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425" windowHeight="10215" firstSheet="8" activeTab="13"/>
  </bookViews>
  <sheets>
    <sheet name="Rekapitulace stavby" sheetId="1" r:id="rId1"/>
    <sheet name="01 - Rekonstrukce a nástavba" sheetId="2" r:id="rId2"/>
    <sheet name="Zdravotechnika" sheetId="5" r:id="rId3"/>
    <sheet name="úprava ÚT" sheetId="6" r:id="rId4"/>
    <sheet name="Přívod elektroinstalace" sheetId="7" r:id="rId5"/>
    <sheet name="Silnoproud" sheetId="8" r:id="rId6"/>
    <sheet name="Svítidla" sheetId="9" r:id="rId7"/>
    <sheet name="Rozvaděč PR kotle" sheetId="10" r:id="rId8"/>
    <sheet name="Rozvaděč HR" sheetId="11" r:id="rId9"/>
    <sheet name="Rozvaděč PR 2.NP" sheetId="12" r:id="rId10"/>
    <sheet name="Slaboproud" sheetId="13" r:id="rId11"/>
    <sheet name="Hromosvod" sheetId="14" r:id="rId12"/>
    <sheet name="Elektro ostatní" sheetId="15" r:id="rId13"/>
    <sheet name="VRN - Vedlejší a ostatní ..." sheetId="3" r:id="rId14"/>
    <sheet name="Pokyny pro vyplnění" sheetId="4" r:id="rId15"/>
  </sheets>
  <definedNames>
    <definedName name="_xlnm._FilterDatabase" localSheetId="1" hidden="1">'01 - Rekonstrukce a nástavba'!$C$112:$K$2316</definedName>
    <definedName name="_xlnm._FilterDatabase" localSheetId="13" hidden="1">'VRN - Vedlejší a ostatní ...'!$C$79:$K$90</definedName>
    <definedName name="_xlnm.Print_Area" localSheetId="1">'01 - Rekonstrukce a nástavba'!$C$4:$J$39,'01 - Rekonstrukce a nástavba'!$C$45:$J$94,'01 - Rekonstrukce a nástavba'!$C$100:$K$2316</definedName>
    <definedName name="_xlnm.Print_Area" localSheetId="14">'Pokyny pro vyplnění'!$B$2:$K$71,'Pokyny pro vyplnění'!$B$74:$K$118,'Pokyny pro vyplnění'!$B$121:$K$161,'Pokyny pro vyplnění'!$B$164:$K$218</definedName>
    <definedName name="_xlnm.Print_Area" localSheetId="0">'Rekapitulace stavby'!$D$4:$AO$36,'Rekapitulace stavby'!$C$42:$AQ$57</definedName>
    <definedName name="_xlnm.Print_Area" localSheetId="13">'VRN - Vedlejší a ostatní ...'!$C$4:$J$39,'VRN - Vedlejší a ostatní ...'!$C$45:$J$61,'VRN - Vedlejší a ostatní ...'!$C$67:$K$90</definedName>
    <definedName name="_xlnm.Print_Titles" localSheetId="0">'Rekapitulace stavby'!$52:$52</definedName>
    <definedName name="_xlnm.Print_Titles" localSheetId="1">'01 - Rekonstrukce a nástavba'!$112:$112</definedName>
    <definedName name="_xlnm.Print_Titles" localSheetId="13">'VRN - Vedlejší a ostatní ...'!$79:$79</definedName>
  </definedNames>
  <calcPr calcId="152511"/>
</workbook>
</file>

<file path=xl/sharedStrings.xml><?xml version="1.0" encoding="utf-8"?>
<sst xmlns="http://schemas.openxmlformats.org/spreadsheetml/2006/main" count="23483" uniqueCount="3353">
  <si>
    <t>Export Komplet</t>
  </si>
  <si>
    <t>VZ</t>
  </si>
  <si>
    <t>2.0</t>
  </si>
  <si>
    <t>ZAMOK</t>
  </si>
  <si>
    <t>False</t>
  </si>
  <si>
    <t>{aaf08204-9161-45a2-8a30-582ae2b242d9}</t>
  </si>
  <si>
    <t>0,01</t>
  </si>
  <si>
    <t>21</t>
  </si>
  <si>
    <t>15</t>
  </si>
  <si>
    <t>REKAPITULACE STAVBY</t>
  </si>
  <si>
    <t>v ---  níže se nacházejí doplnkové a pomocné údaje k sestavám  --- v</t>
  </si>
  <si>
    <t>Návod na vyplnění</t>
  </si>
  <si>
    <t>0,001</t>
  </si>
  <si>
    <t>Kód:</t>
  </si>
  <si>
    <t>2022-030</t>
  </si>
  <si>
    <t>Měnit lze pouze buňky se žlutým podbarvením!
1) v Rekapitulaci stavby vyplňte údaje o Uchazeči (přenesou se do ostatních sestav i v jiných listech)
2) na vybraných listech vyplňte v sestavě Soupis prací ceny u položek</t>
  </si>
  <si>
    <t>Stavba:</t>
  </si>
  <si>
    <t>ZŠ a MŠ Suché Lazce - rekonstrukce a nástavba</t>
  </si>
  <si>
    <t>KSO:</t>
  </si>
  <si>
    <t/>
  </si>
  <si>
    <t>CC-CZ:</t>
  </si>
  <si>
    <t>Místo:</t>
  </si>
  <si>
    <t>Ke Strážnici, parc.č. 327, k.ú. Suché Lazce</t>
  </si>
  <si>
    <t>Datum:</t>
  </si>
  <si>
    <t>10. 5. 2022</t>
  </si>
  <si>
    <t>Zadavatel:</t>
  </si>
  <si>
    <t>IČ:</t>
  </si>
  <si>
    <t>ÚMČ Suché Lazce</t>
  </si>
  <si>
    <t>DIČ:</t>
  </si>
  <si>
    <t>Uchazeč:</t>
  </si>
  <si>
    <t>Vyplň údaj</t>
  </si>
  <si>
    <t>Projektant:</t>
  </si>
  <si>
    <t>Ing. arch. Petr Mlýnek</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</si>
  <si>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</si>
  <si>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</si>
  <si>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</si>
  <si>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</si>
  <si>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</si>
  <si>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</si>
  <si>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</si>
  <si>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</si>
  <si>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</si>
  <si>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</si>
  <si>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</si>
  <si>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</si>
  <si>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</si>
  <si>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</si>
  <si>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</si>
  <si>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</si>
  <si>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</si>
  <si>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</si>
  <si>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</si>
  <si>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</si>
  <si>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</si>
  <si>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</si>
  <si>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</si>
  <si>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</si>
  <si>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</si>
  <si>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</si>
  <si>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</si>
  <si>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</si>
  <si>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</si>
  <si>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</si>
  <si>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</si>
  <si>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</si>
  <si>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</si>
  <si>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</si>
  <si>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</si>
  <si>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</si>
  <si>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</si>
  <si>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</si>
  <si>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</si>
  <si>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</si>
  <si>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</si>
  <si>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</si>
  <si>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</si>
  <si>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</si>
  <si>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</si>
  <si>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Rekonstrukce a nástavba</t>
  </si>
  <si>
    <t>STA</t>
  </si>
  <si>
    <t>1</t>
  </si>
  <si>
    <t>{d469acdd-e62f-43fe-9e45-cec204a10a4a}</t>
  </si>
  <si>
    <t>2</t>
  </si>
  <si>
    <t>VRN</t>
  </si>
  <si>
    <t>Vedlejší a ostatní rozpočtové náklady</t>
  </si>
  <si>
    <t>VON</t>
  </si>
  <si>
    <t>{82ed5cb7-44d1-469c-8136-45e1aa56c949}</t>
  </si>
  <si>
    <t>KRYCÍ LIST SOUPISU PRACÍ</t>
  </si>
  <si>
    <t>Objekt:</t>
  </si>
  <si>
    <t>01 - Rekonstrukce a nástavba</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</si>
  <si>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</si>
  <si>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</si>
  <si>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</si>
  <si>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</si>
  <si>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</si>
  <si>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</si>
  <si>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</si>
  <si>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61 - Úprava povrchů vnitřních</t>
  </si>
  <si>
    <t xml:space="preserve">    62 - Úprava povrchů vnějších</t>
  </si>
  <si>
    <t xml:space="preserve">    63 - Podlahy a podlahové konstrukce</t>
  </si>
  <si>
    <t xml:space="preserve">    64 - Osazování výplní otvorů</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</si>
  <si>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</si>
  <si>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</si>
  <si>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</si>
  <si>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</si>
  <si>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</si>
  <si>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</si>
  <si>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</si>
  <si>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712 - Povlakové krytiny</t>
  </si>
  <si>
    <t xml:space="preserve">    713 - Izolace tepelné</t>
  </si>
  <si>
    <t xml:space="preserve">    714 - Akustická a protiotřesová opatření</t>
  </si>
  <si>
    <t xml:space="preserve">    72 - Zdravotechnika (kanalizace, vodoinstalace, VZT)</t>
  </si>
  <si>
    <t xml:space="preserve">    73 - Ústřední vytápění</t>
  </si>
  <si>
    <t xml:space="preserve">    74 - Elektroinstalace</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</si>
  <si>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</si>
  <si>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</si>
  <si>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</si>
  <si>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</si>
  <si>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</si>
  <si>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</si>
  <si>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</si>
  <si>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</si>
  <si>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</si>
  <si>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</si>
  <si>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</si>
  <si>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</si>
  <si>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</si>
  <si>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46-M - Zemní práce při extr.mont.pracích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</si>
  <si>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</si>
  <si>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</si>
  <si>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</si>
  <si>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</si>
  <si>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</si>
  <si>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</si>
  <si>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</si>
  <si>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</si>
  <si>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</si>
  <si>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</si>
  <si>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</si>
  <si>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</si>
  <si>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</si>
  <si>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</si>
  <si>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</si>
  <si>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</si>
  <si>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</si>
  <si>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</si>
  <si>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</si>
  <si>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310239211</t>
  </si>
  <si>
    <t>Zazdívka otvorů ve zdivu nadzákladovém cihlami pálenými plochy přes 1 m2 do 4 m2 na maltu vápenocementovou</t>
  </si>
  <si>
    <t>m3</t>
  </si>
  <si>
    <t>CS ÚRS 2022 01</t>
  </si>
  <si>
    <t>4</t>
  </si>
  <si>
    <t>588581775</t>
  </si>
  <si>
    <t>Online PSC</t>
  </si>
  <si>
    <t>https://podminky.urs.cz/item/CS_URS_2022_01/310239211</t>
  </si>
  <si>
    <t>VV</t>
  </si>
  <si>
    <t>2.NP, m.č. 201</t>
  </si>
  <si>
    <t>(0,60*3,00*0,45)*2</t>
  </si>
  <si>
    <t>317944321</t>
  </si>
  <si>
    <t>Válcované nosníky dodatečně osazované do připravených otvorů bez zazdění hlav do č. 12</t>
  </si>
  <si>
    <t>t</t>
  </si>
  <si>
    <t>1040321762</t>
  </si>
  <si>
    <t>https://podminky.urs.cz/item/CS_URS_2022_01/317944321</t>
  </si>
  <si>
    <t>1.NP</t>
  </si>
  <si>
    <t>m.č. 106-111 - překlad pro nové dveře</t>
  </si>
  <si>
    <t>1,20*8,10/1000*1,08</t>
  </si>
  <si>
    <t>Součet</t>
  </si>
  <si>
    <t>341941002</t>
  </si>
  <si>
    <t>Nosné nebo spojovací svary ocelových doplňkových konstrukcí kromě betonářské oceli, tloušťky svaru přes 10 do 12 mm</t>
  </si>
  <si>
    <t>m</t>
  </si>
  <si>
    <t>13628110</t>
  </si>
  <si>
    <t>https://podminky.urs.cz/item/CS_URS_2022_01/341941002</t>
  </si>
  <si>
    <t>ocelové nosníky stropu hlavního objektu</t>
  </si>
  <si>
    <t>"HEB160/HEB160"  0,918</t>
  </si>
  <si>
    <t>"HEB120/HEB160"  0,686*2</t>
  </si>
  <si>
    <t>"HEB120/HEB140"  0,686*2</t>
  </si>
  <si>
    <t>346244381</t>
  </si>
  <si>
    <t>Plentování ocelových válcovaných nosníků jednostranné cihlami na maltu, výška stojiny do 200 mm</t>
  </si>
  <si>
    <t>m2</t>
  </si>
  <si>
    <t>-1615387210</t>
  </si>
  <si>
    <t>https://podminky.urs.cz/item/CS_URS_2022_01/346244381</t>
  </si>
  <si>
    <t>1,20*0,10*2</t>
  </si>
  <si>
    <t>5</t>
  </si>
  <si>
    <t>346272256</t>
  </si>
  <si>
    <t>Přizdívky z pórobetonových tvárnic objemová hmotnost do 500 kg/m3, na tenké maltové lože, tloušťka přizdívky 150 mm</t>
  </si>
  <si>
    <t>1919773325</t>
  </si>
  <si>
    <t>https://podminky.urs.cz/item/CS_URS_2022_01/346272256</t>
  </si>
  <si>
    <t>obezdívka WC a pisoárů</t>
  </si>
  <si>
    <t>"m.č. 112"  2,95*1,20</t>
  </si>
  <si>
    <t>"m.č. 113"  2,95*1,20</t>
  </si>
  <si>
    <t>Vodorovné konstrukce</t>
  </si>
  <si>
    <t>6</t>
  </si>
  <si>
    <t>413231211</t>
  </si>
  <si>
    <t>Zazdívka zhlaví stropních trámů nebo válcovaných nosníků pálenými cihlami trámů, průřezu do 0,02 m2</t>
  </si>
  <si>
    <t>kus</t>
  </si>
  <si>
    <t>717292735</t>
  </si>
  <si>
    <t>https://podminky.urs.cz/item/CS_URS_2022_01/413231211</t>
  </si>
  <si>
    <t>pro stropnice hlavního objektu</t>
  </si>
  <si>
    <t>"100x160"  2+2+2</t>
  </si>
  <si>
    <t>7</t>
  </si>
  <si>
    <t>413231221</t>
  </si>
  <si>
    <t>Zazdívka zhlaví stropních trámů nebo válcovaných nosníků pálenými cihlami trámů, průřezu přes 0,02 do 0,04 m2</t>
  </si>
  <si>
    <t>-1577840968</t>
  </si>
  <si>
    <t>https://podminky.urs.cz/item/CS_URS_2022_01/413231221</t>
  </si>
  <si>
    <t>pro stropnice dvorní části objektu</t>
  </si>
  <si>
    <t>"140x240"  12</t>
  </si>
  <si>
    <t>8</t>
  </si>
  <si>
    <t>413232211</t>
  </si>
  <si>
    <t>Zazdívka zhlaví stropních trámů nebo válcovaných nosníků pálenými cihlami válcovaných nosníků, výšky do 150 mm</t>
  </si>
  <si>
    <t>1763960592</t>
  </si>
  <si>
    <t>https://podminky.urs.cz/item/CS_URS_2022_01/413232211</t>
  </si>
  <si>
    <t>"HEB 140"  2+2</t>
  </si>
  <si>
    <t>9</t>
  </si>
  <si>
    <t>413232221</t>
  </si>
  <si>
    <t>Zazdívka zhlaví stropních trámů nebo válcovaných nosníků pálenými cihlami válcovaných nosníků, výšky přes 150 do 300 mm</t>
  </si>
  <si>
    <t>-65689331</t>
  </si>
  <si>
    <t>https://podminky.urs.cz/item/CS_URS_2022_01/413232221</t>
  </si>
  <si>
    <t>pro ocelové nosníky stropu hlavního objektu</t>
  </si>
  <si>
    <t>"HEB 160"  1+2</t>
  </si>
  <si>
    <t>10</t>
  </si>
  <si>
    <t>413941131</t>
  </si>
  <si>
    <t>Osazování ocelových válcovaných nosníků ve stropech HE-A nebo HE-B, výšky do 120 mm</t>
  </si>
  <si>
    <t>714646092</t>
  </si>
  <si>
    <t>https://podminky.urs.cz/item/CS_URS_2022_01/413941131</t>
  </si>
  <si>
    <t>HEB 120</t>
  </si>
  <si>
    <t>(3,45+3,45)*26,70/1000</t>
  </si>
  <si>
    <t>11</t>
  </si>
  <si>
    <t>M</t>
  </si>
  <si>
    <t>13010972</t>
  </si>
  <si>
    <t>ocel profilová jakost S235JR (11 375) průřez HEB 120</t>
  </si>
  <si>
    <t>-1548348038</t>
  </si>
  <si>
    <t>0,184*1,08 'Přepočtené koeficientem množství</t>
  </si>
  <si>
    <t>12</t>
  </si>
  <si>
    <t>413941133</t>
  </si>
  <si>
    <t>Osazování ocelových válcovaných nosníků ve stropech HE-A nebo HE-B, výšky přes 120 do 220 mm</t>
  </si>
  <si>
    <t>-130699804</t>
  </si>
  <si>
    <t>https://podminky.urs.cz/item/CS_URS_2022_01/413941133</t>
  </si>
  <si>
    <t>HEB 140</t>
  </si>
  <si>
    <t>(4,25+4,25)*33,70/1000</t>
  </si>
  <si>
    <t>HEB 160</t>
  </si>
  <si>
    <t>(4,30+3,90)*42,60/1000</t>
  </si>
  <si>
    <t>13</t>
  </si>
  <si>
    <t>13010974</t>
  </si>
  <si>
    <t>ocel profilová jakost S235JR (11 375) průřez HEB 140</t>
  </si>
  <si>
    <t>1470412522</t>
  </si>
  <si>
    <t>0,286*1,08 'Přepočtené koeficientem množství</t>
  </si>
  <si>
    <t>14</t>
  </si>
  <si>
    <t>13010976</t>
  </si>
  <si>
    <t>ocel profilová jakost S235JR (11 375) průřez HEB 160</t>
  </si>
  <si>
    <t>-1515590498</t>
  </si>
  <si>
    <t>0,349*1,08 'Přepočtené koeficientem množství</t>
  </si>
  <si>
    <t>417321414</t>
  </si>
  <si>
    <t>Ztužující pásy a věnce z betonu železového (bez výztuže) tř. C 20/25</t>
  </si>
  <si>
    <t>-2135523762</t>
  </si>
  <si>
    <t>https://podminky.urs.cz/item/CS_URS_2022_01/417321414</t>
  </si>
  <si>
    <t>nový obvodový věnec dvorní části objektu</t>
  </si>
  <si>
    <t>0,30*0,28*(7,10+5,76*2)</t>
  </si>
  <si>
    <t>16</t>
  </si>
  <si>
    <t>417351115</t>
  </si>
  <si>
    <t>Bednění bočnic ztužujících pásů a věnců včetně vzpěr zřízení</t>
  </si>
  <si>
    <t>-425508949</t>
  </si>
  <si>
    <t>https://podminky.urs.cz/item/CS_URS_2022_01/417351115</t>
  </si>
  <si>
    <t>(7,10+6,06*2)*0,28</t>
  </si>
  <si>
    <t>(6,50+5,76*2)*0,28</t>
  </si>
  <si>
    <t>17</t>
  </si>
  <si>
    <t>417351116</t>
  </si>
  <si>
    <t>Bednění bočnic ztužujících pásů a věnců včetně vzpěr odstranění</t>
  </si>
  <si>
    <t>1348681037</t>
  </si>
  <si>
    <t>https://podminky.urs.cz/item/CS_URS_2022_01/417351116</t>
  </si>
  <si>
    <t>18</t>
  </si>
  <si>
    <t>417361821</t>
  </si>
  <si>
    <t>Výztuž ztužujících pásů a věnců z betonářské oceli 10 505 (R) nebo BSt 500</t>
  </si>
  <si>
    <t>-1403411681</t>
  </si>
  <si>
    <t>https://podminky.urs.cz/item/CS_URS_2022_01/417361821</t>
  </si>
  <si>
    <t>podélná výztuž 4xR12</t>
  </si>
  <si>
    <t>(7,10+6,06*2)*4*0,89/1000*1,1</t>
  </si>
  <si>
    <t>třmínky R6 po 330 mm</t>
  </si>
  <si>
    <t>(7,10+6,06*2)/0,33*1,16*0,222/1000*1,1</t>
  </si>
  <si>
    <t>61</t>
  </si>
  <si>
    <t>Úprava povrchů vnitřních</t>
  </si>
  <si>
    <t>19</t>
  </si>
  <si>
    <t>611315422</t>
  </si>
  <si>
    <t>Oprava vápenné omítky vnitřních ploch štukové dvouvrstvé, tloušťky do 20 mm a tloušťky štuku do 3 mm stropů, v rozsahu opravované plochy přes 10 do 30%</t>
  </si>
  <si>
    <t>-1185564587</t>
  </si>
  <si>
    <t>https://podminky.urs.cz/item/CS_URS_2022_01/611315422</t>
  </si>
  <si>
    <t>1.PP</t>
  </si>
  <si>
    <t>"m.č. 001"  6,62</t>
  </si>
  <si>
    <t>"m.č. 002"  36,90</t>
  </si>
  <si>
    <t>"m.č. 007"  29,50</t>
  </si>
  <si>
    <t>20</t>
  </si>
  <si>
    <t>611131121</t>
  </si>
  <si>
    <t>Podkladní a spojovací vrstva vnitřních omítaných ploch penetrace disperzní nanášená ručně stropů</t>
  </si>
  <si>
    <t>1011820189</t>
  </si>
  <si>
    <t>https://podminky.urs.cz/item/CS_URS_2022_01/611131121</t>
  </si>
  <si>
    <t>611321131</t>
  </si>
  <si>
    <t>Potažení vnitřních ploch vápenocementovým štukem tloušťky do 3 mm vodorovných konstrukcí stropů rovných</t>
  </si>
  <si>
    <t>-49831425</t>
  </si>
  <si>
    <t>https://podminky.urs.cz/item/CS_URS_2022_01/611321131</t>
  </si>
  <si>
    <t>"m.č. 101"  7,67</t>
  </si>
  <si>
    <t>"m.č. 110"  77,70</t>
  </si>
  <si>
    <t>22</t>
  </si>
  <si>
    <t>611131125</t>
  </si>
  <si>
    <t>Podkladní a spojovací vrstva vnitřních omítaných ploch penetrace disperzní nanášená ručně schodišťových konstrukcí</t>
  </si>
  <si>
    <t>-1068886507</t>
  </si>
  <si>
    <t>https://podminky.urs.cz/item/CS_URS_2022_01/611131125</t>
  </si>
  <si>
    <t>23</t>
  </si>
  <si>
    <t>611321135</t>
  </si>
  <si>
    <t>Potažení vnitřních ploch vápenocementovým štukem tloušťky do 3 mm schodišťových konstrukcí stropů, stěn, ramen nebo nosníků</t>
  </si>
  <si>
    <t>1447149447</t>
  </si>
  <si>
    <t>https://podminky.urs.cz/item/CS_URS_2022_01/611321135</t>
  </si>
  <si>
    <t xml:space="preserve">rameno "m.č. 103" </t>
  </si>
  <si>
    <t>14,00+14,00+8,25</t>
  </si>
  <si>
    <t>rameno z 1.NP na mezipodestu</t>
  </si>
  <si>
    <t>16,00+16,00+8,55</t>
  </si>
  <si>
    <t xml:space="preserve">mezipodesta </t>
  </si>
  <si>
    <t>36,00+8,80</t>
  </si>
  <si>
    <t>rameno z mezipodesty do 2.NP</t>
  </si>
  <si>
    <t>18,00+18,00+9,00-10,00</t>
  </si>
  <si>
    <t>rameno z 2.NP na mezipodestu</t>
  </si>
  <si>
    <t>13,00+13,00+7,50</t>
  </si>
  <si>
    <t>22,00+7,20</t>
  </si>
  <si>
    <t>rameno z mezipodesty do podkroví</t>
  </si>
  <si>
    <t>6,50+6,50</t>
  </si>
  <si>
    <t>24</t>
  </si>
  <si>
    <t>611325201</t>
  </si>
  <si>
    <t>Vápenocementová omítka jednotlivých malých ploch hrubá na stropech, plochy jednotlivě do 0,09 m2</t>
  </si>
  <si>
    <t>403919300</t>
  </si>
  <si>
    <t>https://podminky.urs.cz/item/CS_URS_2022_01/611325201</t>
  </si>
  <si>
    <t>elekroinstalace (silnoproud)</t>
  </si>
  <si>
    <t>"prostupy"  4</t>
  </si>
  <si>
    <t>25</t>
  </si>
  <si>
    <t>612135001</t>
  </si>
  <si>
    <t>Vyrovnání nerovností podkladu vnitřních omítaných ploch maltou, tloušťky do 10 mm vápenocementovou stěn</t>
  </si>
  <si>
    <t>-1457547222</t>
  </si>
  <si>
    <t>https://podminky.urs.cz/item/CS_URS_2022_01/612135001</t>
  </si>
  <si>
    <t>v místě rušených dřevěných obkladů</t>
  </si>
  <si>
    <t>2.NP</t>
  </si>
  <si>
    <t>m.č. 208</t>
  </si>
  <si>
    <t>3,70*2,30</t>
  </si>
  <si>
    <t>m.č. 213</t>
  </si>
  <si>
    <t>7,00*1,80</t>
  </si>
  <si>
    <t>26</t>
  </si>
  <si>
    <t>612135002</t>
  </si>
  <si>
    <t>Vyrovnání nerovností podkladu vnitřních omítaných ploch maltou, tloušťky do 10 mm cementovou stěn</t>
  </si>
  <si>
    <t>-1318056074</t>
  </si>
  <si>
    <t>https://podminky.urs.cz/item/CS_URS_2022_01/612135002</t>
  </si>
  <si>
    <t>pod keramický obklad</t>
  </si>
  <si>
    <t>m.č. 107</t>
  </si>
  <si>
    <t>3,00*1,60</t>
  </si>
  <si>
    <t>m.č. 108</t>
  </si>
  <si>
    <t>1,00*1,60</t>
  </si>
  <si>
    <t>m.č. 109</t>
  </si>
  <si>
    <t>2,00*1,20</t>
  </si>
  <si>
    <t>m.č. 112</t>
  </si>
  <si>
    <t>9,00*1,80</t>
  </si>
  <si>
    <t xml:space="preserve">m.č. 113  </t>
  </si>
  <si>
    <t>18,00*1,80</t>
  </si>
  <si>
    <t>m.č. 115</t>
  </si>
  <si>
    <t>6,00*1,60</t>
  </si>
  <si>
    <t>m.č. 116</t>
  </si>
  <si>
    <t>3,60*2,00</t>
  </si>
  <si>
    <t>Mezisoučet</t>
  </si>
  <si>
    <t>m.č. 202</t>
  </si>
  <si>
    <t>3,00*1,80</t>
  </si>
  <si>
    <t>m.č. 203</t>
  </si>
  <si>
    <t>(0,95*3)*1,80</t>
  </si>
  <si>
    <t>m.č. 204</t>
  </si>
  <si>
    <t>m.č. 205</t>
  </si>
  <si>
    <t>(0,90*2+1,05+2,76)*1,80</t>
  </si>
  <si>
    <t>2,40*1,20</t>
  </si>
  <si>
    <t>m.č. 211</t>
  </si>
  <si>
    <t>2,30*1,60</t>
  </si>
  <si>
    <t>m.č. 212</t>
  </si>
  <si>
    <t>1,60*1,60</t>
  </si>
  <si>
    <t>1,60*1,40</t>
  </si>
  <si>
    <t>m.č. 214</t>
  </si>
  <si>
    <t>2,30*1,40</t>
  </si>
  <si>
    <t>27</t>
  </si>
  <si>
    <t>612135101</t>
  </si>
  <si>
    <t>Hrubá výplň rýh maltou jakékoli šířky rýhy ve stěnách</t>
  </si>
  <si>
    <t>631749906</t>
  </si>
  <si>
    <t>https://podminky.urs.cz/item/CS_URS_2022_01/612135101</t>
  </si>
  <si>
    <t>rozvody ZTI a ÚT</t>
  </si>
  <si>
    <t>160,00*0,10</t>
  </si>
  <si>
    <t>elektroinstalace (silnoproud)</t>
  </si>
  <si>
    <t>300,00*0,05</t>
  </si>
  <si>
    <t>28</t>
  </si>
  <si>
    <t>612315422</t>
  </si>
  <si>
    <t>Oprava vápenné omítky vnitřních ploch štukové dvouvrstvé, tloušťky do 20 mm a tloušťky štuku do 3 mm stěn, v rozsahu opravované plochy přes 10 do 30%</t>
  </si>
  <si>
    <t>-1937254619</t>
  </si>
  <si>
    <t>https://podminky.urs.cz/item/CS_URS_2022_01/612315422</t>
  </si>
  <si>
    <t>m.č. 001</t>
  </si>
  <si>
    <t>(1,40+4,75)*2*2,00</t>
  </si>
  <si>
    <t>-0,80*1,97*2</t>
  </si>
  <si>
    <t>-1,25*1,97</t>
  </si>
  <si>
    <t>m.č. 002</t>
  </si>
  <si>
    <t>-0,80*0,78+0,40*(0,80+0,78)*2</t>
  </si>
  <si>
    <t>-0,80*1,97</t>
  </si>
  <si>
    <t>m.č. 007</t>
  </si>
  <si>
    <t>(6,00+3,45)*2*2,12</t>
  </si>
  <si>
    <t>-0,90*1,97</t>
  </si>
  <si>
    <t>-2,30*2,00+0,45*(2,30+2,00*2)</t>
  </si>
  <si>
    <t>(2,14+4,25)*2*2,12</t>
  </si>
  <si>
    <t>-2,30*2,00</t>
  </si>
  <si>
    <t>-0,60*0,50+0,50*(0,60+0,50)*2</t>
  </si>
  <si>
    <t>29</t>
  </si>
  <si>
    <t>612131121</t>
  </si>
  <si>
    <t>Podkladní a spojovací vrstva vnitřních omítaných ploch penetrace disperzní nanášená ručně stěn</t>
  </si>
  <si>
    <t>2010901630</t>
  </si>
  <si>
    <t>https://podminky.urs.cz/item/CS_URS_2022_01/612131121</t>
  </si>
  <si>
    <t>30</t>
  </si>
  <si>
    <t>612321131</t>
  </si>
  <si>
    <t>Potažení vnitřních ploch vápenocementovým štukem tloušťky do 3 mm svislých konstrukcí stěn</t>
  </si>
  <si>
    <t>313495813</t>
  </si>
  <si>
    <t>https://podminky.urs.cz/item/CS_URS_2022_01/612321131</t>
  </si>
  <si>
    <t>m.č. 101</t>
  </si>
  <si>
    <t>(3,375+1,45)*2*2,55</t>
  </si>
  <si>
    <t>-1,80*2,55</t>
  </si>
  <si>
    <t>-1,40*2,00</t>
  </si>
  <si>
    <t>-1,45*2,00</t>
  </si>
  <si>
    <t>-6,00*0,90</t>
  </si>
  <si>
    <t>m.č. 104</t>
  </si>
  <si>
    <t>(6,00+4,95)*2*3,50</t>
  </si>
  <si>
    <t>-(4,25+2,30)*3,50</t>
  </si>
  <si>
    <t>-1,45*2,50*2</t>
  </si>
  <si>
    <t>-0,90*1,97*2</t>
  </si>
  <si>
    <t>-(12,00-4,25-2,30)*1,50</t>
  </si>
  <si>
    <t>m.č. 105</t>
  </si>
  <si>
    <t>(3,30+0,60+0,70+4,10+4,20)*2*3,00</t>
  </si>
  <si>
    <t>-(4,10+2,15)*3,00</t>
  </si>
  <si>
    <t>(1,95+0,65+2,45)*2*(3,00-1,60)</t>
  </si>
  <si>
    <t>-0,55*0,85+0,10*(0,55+0,85*2)</t>
  </si>
  <si>
    <t>-0,80*(1,97-1,60)</t>
  </si>
  <si>
    <t>-0,60*(1,97-1,60)</t>
  </si>
  <si>
    <t>(0,95+1,95)*2*(3,00-1,60)</t>
  </si>
  <si>
    <t>-0,55*0,85+0,20*(0,55+0,85*2)</t>
  </si>
  <si>
    <t>(9,05+3,70+0,45)*2*3,50</t>
  </si>
  <si>
    <t>(-1,10*2,20+0,30*(1,10+2,20*2))*3</t>
  </si>
  <si>
    <t>-0,90*1,97+0,20*(1,00+2,10*2)</t>
  </si>
  <si>
    <t>-2,00*1,20</t>
  </si>
  <si>
    <t>-9,05*0,80</t>
  </si>
  <si>
    <t>m.č. 110</t>
  </si>
  <si>
    <t>(11,35+6,85+0,30)*2*3,50</t>
  </si>
  <si>
    <t>(-1,20*1,74+0,50*(1,20+1,74*2))*5</t>
  </si>
  <si>
    <t>-0,90*1,97+0,50*(1,00+2,10*2)</t>
  </si>
  <si>
    <t>-(6,85+11,35+0,50*2+0,30*2+6,85)*2,00</t>
  </si>
  <si>
    <t>-11,35*0,80</t>
  </si>
  <si>
    <t>m.č. 111</t>
  </si>
  <si>
    <t>(2,00+3,00)*2*(3,00-1,50)</t>
  </si>
  <si>
    <t>-0,80*(1,97-1,50)*5</t>
  </si>
  <si>
    <t>(2,20+2,95)*2*(3,00-1,80)</t>
  </si>
  <si>
    <t>(-0,55*0,85+0,30*(0,55+0,85*2))*2</t>
  </si>
  <si>
    <t>-0,80*(1,97-1,80)</t>
  </si>
  <si>
    <t>m.č. 113</t>
  </si>
  <si>
    <t>(4,65+0,75+4,00)*2*(3,00-1,80)</t>
  </si>
  <si>
    <t>(-0,55*0,85+0,30*(0,55+0,85*2))*3</t>
  </si>
  <si>
    <t>m.č. 114</t>
  </si>
  <si>
    <t>(2,50+3,70)*2*3,50</t>
  </si>
  <si>
    <t>(3,45+3,70)*2*3,50</t>
  </si>
  <si>
    <t>-1,10*2,20+0,30*(1,10+2,20*2)</t>
  </si>
  <si>
    <t>-1,16*0,80</t>
  </si>
  <si>
    <t>-6,00*1,60</t>
  </si>
  <si>
    <t>(11,35+6,85)*2*3,50</t>
  </si>
  <si>
    <t>(-0,80*1,97+0,50*(1,00+2,10*2))*2</t>
  </si>
  <si>
    <t>-3,60*2,00</t>
  </si>
  <si>
    <t>-6,85*1,50</t>
  </si>
  <si>
    <t>-6,85*0,80</t>
  </si>
  <si>
    <t>m.č. 117</t>
  </si>
  <si>
    <t>(2,80+3,70)*2*3,50</t>
  </si>
  <si>
    <t>m.č. 118</t>
  </si>
  <si>
    <t>(1,72+2,50)*2*3,50</t>
  </si>
  <si>
    <t>(2,50+2,33)*2*3,50</t>
  </si>
  <si>
    <t>m.č. 201</t>
  </si>
  <si>
    <t>(8,70+3,85+1,25)*2*3,50</t>
  </si>
  <si>
    <t>-1,475*3,00*2</t>
  </si>
  <si>
    <t>(-0,80*1,97+0,30*(1,00+2,10*2))*2</t>
  </si>
  <si>
    <t>-0,90*1,97+0,50*(1,35+2,10*2)</t>
  </si>
  <si>
    <t>-6,50*1,50</t>
  </si>
  <si>
    <t>(3,00+2,72)*2*(3,00-1,80)</t>
  </si>
  <si>
    <t>-1,20*1,20+0,25*(1,20+1,20*2)</t>
  </si>
  <si>
    <t>-0,80*(1,97-1,80)*2</t>
  </si>
  <si>
    <t>(3,05+1,15)*2*(3,00-1,80)</t>
  </si>
  <si>
    <t>-0,60*(1,97-1,80)*3</t>
  </si>
  <si>
    <t>(0,95+1,51)*2*(3,00-1,80)</t>
  </si>
  <si>
    <t>-0,60*(1,97-1,80)</t>
  </si>
  <si>
    <t>(3,05+2,75)*2*(3,00-1,80)</t>
  </si>
  <si>
    <t>(-0,55*0,85+0,20*(0,55+0,85*2))*2</t>
  </si>
  <si>
    <t>(0,90+1,51)*2*(3,00-1,80)</t>
  </si>
  <si>
    <t>m.č. 206</t>
  </si>
  <si>
    <t>(6,20+3,85)*2*3,50</t>
  </si>
  <si>
    <t>(-1,10*2,20+0,30*(1,10+2,20*2))*2</t>
  </si>
  <si>
    <t>-0,90*1,97+0,20*(1,10+2,10*2)</t>
  </si>
  <si>
    <t>-2,00*1,60</t>
  </si>
  <si>
    <t>m.č. 207</t>
  </si>
  <si>
    <t>(2,66+3,85)*2*3,50</t>
  </si>
  <si>
    <t>-0,80*1,97+0,50*(1,00+2,10*2)</t>
  </si>
  <si>
    <t>m.č. 208+209+210</t>
  </si>
  <si>
    <t>(9,05+2,20+7,00+0,30)*2*3,50</t>
  </si>
  <si>
    <t>(-1,20*1,74+0,30*(1,20+1,74*2))*5</t>
  </si>
  <si>
    <t>-2,40*1,20</t>
  </si>
  <si>
    <t>-7,00*0,70</t>
  </si>
  <si>
    <t>(2,32+2,30)*3,50</t>
  </si>
  <si>
    <t>(2,32+2,30)*2,27</t>
  </si>
  <si>
    <t>-2,30*1,60</t>
  </si>
  <si>
    <t>((8,99+3,85)*2-2,40-2,38)*3,50</t>
  </si>
  <si>
    <t>(2,40+2,38)*2,27</t>
  </si>
  <si>
    <t>-1,60*1,60</t>
  </si>
  <si>
    <t>(4,20+7,00)*2*3,50</t>
  </si>
  <si>
    <t>(-1,20*1,74+0,30*(1,20+1,74*2))*2</t>
  </si>
  <si>
    <t>-1,60*1,40</t>
  </si>
  <si>
    <t>(7,05+7,00)*2*3,50</t>
  </si>
  <si>
    <t>(-1,20*1,74+0,30*(1,20+1,74*2))*3</t>
  </si>
  <si>
    <t>-2,30*1,40</t>
  </si>
  <si>
    <t>31</t>
  </si>
  <si>
    <t>612325201</t>
  </si>
  <si>
    <t>Vápenocementová omítka jednotlivých malých ploch hrubá na stěnách, plochy jednotlivě do 0,09 m2</t>
  </si>
  <si>
    <t>774973238</t>
  </si>
  <si>
    <t>https://podminky.urs.cz/item/CS_URS_2022_01/612325201</t>
  </si>
  <si>
    <t>"prostupy"  (30+30)*2</t>
  </si>
  <si>
    <t>32</t>
  </si>
  <si>
    <t>612325203</t>
  </si>
  <si>
    <t>Vápenocementová omítka jednotlivých malých ploch hrubá na stěnách, plochy jednotlivě přes 0,25 do 1 m2</t>
  </si>
  <si>
    <t>-910623398</t>
  </si>
  <si>
    <t>https://podminky.urs.cz/item/CS_URS_2022_01/612325203</t>
  </si>
  <si>
    <t>"zaomítání rozvaděče"  3</t>
  </si>
  <si>
    <t>33</t>
  </si>
  <si>
    <t>619991000</t>
  </si>
  <si>
    <t>kpl</t>
  </si>
  <si>
    <t>125685565</t>
  </si>
  <si>
    <t>62</t>
  </si>
  <si>
    <t>Úprava povrchů vnějších</t>
  </si>
  <si>
    <t>34</t>
  </si>
  <si>
    <t>622143004</t>
  </si>
  <si>
    <t>Montáž omítkových profilů plastových, pozinkovaných nebo dřevěných upevněných vtlačením do podkladní vrstvy nebo přibitím začišťovacích samolepících pro vytvoření dilatujícího spoje s okenním rámem</t>
  </si>
  <si>
    <t>752881243</t>
  </si>
  <si>
    <t>https://podminky.urs.cz/item/CS_URS_2022_01/622143004</t>
  </si>
  <si>
    <t>fasáda přístavby (zděná část)</t>
  </si>
  <si>
    <t>(0,55+0,85*2)*(9+8)</t>
  </si>
  <si>
    <t>(1,20+1,20*2)*2</t>
  </si>
  <si>
    <t>(0,80+1,97*2)*2</t>
  </si>
  <si>
    <t>fasáda přístavby (dřevostavba)</t>
  </si>
  <si>
    <t>(1,10+1,25*2)*3</t>
  </si>
  <si>
    <t>35</t>
  </si>
  <si>
    <t>28342205</t>
  </si>
  <si>
    <t>profil začišťovací PVC 6mm s výztužnou tkaninou pro ostění ETICS</t>
  </si>
  <si>
    <t>-84449127</t>
  </si>
  <si>
    <t>65,73*1,05 'Přepočtené koeficientem množství</t>
  </si>
  <si>
    <t>36</t>
  </si>
  <si>
    <t>622221041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</si>
  <si>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</si>
  <si>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-1788921167</t>
  </si>
  <si>
    <t>https://podminky.urs.cz/item/CS_URS_2022_01/622221041</t>
  </si>
  <si>
    <t>((7,10+0,18*2)+6,06*2)*7,50</t>
  </si>
  <si>
    <t>-0,55*0,85*(9+8)</t>
  </si>
  <si>
    <t>-1,20*1,20*2</t>
  </si>
  <si>
    <t>37</t>
  </si>
  <si>
    <t>63151539</t>
  </si>
  <si>
    <t>deska tepelně izolační minerální kontaktních fasád podélné vlákno λ=0,036 tl 180mm</t>
  </si>
  <si>
    <t>-1290356364</t>
  </si>
  <si>
    <t>132,87*1,05 'Přepočtené koeficientem množství</t>
  </si>
  <si>
    <t>38</t>
  </si>
  <si>
    <t>622221043</t>
  </si>
  <si>
    <t>Montáž kontaktního zateplení lepením a mechanickým kotvením z desek z minerální vlny s podélnou orientací vláken nebo kombinovaných na vnější stěny, na podklad dřevěný nebo kovový, tloušťky desek přes 160 do 200 mm</t>
  </si>
  <si>
    <t>-10968065</t>
  </si>
  <si>
    <t>https://podminky.urs.cz/item/CS_URS_2022_01/622221043</t>
  </si>
  <si>
    <t>((7,10+0,18*2)+6,06*2)*3,00</t>
  </si>
  <si>
    <t>(2,50*1,25/2)*2</t>
  </si>
  <si>
    <t>-1,10*1,25*3</t>
  </si>
  <si>
    <t>39</t>
  </si>
  <si>
    <t>626124106</t>
  </si>
  <si>
    <t>57,74*1,05 'Přepočtené koeficientem množství</t>
  </si>
  <si>
    <t>40</t>
  </si>
  <si>
    <t>-125121859</t>
  </si>
  <si>
    <t>zateplení dřevěného panelu v půdním prostoru</t>
  </si>
  <si>
    <t>56,60</t>
  </si>
  <si>
    <t>41</t>
  </si>
  <si>
    <t>845361827</t>
  </si>
  <si>
    <t>56,6*1,05 'Přepočtené koeficientem množství</t>
  </si>
  <si>
    <t>42</t>
  </si>
  <si>
    <t>622222001</t>
  </si>
  <si>
    <t>Montáž kontaktního zateplení vnějšího ostění, nadpraží nebo parapetu lepením z desek z minerální vlny s podélnou nebo kolmou orientací vláken nebo z kombinovaných desek hloubky špalet do 200 mm, tloušťky desek do 40 mm</t>
  </si>
  <si>
    <t>521706345</t>
  </si>
  <si>
    <t>https://podminky.urs.cz/item/CS_URS_2022_01/622222001</t>
  </si>
  <si>
    <t>(0,55+0,85)*2*(9+8)</t>
  </si>
  <si>
    <t>(1,20+1,20)*2*2</t>
  </si>
  <si>
    <t>(1,10+1,25)*2*3</t>
  </si>
  <si>
    <t>43</t>
  </si>
  <si>
    <t>63151506</t>
  </si>
  <si>
    <t>deska tepelně izolační minerální kontaktních fasád kolmé vlákno λ=0,040-0,041 tl 30mm</t>
  </si>
  <si>
    <t>-1811505853</t>
  </si>
  <si>
    <t>80,78*0,20*1,1</t>
  </si>
  <si>
    <t>17,772*1,1 'Přepočtené koeficientem množství</t>
  </si>
  <si>
    <t>44</t>
  </si>
  <si>
    <t>622252001</t>
  </si>
  <si>
    <t>Montáž profilů kontaktního zateplení zakládacích soklových připevněných hmoždinkami</t>
  </si>
  <si>
    <t>-2010103825</t>
  </si>
  <si>
    <t>https://podminky.urs.cz/item/CS_URS_2022_01/622252001</t>
  </si>
  <si>
    <t>(7,10+0,18*2)+(6,06+0,18)*2</t>
  </si>
  <si>
    <t>45</t>
  </si>
  <si>
    <t>59051655</t>
  </si>
  <si>
    <t>profil zakládací Al tl 0,7mm pro ETICS pro izolant tl 180mm</t>
  </si>
  <si>
    <t>1136725752</t>
  </si>
  <si>
    <t>19,94*1,05 'Přepočtené koeficientem množství</t>
  </si>
  <si>
    <t>46</t>
  </si>
  <si>
    <t>622252002</t>
  </si>
  <si>
    <t>Montáž profilů kontaktního zateplení ostatních stěnových, dilatačních apod. lepených do tmelu</t>
  </si>
  <si>
    <t>-365712631</t>
  </si>
  <si>
    <t>https://podminky.urs.cz/item/CS_URS_2022_01/622252002</t>
  </si>
  <si>
    <t>parapetní profil</t>
  </si>
  <si>
    <t>0,60*(9+8)</t>
  </si>
  <si>
    <t>1,20*2</t>
  </si>
  <si>
    <t>1,00*3</t>
  </si>
  <si>
    <t>profil s okapničkou</t>
  </si>
  <si>
    <t>profil rohový (nároží přístavby)</t>
  </si>
  <si>
    <t>10,50+10,50</t>
  </si>
  <si>
    <t>dilatační profil (napojení KZS na stávající fasádu)</t>
  </si>
  <si>
    <t>9,15+9,15</t>
  </si>
  <si>
    <t>47</t>
  </si>
  <si>
    <t>59051512</t>
  </si>
  <si>
    <t>profil začišťovací s okapnicí PVC s výztužnou tkaninou pro parapet ETICS</t>
  </si>
  <si>
    <t>1178671526</t>
  </si>
  <si>
    <t>15,6*1,05 'Přepočtené koeficientem množství</t>
  </si>
  <si>
    <t>48</t>
  </si>
  <si>
    <t>59051510</t>
  </si>
  <si>
    <t>profil začišťovací s okapnicí PVC s výztužnou tkaninou pro nadpraží ETICS</t>
  </si>
  <si>
    <t>1986610626</t>
  </si>
  <si>
    <t>49</t>
  </si>
  <si>
    <t>59051486</t>
  </si>
  <si>
    <t>profil rohový PVC 15x15mm s výztužnou tkaninou š 100mm pro ETICS</t>
  </si>
  <si>
    <t>1153275854</t>
  </si>
  <si>
    <t>21*1,05 'Přepočtené koeficientem množství</t>
  </si>
  <si>
    <t>50</t>
  </si>
  <si>
    <t>59051502</t>
  </si>
  <si>
    <t>profil dilatační rohový PVC s výztužnou tkaninou pro ETICS</t>
  </si>
  <si>
    <t>1895885342</t>
  </si>
  <si>
    <t>18,3*1,05 'Přepočtené koeficientem množství</t>
  </si>
  <si>
    <t>51</t>
  </si>
  <si>
    <t>622325102</t>
  </si>
  <si>
    <t>Oprava vápenocementové omítky vnějších ploch stupně členitosti 1 hladké stěn, v rozsahu opravované plochy přes 10 do 30%</t>
  </si>
  <si>
    <t>1324753141</t>
  </si>
  <si>
    <t>https://podminky.urs.cz/item/CS_URS_2022_01/622325102</t>
  </si>
  <si>
    <t>plocha</t>
  </si>
  <si>
    <t>(7,10+6,06*2)*7,50</t>
  </si>
  <si>
    <t>ostění + nadpraží</t>
  </si>
  <si>
    <t>(0,55+0,85*2)*(9+8)*0,15</t>
  </si>
  <si>
    <t>(1,20+1,20*2)*2*0,15</t>
  </si>
  <si>
    <t>(0,80+1,97*2)*2*0,15</t>
  </si>
  <si>
    <t>52</t>
  </si>
  <si>
    <t>622325219</t>
  </si>
  <si>
    <t>Oprava vápenné omítky vnějších ploch stupně členitosti 1 štukové stěn, v rozsahu opravované plochy přes 80 do 100%</t>
  </si>
  <si>
    <t>1855859811</t>
  </si>
  <si>
    <t>https://podminky.urs.cz/item/CS_URS_2022_01/622325219</t>
  </si>
  <si>
    <t>po vybourání a zazdívce výplní otvorů ze skleněných tvárnic</t>
  </si>
  <si>
    <t>(0,60*3,00*2)*1,1</t>
  </si>
  <si>
    <t>oprava fasády v průčelí po elektro pracích</t>
  </si>
  <si>
    <t>2,00</t>
  </si>
  <si>
    <t>53</t>
  </si>
  <si>
    <t>622325653</t>
  </si>
  <si>
    <t>Oprava vápenné omítky s celoplošným přeštukováním vnějších ploch stupně členitosti 5, v rozsahu opravované plochy přes 20 do 30%</t>
  </si>
  <si>
    <t>758502843</t>
  </si>
  <si>
    <t>https://podminky.urs.cz/item/CS_URS_2022_01/622325653</t>
  </si>
  <si>
    <t>hlavní podokapní římsa</t>
  </si>
  <si>
    <t>((28,20+0,35*2)+(12,50+0,15+0,35*2))*2*0,75</t>
  </si>
  <si>
    <t>-7,46*0,75</t>
  </si>
  <si>
    <t>atika nad vstupem</t>
  </si>
  <si>
    <t>(4,30+0,50)*2*1,00</t>
  </si>
  <si>
    <t>54</t>
  </si>
  <si>
    <t>62R.01</t>
  </si>
  <si>
    <t>Repase zdobné vázy na štítu nad vstupem - kompletní provedení vč. finální povrchové úpravy</t>
  </si>
  <si>
    <t>-920103244</t>
  </si>
  <si>
    <t>55</t>
  </si>
  <si>
    <t>622151001</t>
  </si>
  <si>
    <t>Penetrační nátěr vnějších pastovitých tenkovrstvých omítek akrylátový univerzální stěn</t>
  </si>
  <si>
    <t>25577565</t>
  </si>
  <si>
    <t>https://podminky.urs.cz/item/CS_URS_2022_01/622151001</t>
  </si>
  <si>
    <t>56</t>
  </si>
  <si>
    <t>622531012</t>
  </si>
  <si>
    <t>Omítka tenkovrstvá silikonová vnějších ploch probarvená bez penetrace zatíraná (škrábaná), zrnitost 1,5 mm stěn</t>
  </si>
  <si>
    <t>7364199</t>
  </si>
  <si>
    <t>https://podminky.urs.cz/item/CS_URS_2022_01/622531012</t>
  </si>
  <si>
    <t>((7,10+0,18*2)+(6,06+0,18)*2)*7,50</t>
  </si>
  <si>
    <t>((7,10+0,18*2)+(6,06+0,18)*2)*3,00</t>
  </si>
  <si>
    <t>(0,55+0,85*2)*(9+8)*0,30</t>
  </si>
  <si>
    <t>(1,20+1,20*2)*2*0,30</t>
  </si>
  <si>
    <t>(0,80+1,97*2)*2*0,30</t>
  </si>
  <si>
    <t>(1,10+1,25*2)*3*0,30</t>
  </si>
  <si>
    <t>57</t>
  </si>
  <si>
    <t>629991000</t>
  </si>
  <si>
    <t>Zajištění vnějších výplní otvorů před znečištěním a poškozením při opravě fasády podokapní římsy a štítu nad vstupem</t>
  </si>
  <si>
    <t>1178508976</t>
  </si>
  <si>
    <t>58</t>
  </si>
  <si>
    <t>629991012</t>
  </si>
  <si>
    <t>Zakrytí vnějších ploch před znečištěním včetně pozdějšího odkrytí výplní otvorů a svislých ploch fólií přilepenou na začišťovací lištu</t>
  </si>
  <si>
    <t>-773005215</t>
  </si>
  <si>
    <t>https://podminky.urs.cz/item/CS_URS_2022_01/629991012</t>
  </si>
  <si>
    <t>výplně otvorů</t>
  </si>
  <si>
    <t>0,55*0,85*(9+8)</t>
  </si>
  <si>
    <t>1,20*1,20*2</t>
  </si>
  <si>
    <t>0,80*1,97*2</t>
  </si>
  <si>
    <t>1,10*1,25*3</t>
  </si>
  <si>
    <t>vnější oplechování parapetů přístavby</t>
  </si>
  <si>
    <t>(0,65*(9+8)+1,25*2+1,05*3)*0,33</t>
  </si>
  <si>
    <t>59</t>
  </si>
  <si>
    <t>629995101</t>
  </si>
  <si>
    <t>Očištění vnějších ploch tlakovou vodou omytím</t>
  </si>
  <si>
    <t>1436953188</t>
  </si>
  <si>
    <t>https://podminky.urs.cz/item/CS_URS_2022_01/629995101</t>
  </si>
  <si>
    <t>fasáda přístavby (pod zateplovací systém)</t>
  </si>
  <si>
    <t>138,41</t>
  </si>
  <si>
    <t>podokapní římsa + atika nad vstupem</t>
  </si>
  <si>
    <t>67,38</t>
  </si>
  <si>
    <t>63</t>
  </si>
  <si>
    <t>Podlahy a podlahové konstrukce</t>
  </si>
  <si>
    <t>60</t>
  </si>
  <si>
    <t>635111420</t>
  </si>
  <si>
    <t>Doplnění násypu pod dlažby, podlahy a mazaniny (bez dodání hmot), s udusáním a urovnáním povrchu násypu plochy jednotlivě přes 2 m2</t>
  </si>
  <si>
    <t>-549851265</t>
  </si>
  <si>
    <t>podkroví</t>
  </si>
  <si>
    <t>pásy pro aplikaci foukané izolace stropu nad 2.NP</t>
  </si>
  <si>
    <t>0,60*9,00*0,15*4</t>
  </si>
  <si>
    <t>636211420</t>
  </si>
  <si>
    <t>Doplnění dlažby z cihel pálených (bez dodání hmot) naplocho</t>
  </si>
  <si>
    <t>-1585827053</t>
  </si>
  <si>
    <t>https://podminky.urs.cz/item/CS_URS_2022_01/636211420</t>
  </si>
  <si>
    <t>0,60*9,00*4</t>
  </si>
  <si>
    <t>64</t>
  </si>
  <si>
    <t>Osazování výplní otvorů</t>
  </si>
  <si>
    <t>642944121</t>
  </si>
  <si>
    <t>Osazení ocelových dveřních zárubní lisovaných nebo z úhelníků dodatečně s vybetonováním prahu, plochy do 2,5 m2</t>
  </si>
  <si>
    <t>6378223</t>
  </si>
  <si>
    <t>https://podminky.urs.cz/item/CS_URS_2022_01/642944121</t>
  </si>
  <si>
    <t>"ozn. T.1"  3</t>
  </si>
  <si>
    <t>"ozn. T.2"  1</t>
  </si>
  <si>
    <t>55331487</t>
  </si>
  <si>
    <t>zárubeň jednokřídlá ocelová pro zdění tl stěny 110-150mm rozměru 800/1970, 2100mm</t>
  </si>
  <si>
    <t>2093251865</t>
  </si>
  <si>
    <t>55331488</t>
  </si>
  <si>
    <t>zárubeň jednokřídlá ocelová pro zdění tl stěny 110-150mm rozměru 900/1970, 2100mm</t>
  </si>
  <si>
    <t>2133520718</t>
  </si>
  <si>
    <t>65</t>
  </si>
  <si>
    <t>642945111</t>
  </si>
  <si>
    <t>Osazování ocelových zárubní protipožárních nebo protiplynových dveří do vynechaného otvoru, s obetonováním, dveří jednokřídlových do 2,5 m2</t>
  </si>
  <si>
    <t>-1069706711</t>
  </si>
  <si>
    <t>https://podminky.urs.cz/item/CS_URS_2022_01/642945111</t>
  </si>
  <si>
    <t>"ozn. T.6"  1</t>
  </si>
  <si>
    <t>66</t>
  </si>
  <si>
    <t>55331563</t>
  </si>
  <si>
    <t>zárubeň jednokřídlá ocelová pro zdění s protipožární úpravou tl stěny 110-150mm rozměru 900/1970, 2100mm</t>
  </si>
  <si>
    <t>2092666293</t>
  </si>
  <si>
    <t>94</t>
  </si>
  <si>
    <t>Lešení a stavební výtahy</t>
  </si>
  <si>
    <t>67</t>
  </si>
  <si>
    <t>941211112</t>
  </si>
  <si>
    <t>Montáž lešení řadového rámového lehkého pracovního s podlahami s provozním zatížením tř. 3 do 200 kg/m2 šířky tř. SW06 přes 0,6 do 0,9 m, výšky přes 10 do 25 m</t>
  </si>
  <si>
    <t>235596892</t>
  </si>
  <si>
    <t>https://podminky.urs.cz/item/CS_URS_2022_01/941211112</t>
  </si>
  <si>
    <t>pohled východní</t>
  </si>
  <si>
    <t>(28,20+1,20*2)*10,30+6,00*1,30</t>
  </si>
  <si>
    <t>pohled severní</t>
  </si>
  <si>
    <t>(12,50+1,20*2)*11,00</t>
  </si>
  <si>
    <t>pohled jižní</t>
  </si>
  <si>
    <t>(12,50+1,20*2)*10,30</t>
  </si>
  <si>
    <t>pohled západní</t>
  </si>
  <si>
    <t>(10,79+1,20)*11,50</t>
  </si>
  <si>
    <t>(10,79+1,20)*10,30</t>
  </si>
  <si>
    <t>(6,24+(7,46+1,20*2)+6,24)*12,25+(7,46+1,20*2)*2,00/2</t>
  </si>
  <si>
    <t>68</t>
  </si>
  <si>
    <t>941211211</t>
  </si>
  <si>
    <t>Montáž lešení řadového rámového lehkého pracovního s podlahami s provozním zatížením tř. 3 do 200 kg/m2 Příplatek za první a každý další den použití lešení k ceně -1111 nebo -1112</t>
  </si>
  <si>
    <t>-1145406698</t>
  </si>
  <si>
    <t>https://podminky.urs.cz/item/CS_URS_2022_01/941211211</t>
  </si>
  <si>
    <t>1185,257*60</t>
  </si>
  <si>
    <t>69</t>
  </si>
  <si>
    <t>941211812</t>
  </si>
  <si>
    <t>Demontáž lešení řadového rámového lehkého pracovního s provozním zatížením tř. 3 do 200 kg/m2 šířky tř. SW06 přes 0,6 do 0,9 m, výšky přes 10 do 25 m</t>
  </si>
  <si>
    <t>-331954535</t>
  </si>
  <si>
    <t>https://podminky.urs.cz/item/CS_URS_2022_01/941211812</t>
  </si>
  <si>
    <t>70</t>
  </si>
  <si>
    <t>944511111</t>
  </si>
  <si>
    <t>Montáž ochranné sítě zavěšené na konstrukci lešení z textilie z umělých vláken</t>
  </si>
  <si>
    <t>405747920</t>
  </si>
  <si>
    <t>https://podminky.urs.cz/item/CS_URS_2022_01/944511111</t>
  </si>
  <si>
    <t>71</t>
  </si>
  <si>
    <t>944511211</t>
  </si>
  <si>
    <t>Montáž ochranné sítě Příplatek za první a každý další den použití sítě k ceně -1111</t>
  </si>
  <si>
    <t>1909520370</t>
  </si>
  <si>
    <t>https://podminky.urs.cz/item/CS_URS_2022_01/944511211</t>
  </si>
  <si>
    <t>72</t>
  </si>
  <si>
    <t>944511811</t>
  </si>
  <si>
    <t>Demontáž ochranné sítě zavěšené na konstrukci lešení z textilie z umělých vláken</t>
  </si>
  <si>
    <t>-296433012</t>
  </si>
  <si>
    <t>https://podminky.urs.cz/item/CS_URS_2022_01/944511811</t>
  </si>
  <si>
    <t>73</t>
  </si>
  <si>
    <t>949101111</t>
  </si>
  <si>
    <t>Lešení pomocné pracovní pro objekty pozemních staveb pro zatížení do 150 kg/m2, o výšce lešeňové podlahy do 1,9 m</t>
  </si>
  <si>
    <t>-1432683324</t>
  </si>
  <si>
    <t>https://podminky.urs.cz/item/CS_URS_2022_01/949101111</t>
  </si>
  <si>
    <t>36,90+29,50</t>
  </si>
  <si>
    <t>7,67+16,68+14,80+4,24+1,85+33,70+77,70+5,00+6,50+12,70+9,25+12,80+79,20+10,40+9,00</t>
  </si>
  <si>
    <t>39,20+8,16+7,79+8,16+7,92+23,90+10,70+63,20+9,42+5,80+5,38+28,90+29,40+49,35</t>
  </si>
  <si>
    <t>3.NP</t>
  </si>
  <si>
    <t>8,70+1,50+6,80+40,40+2,20+2,40+1,60+2,40+0,80</t>
  </si>
  <si>
    <t>74</t>
  </si>
  <si>
    <t>949101112</t>
  </si>
  <si>
    <t>Lešení pomocné pracovní pro objekty pozemních staveb pro zatížení do 150 kg/m2, o výšce lešeňové podlahy přes 1,9 do 3,5 m</t>
  </si>
  <si>
    <t>-1673398507</t>
  </si>
  <si>
    <t>https://podminky.urs.cz/item/CS_URS_2022_01/949101112</t>
  </si>
  <si>
    <t>6,62</t>
  </si>
  <si>
    <t>6,12</t>
  </si>
  <si>
    <t>14,10+4,07</t>
  </si>
  <si>
    <t>1,70*2,59</t>
  </si>
  <si>
    <t>95</t>
  </si>
  <si>
    <t>Různé dokončovací konstrukce a práce pozemních staveb</t>
  </si>
  <si>
    <t>75</t>
  </si>
  <si>
    <t>95R.01</t>
  </si>
  <si>
    <t>Oprava vstupu do MŠ v rozsahu: očištění a nový trojnásobný antikorozní nátěr ocelové konstrukce, nové oplechování strříšky z titanzinkového lesklého válcovaného plechu</t>
  </si>
  <si>
    <t>1189694961</t>
  </si>
  <si>
    <t>76</t>
  </si>
  <si>
    <t>952901111</t>
  </si>
  <si>
    <t>Vyčištění budov nebo objektů před předáním do užívání budov bytové nebo občanské výstavby, světlé výšky podlaží do 4 m</t>
  </si>
  <si>
    <t>1780455132</t>
  </si>
  <si>
    <t>https://podminky.urs.cz/item/CS_URS_2022_01/952901111</t>
  </si>
  <si>
    <t>6,62+36,90+29,50</t>
  </si>
  <si>
    <t>28,20*12,50+4,15*0,15+7,10*6,06</t>
  </si>
  <si>
    <t>7,10*12,45+1,90*6,00</t>
  </si>
  <si>
    <t>96</t>
  </si>
  <si>
    <t>Bourání konstrukcí</t>
  </si>
  <si>
    <t>77</t>
  </si>
  <si>
    <t>962032230</t>
  </si>
  <si>
    <t>Bourání zdiva nadzákladového z cihel nebo tvárnic z cihel pálených nebo vápenopískových, na maltu vápennou nebo vápenocementovou, objemu do 1 m3</t>
  </si>
  <si>
    <t>-843891364</t>
  </si>
  <si>
    <t>https://podminky.urs.cz/item/CS_URS_2022_01/962032230</t>
  </si>
  <si>
    <t>hlavní objekt</t>
  </si>
  <si>
    <t>m.č. 105-106</t>
  </si>
  <si>
    <t>2,00*3,20*0,20</t>
  </si>
  <si>
    <t>-0,80*2,00*0,20</t>
  </si>
  <si>
    <t>půdní nadezdívka v místě přístavby</t>
  </si>
  <si>
    <t>(0,25*0,25+0,45*1,10)*7,10</t>
  </si>
  <si>
    <t>dvorní přístavba</t>
  </si>
  <si>
    <t>atikové zdivo</t>
  </si>
  <si>
    <t>(0,17*0,35*6,06)*2</t>
  </si>
  <si>
    <t>římsové zdivo</t>
  </si>
  <si>
    <t>0,45*0,35*6,76</t>
  </si>
  <si>
    <t>78</t>
  </si>
  <si>
    <t>962081141</t>
  </si>
  <si>
    <t>Bourání zdiva příček nebo vybourání otvorů ze skleněných tvárnic, tl. do 150 mm</t>
  </si>
  <si>
    <t>1170392511</t>
  </si>
  <si>
    <t>https://podminky.urs.cz/item/CS_URS_2022_01/962081141</t>
  </si>
  <si>
    <t>stávající okna</t>
  </si>
  <si>
    <t>0,60*3,00*2</t>
  </si>
  <si>
    <t>79</t>
  </si>
  <si>
    <t>965031131</t>
  </si>
  <si>
    <t>Bourání podlah z cihel bez podkladního lože, s jakoukoliv výplní spár kladených naplocho, plochy přes 1 m2</t>
  </si>
  <si>
    <t>-797945721</t>
  </si>
  <si>
    <t>https://podminky.urs.cz/item/CS_URS_2022_01/965031131</t>
  </si>
  <si>
    <t>v místě chodby</t>
  </si>
  <si>
    <t>9,30*5,50</t>
  </si>
  <si>
    <t>80</t>
  </si>
  <si>
    <t>965041441</t>
  </si>
  <si>
    <t>Bourání mazanin z lehčeného betonu tl. přes 100 mm, plochy přes 4 m2</t>
  </si>
  <si>
    <t>2044384514</t>
  </si>
  <si>
    <t>https://podminky.urs.cz/item/CS_URS_2022_01/965041441</t>
  </si>
  <si>
    <t>střešní plášť dvorní přístavby</t>
  </si>
  <si>
    <t>(6,76*6,24)*0,12</t>
  </si>
  <si>
    <t>81</t>
  </si>
  <si>
    <t>965045113</t>
  </si>
  <si>
    <t>Bourání potěrů tl. do 50 mm cementových nebo pískocementových, plochy přes 4 m2</t>
  </si>
  <si>
    <t>499894659</t>
  </si>
  <si>
    <t>https://podminky.urs.cz/item/CS_URS_2022_01/965045113</t>
  </si>
  <si>
    <t>6,76*6,24</t>
  </si>
  <si>
    <t>82</t>
  </si>
  <si>
    <t>965082933</t>
  </si>
  <si>
    <t>Odstranění násypu pod podlahami nebo ochranného násypu na střechách tl. do 200 mm, plochy přes 2 m2</t>
  </si>
  <si>
    <t>1151904631</t>
  </si>
  <si>
    <t>https://podminky.urs.cz/item/CS_URS_2022_01/965082933</t>
  </si>
  <si>
    <t>9,30*5,50*0,15</t>
  </si>
  <si>
    <t>83</t>
  </si>
  <si>
    <t>967031132</t>
  </si>
  <si>
    <t>Přisekání (špicování) plošné nebo rovných ostění zdiva z cihel pálených rovných ostění, bez odstupu, po hrubém vybourání otvorů, na maltu vápennou nebo vápenocementovou</t>
  </si>
  <si>
    <t>1585920916</t>
  </si>
  <si>
    <t>https://podminky.urs.cz/item/CS_URS_2022_01/967031132</t>
  </si>
  <si>
    <t>0,60*3,20*2</t>
  </si>
  <si>
    <t>84</t>
  </si>
  <si>
    <t>968072455</t>
  </si>
  <si>
    <t>Vybourání kovových rámů oken s křídly, dveřních zárubní, vrat, stěn, ostění nebo obkladů dveřních zárubní, plochy do 2 m2</t>
  </si>
  <si>
    <t>1763499255</t>
  </si>
  <si>
    <t>https://podminky.urs.cz/item/CS_URS_2022_01/968072455</t>
  </si>
  <si>
    <t>0,80*1,97</t>
  </si>
  <si>
    <t>m.č. 201-212</t>
  </si>
  <si>
    <t>0,90*1,97</t>
  </si>
  <si>
    <t>97</t>
  </si>
  <si>
    <t>Prorážení otvorů a ostatní bourací práce</t>
  </si>
  <si>
    <t>85</t>
  </si>
  <si>
    <t>971033621</t>
  </si>
  <si>
    <t>Vybourání otvorů ve zdivu základovém nebo nadzákladovém z cihel, tvárnic, příčkovek z cihel pálených na maltu vápennou nebo vápenocementovou plochy do 4 m2, tl. do 100 mm</t>
  </si>
  <si>
    <t>2046757881</t>
  </si>
  <si>
    <t>https://podminky.urs.cz/item/CS_URS_2022_01/971033621</t>
  </si>
  <si>
    <t>m.č. 106-111 - pro nové dveře</t>
  </si>
  <si>
    <t>0,90*2,00</t>
  </si>
  <si>
    <t>86</t>
  </si>
  <si>
    <t>973031325</t>
  </si>
  <si>
    <t>Vysekání výklenků nebo kapes ve zdivu z cihel na maltu vápennou nebo vápenocementovou kapes, plochy do 0,10 m2, hl. do 300 mm</t>
  </si>
  <si>
    <t>-232332650</t>
  </si>
  <si>
    <t>https://podminky.urs.cz/item/CS_URS_2022_01/973031325</t>
  </si>
  <si>
    <t>87</t>
  </si>
  <si>
    <t>974031664</t>
  </si>
  <si>
    <t>Vysekání rýh ve zdivu cihelném na maltu vápennou nebo vápenocementovou pro vtahování nosníků do zdí, před vybouráním otvoru do hl. 150 mm, při v. nosníku do 150 mm</t>
  </si>
  <si>
    <t>1236383888</t>
  </si>
  <si>
    <t>https://podminky.urs.cz/item/CS_URS_2022_01/974031664</t>
  </si>
  <si>
    <t>1,20</t>
  </si>
  <si>
    <t>88</t>
  </si>
  <si>
    <t>978011141</t>
  </si>
  <si>
    <t>Otlučení vápenných nebo vápenocementových omítek vnitřních ploch stropů, v rozsahu přes 10 do 30 %</t>
  </si>
  <si>
    <t>-1502877825</t>
  </si>
  <si>
    <t>https://podminky.urs.cz/item/CS_URS_2022_01/978011141</t>
  </si>
  <si>
    <t>89</t>
  </si>
  <si>
    <t>978013141</t>
  </si>
  <si>
    <t>Otlučení vápenných nebo vápenocementových omítek vnitřních ploch stěn s vyškrabáním spar, s očištěním zdiva, v rozsahu přes 10 do 30 %</t>
  </si>
  <si>
    <t>-225307479</t>
  </si>
  <si>
    <t>https://podminky.urs.cz/item/CS_URS_2022_01/978013141</t>
  </si>
  <si>
    <t>90</t>
  </si>
  <si>
    <t>978019341</t>
  </si>
  <si>
    <t>Otlučení vápenných nebo vápenocementových omítek vnějších ploch s vyškrabáním spar a s očištěním zdiva stupně členitosti 3 až 5, v rozsahu přes 20 do 30 %</t>
  </si>
  <si>
    <t>-957374656</t>
  </si>
  <si>
    <t>https://podminky.urs.cz/item/CS_URS_2022_01/978019341</t>
  </si>
  <si>
    <t>91</t>
  </si>
  <si>
    <t>978036141</t>
  </si>
  <si>
    <t>Otlučení cementových omítek vnějších ploch s vyškrabáním spar zdiva a s očištěním povrchu, v rozsahu přes 20 do 30 %</t>
  </si>
  <si>
    <t>-1019130372</t>
  </si>
  <si>
    <t>https://podminky.urs.cz/item/CS_URS_2022_01/978036141</t>
  </si>
  <si>
    <t>92</t>
  </si>
  <si>
    <t>978059511</t>
  </si>
  <si>
    <t>Odsekání obkladů stěn včetně otlučení podkladní omítky až na zdivo z obkládaček vnitřních, z jakýchkoliv materiálů, plochy do 1 m2</t>
  </si>
  <si>
    <t>-800373241</t>
  </si>
  <si>
    <t>https://podminky.urs.cz/item/CS_URS_2022_01/978059511</t>
  </si>
  <si>
    <t>18,00*1,88</t>
  </si>
  <si>
    <t>3,60*1,92</t>
  </si>
  <si>
    <t>2,00*1,60</t>
  </si>
  <si>
    <t>2,40*1,60</t>
  </si>
  <si>
    <t>1,60*1,45</t>
  </si>
  <si>
    <t>997</t>
  </si>
  <si>
    <t>Přesun sutě</t>
  </si>
  <si>
    <t>93</t>
  </si>
  <si>
    <t>997013154</t>
  </si>
  <si>
    <t>Vnitrostaveništní doprava suti a vybouraných hmot vodorovně do 50 m svisle s omezením mechanizace pro budovy a haly výšky přes 12 do 15 m</t>
  </si>
  <si>
    <t>452301352</t>
  </si>
  <si>
    <t>https://podminky.urs.cz/item/CS_URS_2022_01/997013154</t>
  </si>
  <si>
    <t>997013501</t>
  </si>
  <si>
    <t>Odvoz suti a vybouraných hmot na skládku nebo meziskládku se složením, na vzdálenost do 1 km</t>
  </si>
  <si>
    <t>-1508447980</t>
  </si>
  <si>
    <t>https://podminky.urs.cz/item/CS_URS_2022_01/997013501</t>
  </si>
  <si>
    <t>997013509</t>
  </si>
  <si>
    <t>Odvoz suti a vybouraných hmot na skládku nebo meziskládku se složením, na vzdálenost Příplatek k ceně za každý další i započatý 1 km přes 1 km</t>
  </si>
  <si>
    <t>845107673</t>
  </si>
  <si>
    <t>https://podminky.urs.cz/item/CS_URS_2022_01/997013509</t>
  </si>
  <si>
    <t>76,472*19 'Přepočtené koeficientem množství</t>
  </si>
  <si>
    <t>997013631</t>
  </si>
  <si>
    <t>Poplatek za uložení stavebního odpadu na skládce (skládkovné) směsného stavebního a demoličního zatříděného do Katalogu odpadů pod kódem 17 09 04</t>
  </si>
  <si>
    <t>-1162611554</t>
  </si>
  <si>
    <t>https://podminky.urs.cz/item/CS_URS_2022_01/997013631</t>
  </si>
  <si>
    <t>998</t>
  </si>
  <si>
    <t>Přesun hmot</t>
  </si>
  <si>
    <t>998017003</t>
  </si>
  <si>
    <t>Přesun hmot pro budovy občanské výstavby, bydlení, výrobu a služby s omezením mechanizace vodorovná dopravní vzdálenost do 100 m pro budovy s jakoukoliv nosnou konstrukcí výšky přes 12 do 24 m</t>
  </si>
  <si>
    <t>-772990473</t>
  </si>
  <si>
    <t>https://podminky.urs.cz/item/CS_URS_2022_01/998017003</t>
  </si>
  <si>
    <t>PSV</t>
  </si>
  <si>
    <t>Práce a dodávky PSV</t>
  </si>
  <si>
    <t>712</t>
  </si>
  <si>
    <t>Povlakové krytiny</t>
  </si>
  <si>
    <t>98</t>
  </si>
  <si>
    <t>712431801</t>
  </si>
  <si>
    <t>Odstranění povlakové krytiny střech šikmých přes 10° do 30° z pásů uložených na sucho AIP nebo NAIP</t>
  </si>
  <si>
    <t>-1176181024</t>
  </si>
  <si>
    <t>https://podminky.urs.cz/item/CS_URS_2022_01/712431801</t>
  </si>
  <si>
    <t>((15,72+29,043)/2*7,50)*2</t>
  </si>
  <si>
    <t>(13,343*7,50/2)*2</t>
  </si>
  <si>
    <t>99</t>
  </si>
  <si>
    <t>712300845</t>
  </si>
  <si>
    <t>Ostatní práce při odstranění povlakové krytiny střech plochých do 10° doplňků ventilační hlavice</t>
  </si>
  <si>
    <t>-204001207</t>
  </si>
  <si>
    <t>https://podminky.urs.cz/item/CS_URS_2022_01/712300845</t>
  </si>
  <si>
    <t>100</t>
  </si>
  <si>
    <t>712340833</t>
  </si>
  <si>
    <t>Odstranění povlakové krytiny střech plochých do 10° z přitavených pásů NAIP v plné ploše třívrstvé</t>
  </si>
  <si>
    <t>-333428449</t>
  </si>
  <si>
    <t>https://podminky.urs.cz/item/CS_URS_2022_01/712340833</t>
  </si>
  <si>
    <t>101</t>
  </si>
  <si>
    <t>712431111</t>
  </si>
  <si>
    <t>Provedení povlakové krytiny střech šikmých přes 10° do 30° pásy na sucho podkladní samolepící asfaltový pás</t>
  </si>
  <si>
    <t>2061409221</t>
  </si>
  <si>
    <t>https://podminky.urs.cz/item/CS_URS_2022_01/712431111</t>
  </si>
  <si>
    <t>nová střecha nástavby</t>
  </si>
  <si>
    <t>(4,51*(8,76+12,74)/2)*2</t>
  </si>
  <si>
    <t>102</t>
  </si>
  <si>
    <t>62866281</t>
  </si>
  <si>
    <t>pás asfaltový samolepicí modifikovaný SBS tl 3,0mm s vložkou ze skleněné tkaniny se spalitelnou fólií nebo jemnozrnným minerálním posypem nebo textilií na horním povrchu</t>
  </si>
  <si>
    <t>-236594786</t>
  </si>
  <si>
    <t>96,965*1,2 'Přepočtené koeficientem množství</t>
  </si>
  <si>
    <t>103</t>
  </si>
  <si>
    <t>998712203</t>
  </si>
  <si>
    <t>Přesun hmot pro povlakové krytiny stanovený procentní sazbou (%) z ceny vodorovná dopravní vzdálenost do 50 m v objektech výšky přes 12 do 24 m</t>
  </si>
  <si>
    <t>%</t>
  </si>
  <si>
    <t>-613117823</t>
  </si>
  <si>
    <t>https://podminky.urs.cz/item/CS_URS_2022_01/998712203</t>
  </si>
  <si>
    <t>713</t>
  </si>
  <si>
    <t>Izolace tepelné</t>
  </si>
  <si>
    <t>104</t>
  </si>
  <si>
    <t>713111111</t>
  </si>
  <si>
    <t>Montáž tepelné izolace stropů rohožemi, pásy, dílci, deskami, bloky (izolační materiál ve specifikaci) vrchem bez překrytí lepenkou kladenými volně</t>
  </si>
  <si>
    <t>1115792337</t>
  </si>
  <si>
    <t>https://podminky.urs.cz/item/CS_URS_2022_01/713111111</t>
  </si>
  <si>
    <t>zateplení nad schodištěm</t>
  </si>
  <si>
    <t>izolace ve 2 vrstvách celkové tl. 300 mm</t>
  </si>
  <si>
    <t>((2,50+0,50+2,65+3,70)*2,30)*2</t>
  </si>
  <si>
    <t>105</t>
  </si>
  <si>
    <t>63152102</t>
  </si>
  <si>
    <t>pás tepelně izolační univerzální λ=0,032-0,033 tl 140mm</t>
  </si>
  <si>
    <t>1156508784</t>
  </si>
  <si>
    <t>21,505*1,02 'Přepočtené koeficientem množství</t>
  </si>
  <si>
    <t>106</t>
  </si>
  <si>
    <t>63152104</t>
  </si>
  <si>
    <t>pás tepelně izolační univerzální λ=0,032-0,033 tl 160mm</t>
  </si>
  <si>
    <t>1861483148</t>
  </si>
  <si>
    <t>107</t>
  </si>
  <si>
    <t>713114124</t>
  </si>
  <si>
    <t>Tepelná foukaná izolace vodorovných konstrukcí z celulózových vláken do dutiny, tloušťky vrstvy přes 250 do 300 mm</t>
  </si>
  <si>
    <t>-945120723</t>
  </si>
  <si>
    <t>https://podminky.urs.cz/item/CS_URS_2022_01/713114124</t>
  </si>
  <si>
    <t>zateplení stávajícího stropu nad 2.NP, tl. 300 mm</t>
  </si>
  <si>
    <t>(27,30*11,60-3,40*7,75)*0,30</t>
  </si>
  <si>
    <t>108</t>
  </si>
  <si>
    <t>713121111</t>
  </si>
  <si>
    <t>Montáž tepelné izolace podlah rohožemi, pásy, deskami, dílci, bloky (izolační materiál ve specifikaci) kladenými volně jednovrstvá</t>
  </si>
  <si>
    <t>642711139</t>
  </si>
  <si>
    <t>https://podminky.urs.cz/item/CS_URS_2022_01/713121111</t>
  </si>
  <si>
    <t>kročejová izolace podlahy ve 3.NP</t>
  </si>
  <si>
    <t>"m.č. 301"  8,70</t>
  </si>
  <si>
    <t>"m.č. 302"  1,50</t>
  </si>
  <si>
    <t>"m.č. 303" 6,80</t>
  </si>
  <si>
    <t>"m.č. 304"  40,40</t>
  </si>
  <si>
    <t>"m.č. 305"  2,20</t>
  </si>
  <si>
    <t>"m.č. 306"  2,40</t>
  </si>
  <si>
    <t>"m.č. 307"  1,60</t>
  </si>
  <si>
    <t>"m.č. 308"  2,40</t>
  </si>
  <si>
    <t>"m.č. 309"  0,80</t>
  </si>
  <si>
    <t>109</t>
  </si>
  <si>
    <t>63153779</t>
  </si>
  <si>
    <t>deska tepelně izolační minerální plovoucích podlah λ=0,036-0,037 tl 30mm</t>
  </si>
  <si>
    <t>-1621186633</t>
  </si>
  <si>
    <t>66,8*1,05 'Přepočtené koeficientem množství</t>
  </si>
  <si>
    <t>110</t>
  </si>
  <si>
    <t>713131141</t>
  </si>
  <si>
    <t>Montáž tepelné izolace stěn rohožemi, pásy, deskami, dílci, bloky (izolační materiál ve specifikaci) lepením celoplošně</t>
  </si>
  <si>
    <t>-1808766795</t>
  </si>
  <si>
    <t>https://podminky.urs.cz/item/CS_URS_2022_01/713131141</t>
  </si>
  <si>
    <t>zateplení kastlíku venkovní žaluzie (3.NP)</t>
  </si>
  <si>
    <t>1,10*0,30*3</t>
  </si>
  <si>
    <t>111</t>
  </si>
  <si>
    <t>28376524</t>
  </si>
  <si>
    <t>deska izolační PIR s oboustranným textilním rounem tl 40mm</t>
  </si>
  <si>
    <t>571394595</t>
  </si>
  <si>
    <t>0,99*1,1 'Přepočtené koeficientem množství</t>
  </si>
  <si>
    <t>112</t>
  </si>
  <si>
    <t>713152201</t>
  </si>
  <si>
    <t>Montáž nadkrokevní systémové tepelné izolace do nadkrokevních držáků včetně přídavné krokve a nakrokevního držáku vysokého sklonu střechy do 30° vzdálenost držáků do 1 000 mm</t>
  </si>
  <si>
    <t>813905733</t>
  </si>
  <si>
    <t>https://podminky.urs.cz/item/CS_URS_2022_01/713152201</t>
  </si>
  <si>
    <t>113</t>
  </si>
  <si>
    <t>28376536</t>
  </si>
  <si>
    <t>deska izolační PIR s oboustrannou kompozitní fólií s hliníkovou vložkou pro šikmé střechy 1200x2400x180mm</t>
  </si>
  <si>
    <t>1565797756</t>
  </si>
  <si>
    <t>96,965*1,1 'Přepočtené koeficientem množství</t>
  </si>
  <si>
    <t>114</t>
  </si>
  <si>
    <t>713191133</t>
  </si>
  <si>
    <t>Montáž tepelné izolace stavebních konstrukcí - doplňky a konstrukční součásti podlah, stropů vrchem nebo střech překrytím fólií položenou volně s přelepením spojů</t>
  </si>
  <si>
    <t>-1550448301</t>
  </si>
  <si>
    <t>https://podminky.urs.cz/item/CS_URS_2022_01/713191133</t>
  </si>
  <si>
    <t>(2,50+0,50+2,65+3,70)*2,30</t>
  </si>
  <si>
    <t>115</t>
  </si>
  <si>
    <t>28329030</t>
  </si>
  <si>
    <t>fólie kontaktní difuzně propustná pro doplňkovou hydroizolační vrstvu, monolitická třívrstvá PES/PP 150-160g/m2, integrovaná samolepící páska</t>
  </si>
  <si>
    <t>1440473127</t>
  </si>
  <si>
    <t>21,505*1,1655 'Přepočtené koeficientem množství</t>
  </si>
  <si>
    <t>116</t>
  </si>
  <si>
    <t>998713203</t>
  </si>
  <si>
    <t>Přesun hmot pro izolace tepelné stanovený procentní sazbou (%) z ceny vodorovná dopravní vzdálenost do 50 m v objektech výšky přes 12 do 24 m</t>
  </si>
  <si>
    <t>1276356421</t>
  </si>
  <si>
    <t>https://podminky.urs.cz/item/CS_URS_2022_01/998713203</t>
  </si>
  <si>
    <t>714</t>
  </si>
  <si>
    <t>Akustická a protiotřesová opatření</t>
  </si>
  <si>
    <t>117</t>
  </si>
  <si>
    <t>714R.01</t>
  </si>
  <si>
    <t>Dodávka a montáž akustického celoplošně lepeného stropního systému bez rastrů z panelů se zkosenou boční hranou rozm. 600x600 mm tl. 40 mm, jádro panelů nehořlavé ze skelné vlny vysoké hustoty, viditelný povrch pokryt skelnou tkaninou, zadní strana panelu pokryta přírodně zbarvenou sklovlákennou tkaninou, požární třída A2-s1 d0 dle EN 13501-1, součinitel zvukové absorpce dle klasifikace EN ISO 11654 αw=1,00, αp 125Hz =0,25</t>
  </si>
  <si>
    <t>1472213076</t>
  </si>
  <si>
    <t>118</t>
  </si>
  <si>
    <t>714R.02</t>
  </si>
  <si>
    <t>Dodávka a montáž akustického podhledu s vysokou pohltivostí zvuku z perforovaných velkoformátových sádrokartonových desek rozm. 1200x2400 mm a tl. 12,5 mm na kovovém podkladním roštu, rubová strana desek opatřena akusticky účinnou netkanou textilií světle šedé barvy, lícová strana desek bez povrchové úpravy</t>
  </si>
  <si>
    <t>1858807829</t>
  </si>
  <si>
    <t xml:space="preserve">"m.č. 109"  33,70     </t>
  </si>
  <si>
    <t>"m.č. 116"  79,20</t>
  </si>
  <si>
    <t>119</t>
  </si>
  <si>
    <t>998714203</t>
  </si>
  <si>
    <t>Přesun hmot pro akustická a protiotřesová opatření stanovený procentní sazbou (%) z ceny vodorovná dopravní vzdálenost do 50 m v objektech výšky přes 12 do 24 m</t>
  </si>
  <si>
    <t>2099592279</t>
  </si>
  <si>
    <t>https://podminky.urs.cz/item/CS_URS_2022_01/998714203</t>
  </si>
  <si>
    <t>Zdravotechnika (kanalizace, vodoinstalace, VZT)</t>
  </si>
  <si>
    <t>120</t>
  </si>
  <si>
    <t>72R.01</t>
  </si>
  <si>
    <t>Zdravotechnika (kanalizace, vodoinstalace, VZT) - viz. samostatný rozpočet</t>
  </si>
  <si>
    <t>1344049047</t>
  </si>
  <si>
    <t>Ústřední vytápění</t>
  </si>
  <si>
    <t>121</t>
  </si>
  <si>
    <t>73R.02</t>
  </si>
  <si>
    <t>Otopná soustava - viz. samostatný rozpočet</t>
  </si>
  <si>
    <t>-1128263318</t>
  </si>
  <si>
    <t>Elektroinstalace</t>
  </si>
  <si>
    <t>122</t>
  </si>
  <si>
    <t>74R.01</t>
  </si>
  <si>
    <t>Přívod elektroinstalace - viz. samostatný rozpočet</t>
  </si>
  <si>
    <t>87269962</t>
  </si>
  <si>
    <t>123</t>
  </si>
  <si>
    <t>74R.02</t>
  </si>
  <si>
    <t>Silnoproud - viz. samostatný rozpočet</t>
  </si>
  <si>
    <t>1504456261</t>
  </si>
  <si>
    <t>124</t>
  </si>
  <si>
    <t>74R.03</t>
  </si>
  <si>
    <t>Svítidla - viz. samostatný rozpočet</t>
  </si>
  <si>
    <t>399457350</t>
  </si>
  <si>
    <t>125</t>
  </si>
  <si>
    <t>74R.04</t>
  </si>
  <si>
    <t>Rozvaděč PR kotle - viz. samostatný rozpočet</t>
  </si>
  <si>
    <t>1217776498</t>
  </si>
  <si>
    <t>126</t>
  </si>
  <si>
    <t>74R.05</t>
  </si>
  <si>
    <t>Rozvaděč HR - viz. samostatný rozpočet</t>
  </si>
  <si>
    <t>2027337519</t>
  </si>
  <si>
    <t>127</t>
  </si>
  <si>
    <t>74R.06</t>
  </si>
  <si>
    <t>Rozvaděč PR 2.NP - viz. samostatný rozpočet</t>
  </si>
  <si>
    <t>268504006</t>
  </si>
  <si>
    <t>128</t>
  </si>
  <si>
    <t>74R.07</t>
  </si>
  <si>
    <t>Slaboproud - viz. samostatný rozpočet</t>
  </si>
  <si>
    <t>441520190</t>
  </si>
  <si>
    <t>129</t>
  </si>
  <si>
    <t>74R.08</t>
  </si>
  <si>
    <t>Hromosvod - viz. samostatný rozpočet</t>
  </si>
  <si>
    <t>1036574487</t>
  </si>
  <si>
    <t>130</t>
  </si>
  <si>
    <t>74R.09</t>
  </si>
  <si>
    <t>Ostatní položky - viz. samostatný rozpočet</t>
  </si>
  <si>
    <t>-603254327</t>
  </si>
  <si>
    <t>762</t>
  </si>
  <si>
    <t>Konstrukce tesařské</t>
  </si>
  <si>
    <t>131</t>
  </si>
  <si>
    <t>762331921</t>
  </si>
  <si>
    <t>Vyřezání části střešní vazby vázané konstrukce krovů průřezové plochy řeziva přes 120 do 224 cm2, délky vyřezané části krovového prvku do 3 m</t>
  </si>
  <si>
    <t>1504648127</t>
  </si>
  <si>
    <t>https://podminky.urs.cz/item/CS_URS_2022_01/762331921</t>
  </si>
  <si>
    <t>kleština 120x140 mm</t>
  </si>
  <si>
    <t>2,30</t>
  </si>
  <si>
    <t>132</t>
  </si>
  <si>
    <t>762331922</t>
  </si>
  <si>
    <t>Vyřezání části střešní vazby vázané konstrukce krovů průřezové plochy řeziva přes 120 do 224 cm2, délky vyřezané části krovového prvku přes 3 do 5 m</t>
  </si>
  <si>
    <t>-2134483265</t>
  </si>
  <si>
    <t>https://podminky.urs.cz/item/CS_URS_2022_01/762331922</t>
  </si>
  <si>
    <t>vzpěra 140x160 mm</t>
  </si>
  <si>
    <t>3,50</t>
  </si>
  <si>
    <t>krokev 130x150 mm</t>
  </si>
  <si>
    <t>4,20*7</t>
  </si>
  <si>
    <t>133</t>
  </si>
  <si>
    <t>762331933</t>
  </si>
  <si>
    <t>Vyřezání části střešní vazby vázané konstrukce krovů průřezové plochy řeziva přes 224 do 288 cm2, délky vyřezané části krovového prvku přes 5 do 8 m</t>
  </si>
  <si>
    <t>-1489164315</t>
  </si>
  <si>
    <t>https://podminky.urs.cz/item/CS_URS_2022_01/762331933</t>
  </si>
  <si>
    <t>pozednice 160x180 mm</t>
  </si>
  <si>
    <t>7,20</t>
  </si>
  <si>
    <t>134</t>
  </si>
  <si>
    <t>762331942</t>
  </si>
  <si>
    <t>Vyřezání části střešní vazby vázané konstrukce krovů průřezové plochy řeziva přes 288 do 450 cm2, délky vyřezané části krovového prvku přes 3 do 5 m</t>
  </si>
  <si>
    <t>-987741917</t>
  </si>
  <si>
    <t>https://podminky.urs.cz/item/CS_URS_2022_01/762331942</t>
  </si>
  <si>
    <t>vazný trám 170x220 mm</t>
  </si>
  <si>
    <t>135</t>
  </si>
  <si>
    <t>762341811</t>
  </si>
  <si>
    <t>Demontáž bednění a laťování bednění střech rovných, obloukových, sklonu do 60° se všemi nadstřešními konstrukcemi z prken hrubých, hoblovaných tl. do 32 mm</t>
  </si>
  <si>
    <t>-1496344143</t>
  </si>
  <si>
    <t>https://podminky.urs.cz/item/CS_URS_2022_01/762341811</t>
  </si>
  <si>
    <t>v místě nové nástavby</t>
  </si>
  <si>
    <t>7,90*4,50</t>
  </si>
  <si>
    <t>136</t>
  </si>
  <si>
    <t>762341931</t>
  </si>
  <si>
    <t>Vyřezání otvorů v bednění střech bez rozebrání krytiny z prken tl. do 32 mm, otvoru plochy jednotlivě do 1 m2</t>
  </si>
  <si>
    <t>-2045527645</t>
  </si>
  <si>
    <t>https://podminky.urs.cz/item/CS_URS_2022_01/762341931</t>
  </si>
  <si>
    <t>vyřezání poškozených částí stávajícího bednění</t>
  </si>
  <si>
    <t>hlavní objekt - předpoklad 20% plochy</t>
  </si>
  <si>
    <t>(435,796-35,55)*0,20*2</t>
  </si>
  <si>
    <t>137</t>
  </si>
  <si>
    <t>762815811</t>
  </si>
  <si>
    <t>Demontáž záklopů stropů vrchních a zapuštěných k dalšímu použití z hrubých prken, tl. do 32 mm</t>
  </si>
  <si>
    <t>-1280200348</t>
  </si>
  <si>
    <t>https://podminky.urs.cz/item/CS_URS_2022_01/762815811</t>
  </si>
  <si>
    <t>v místě chodby pro aplikaci foukané izolace stávajícího stropu (předpoklad 20% plochy)</t>
  </si>
  <si>
    <t>9,30*5,50*0,2</t>
  </si>
  <si>
    <t>138</t>
  </si>
  <si>
    <t>762083111</t>
  </si>
  <si>
    <t>Impregnace řeziva máčením proti dřevokaznému hmyzu a houbám, třída ohrožení 1 a 2 (dřevo v interiéru)</t>
  </si>
  <si>
    <t>1109669058</t>
  </si>
  <si>
    <t>https://podminky.urs.cz/item/CS_URS_2022_01/762083111</t>
  </si>
  <si>
    <t>stropnice</t>
  </si>
  <si>
    <t>0,10*0,16*48,88</t>
  </si>
  <si>
    <t>0,14*0,24*73,32</t>
  </si>
  <si>
    <t>střecha stávajícího objektu</t>
  </si>
  <si>
    <t>"bednění"  80,049*0,025</t>
  </si>
  <si>
    <t>139</t>
  </si>
  <si>
    <t>762333631</t>
  </si>
  <si>
    <t>Montáž vázaných konstrukcí krovů střech pultových, sedlových, valbových, stanových nepravidelného půdorysu z lepených hranolů průřezové plochy do 120 cm2</t>
  </si>
  <si>
    <t>-2026227484</t>
  </si>
  <si>
    <t>https://podminky.urs.cz/item/CS_URS_2022_01/762333631</t>
  </si>
  <si>
    <t>kleštiny 50x160 mm</t>
  </si>
  <si>
    <t>3,00*26</t>
  </si>
  <si>
    <t>140</t>
  </si>
  <si>
    <t>61223261</t>
  </si>
  <si>
    <t>hranol konstrukční KVH lepený průřezu 50x80-200mm nepohledový</t>
  </si>
  <si>
    <t>2139397918</t>
  </si>
  <si>
    <t>0,05*0,16*(3,00*26)*1,15</t>
  </si>
  <si>
    <t>141</t>
  </si>
  <si>
    <t>762333632</t>
  </si>
  <si>
    <t>Montáž vázaných konstrukcí krovů střech pultových, sedlových, valbových, stanových nepravidelného půdorysu z lepených hranolů průřezové plochy přes 120 do 224 cm2</t>
  </si>
  <si>
    <t>-906673512</t>
  </si>
  <si>
    <t>https://podminky.urs.cz/item/CS_URS_2022_01/762333632</t>
  </si>
  <si>
    <t>pozednice 140x160 mm</t>
  </si>
  <si>
    <t>9,50*2</t>
  </si>
  <si>
    <t>krokve 100x180 mm</t>
  </si>
  <si>
    <t>4,60*20+3,90*2+2,90*2+1,90*2+1,00*2</t>
  </si>
  <si>
    <t>námětky 100x180 mm</t>
  </si>
  <si>
    <t>1,14*20+1,70*6+4,60*2</t>
  </si>
  <si>
    <t>vazničky nad schodištěm 80x160 mm</t>
  </si>
  <si>
    <t>1,95*9</t>
  </si>
  <si>
    <t>142</t>
  </si>
  <si>
    <t>61223266</t>
  </si>
  <si>
    <t>hranol konstrukční KVH lepený průřezu 140x140-240mm nepohledový</t>
  </si>
  <si>
    <t>1493434507</t>
  </si>
  <si>
    <t>0,14*0,16*(9,50*2)*1,15</t>
  </si>
  <si>
    <t>143</t>
  </si>
  <si>
    <t>61223264</t>
  </si>
  <si>
    <t>hranol konstrukční KVH lepený průřezu 100x100-280mm nepohledový</t>
  </si>
  <si>
    <t>-1644657553</t>
  </si>
  <si>
    <t>0,10*0,18*(4,60*20+3,90*2+2,90*2+1,90*2+1,00*2)*1,15</t>
  </si>
  <si>
    <t>0,10*0,18*(1,14*20+1,70*6+4,60*2)*1,15</t>
  </si>
  <si>
    <t>144</t>
  </si>
  <si>
    <t>61223263</t>
  </si>
  <si>
    <t>hranol konstrukční KVH lepený průřezu 80x80-280mm nepohledový</t>
  </si>
  <si>
    <t>-663857059</t>
  </si>
  <si>
    <t>0,08*0,16*(1,95*9)*1,15</t>
  </si>
  <si>
    <t>145</t>
  </si>
  <si>
    <t>762333635</t>
  </si>
  <si>
    <t>Montáž vázaných konstrukcí krovů střech pultových, sedlových, valbových, stanových nepravidelného půdorysu z lepených hranolů průřezové plochy přes 450 cm2</t>
  </si>
  <si>
    <t>-2097945388</t>
  </si>
  <si>
    <t>https://podminky.urs.cz/item/CS_URS_2022_01/762333635</t>
  </si>
  <si>
    <t>středová vaznice BSH 160x400 mm</t>
  </si>
  <si>
    <t>12,50</t>
  </si>
  <si>
    <t>146</t>
  </si>
  <si>
    <t>61223110</t>
  </si>
  <si>
    <t>hranol konstrukční BSH vrstvený lepený nepohledový</t>
  </si>
  <si>
    <t>1089807166</t>
  </si>
  <si>
    <t>0,16*0,40*12,50*1,15</t>
  </si>
  <si>
    <t>147</t>
  </si>
  <si>
    <t>762341026</t>
  </si>
  <si>
    <t>Bednění střech střech rovných sklonu do 60° s vyřezáním otvorů z dřevoštěpkových desek OSB šroubovaných na krokve na pero a drážku, tloušťky desky 22 mm</t>
  </si>
  <si>
    <t>-2136176847</t>
  </si>
  <si>
    <t>https://podminky.urs.cz/item/CS_URS_2022_01/762341026</t>
  </si>
  <si>
    <t>148</t>
  </si>
  <si>
    <t>762342314</t>
  </si>
  <si>
    <t>Montáž laťování střech složitých sklonu do 60° při osové vzdálenosti latí přes 150 do 360 mm</t>
  </si>
  <si>
    <t>-2040633371</t>
  </si>
  <si>
    <t>https://podminky.urs.cz/item/CS_URS_2022_01/762342314</t>
  </si>
  <si>
    <t>149</t>
  </si>
  <si>
    <t>60514114</t>
  </si>
  <si>
    <t>řezivo jehličnaté lať impregnovaná dl 4 m</t>
  </si>
  <si>
    <t>1677514198</t>
  </si>
  <si>
    <t>0,06*0,04*290,00*1,15</t>
  </si>
  <si>
    <t>150</t>
  </si>
  <si>
    <t>762342523</t>
  </si>
  <si>
    <t>Montáž laťování montáž kontralatí přes tepelnou izolaci tloušťky přes 140 mm do 200 mm</t>
  </si>
  <si>
    <t>-1091086045</t>
  </si>
  <si>
    <t>https://podminky.urs.cz/item/CS_URS_2022_01/762342523</t>
  </si>
  <si>
    <t>4,60*22+3,90*2+2,90*2+1,90*2+1,00*2</t>
  </si>
  <si>
    <t>151</t>
  </si>
  <si>
    <t>-1630551236</t>
  </si>
  <si>
    <t>0,06*0,04*120,60*1,15</t>
  </si>
  <si>
    <t>152</t>
  </si>
  <si>
    <t>762343911</t>
  </si>
  <si>
    <t>Zabednění otvorů ve střeše prkny (materiál v ceně) tl. do 32 mm, otvoru plochy jednotlivě do 1 m2</t>
  </si>
  <si>
    <t>746473427</t>
  </si>
  <si>
    <t>https://podminky.urs.cz/item/CS_URS_2022_01/762343911</t>
  </si>
  <si>
    <t>výměna poškozených částí stávajícího bednění</t>
  </si>
  <si>
    <t>(435,796-35,55)*0,20</t>
  </si>
  <si>
    <t>153</t>
  </si>
  <si>
    <t>762381013</t>
  </si>
  <si>
    <t>Heverování a podepření tesařských konstrukcí krovů plná vazba, rozpětí přes 12,5 do 15 m</t>
  </si>
  <si>
    <t>1495197246</t>
  </si>
  <si>
    <t>https://podminky.urs.cz/item/CS_URS_2022_01/762381013</t>
  </si>
  <si>
    <t>154</t>
  </si>
  <si>
    <t>762395000</t>
  </si>
  <si>
    <t>Spojovací prostředky krovů, bednění a laťování, nadstřešních konstrukcí svory, prkna, hřebíky, pásová ocel, vruty</t>
  </si>
  <si>
    <t>1434828408</t>
  </si>
  <si>
    <t>https://podminky.urs.cz/item/CS_URS_2022_01/762395000</t>
  </si>
  <si>
    <t>nový krov nástavby</t>
  </si>
  <si>
    <t>0,05*0,16*(3,00*26)</t>
  </si>
  <si>
    <t>0,14*0,16*(9,50*2)</t>
  </si>
  <si>
    <t>0,10*0,18*(4,60*20+3,90*2+2,90*2+1,90*2+1,00*2)</t>
  </si>
  <si>
    <t>0,10*0,18*(1,14*20+1,70*6+4,60*2)</t>
  </si>
  <si>
    <t>0,08*0,16*(1,95*9)</t>
  </si>
  <si>
    <t>středová vaznice BSH 160x360 mm</t>
  </si>
  <si>
    <t>0,16*0,36*12,50</t>
  </si>
  <si>
    <t>(435,796-35,55)*0,20*0,025</t>
  </si>
  <si>
    <t>155</t>
  </si>
  <si>
    <t>762429000</t>
  </si>
  <si>
    <t>Dodávka a montáž podkladního roštu obložení stropů nebo střešních podhledů - kompletní provedení vč. dodávky kotevního a spojovacího materiálů</t>
  </si>
  <si>
    <t>1118996731</t>
  </si>
  <si>
    <t>156</t>
  </si>
  <si>
    <t>762420011</t>
  </si>
  <si>
    <t>Obložení stropů nebo střešních podhledů z cementotřískových desek šroubovaných na sraz, tloušťky desky 12 mm</t>
  </si>
  <si>
    <t>100251466</t>
  </si>
  <si>
    <t>https://podminky.urs.cz/item/CS_URS_2022_01/762420011</t>
  </si>
  <si>
    <t xml:space="preserve">podhled střešní konstrukce nástavby </t>
  </si>
  <si>
    <t>"štít"  4,50*0,30*2</t>
  </si>
  <si>
    <t>"okapy"  8,76*0,50*2</t>
  </si>
  <si>
    <t>157</t>
  </si>
  <si>
    <t>762511296</t>
  </si>
  <si>
    <t>Podlahové konstrukce podkladové z dřevoštěpkových desek OSB dvouvrstvých šroubovaných na pero a drážku 2x18 mm</t>
  </si>
  <si>
    <t>1176307610</t>
  </si>
  <si>
    <t>https://podminky.urs.cz/item/CS_URS_2022_01/762511296</t>
  </si>
  <si>
    <t>158</t>
  </si>
  <si>
    <t>762810026</t>
  </si>
  <si>
    <t>Záklop stropů z dřevoštěpkových desek OSB šroubovaných na trámy na pero a drážku, tloušťky desky 22 mm</t>
  </si>
  <si>
    <t>-770843398</t>
  </si>
  <si>
    <t>https://podminky.urs.cz/item/CS_URS_2022_01/762810026</t>
  </si>
  <si>
    <t>6,90*5,96+3,25*2,20-0,75*0,10</t>
  </si>
  <si>
    <t>3,55*3,22+0,10*1,02+1,70*3,35</t>
  </si>
  <si>
    <t>1,45*1,02</t>
  </si>
  <si>
    <t>159</t>
  </si>
  <si>
    <t>762812935</t>
  </si>
  <si>
    <t>Zabednění záklopu stropu prkny nebo fošnami (materiál v ceně) tl. do 32 mm, plochy jednotlivě přes 4,00 do 8,00 m2</t>
  </si>
  <si>
    <t>1945608981</t>
  </si>
  <si>
    <t>https://podminky.urs.cz/item/CS_URS_2022_01/762812935</t>
  </si>
  <si>
    <t>160</t>
  </si>
  <si>
    <t>762822120</t>
  </si>
  <si>
    <t>Montáž stropních trámů z hraněného a polohraněného řeziva s trámovými výměnami, průřezové plochy přes 144 do 288 cm2</t>
  </si>
  <si>
    <t>1317950119</t>
  </si>
  <si>
    <t>https://podminky.urs.cz/item/CS_URS_2022_01/762822120</t>
  </si>
  <si>
    <t>stropnice hlavního objektu 100x160 mm</t>
  </si>
  <si>
    <t>3,49*(6+6)</t>
  </si>
  <si>
    <t>1,75*4</t>
  </si>
  <si>
    <t>161</t>
  </si>
  <si>
    <t>60512135</t>
  </si>
  <si>
    <t>hranol stavební řezivo průřezu do 288cm2 do dl 6m</t>
  </si>
  <si>
    <t>431226112</t>
  </si>
  <si>
    <t>0,10*0,16*48,88*1,15</t>
  </si>
  <si>
    <t>162</t>
  </si>
  <si>
    <t>762822130</t>
  </si>
  <si>
    <t>Montáž stropních trámů z hraněného a polohraněného řeziva s trámovými výměnami, průřezové plochy přes 288 do 450 cm2</t>
  </si>
  <si>
    <t>1043294613</t>
  </si>
  <si>
    <t>https://podminky.urs.cz/item/CS_URS_2022_01/762822130</t>
  </si>
  <si>
    <t>stropnice dvorní části objektu 140x240 mm</t>
  </si>
  <si>
    <t>6,11*12</t>
  </si>
  <si>
    <t>163</t>
  </si>
  <si>
    <t>60512140</t>
  </si>
  <si>
    <t>hranol stavební řezivo průřezu do 450cm2 do dl 6m</t>
  </si>
  <si>
    <t>-1207725161</t>
  </si>
  <si>
    <t>0,14*0,24*73,32*1,15</t>
  </si>
  <si>
    <t>164</t>
  </si>
  <si>
    <t>762895000</t>
  </si>
  <si>
    <t>Spojovací prostředky záklopu stropů, stropnic, podbíjení hřebíky, svory</t>
  </si>
  <si>
    <t>-1485381125</t>
  </si>
  <si>
    <t>https://podminky.urs.cz/item/CS_URS_2022_01/762895000</t>
  </si>
  <si>
    <t>165</t>
  </si>
  <si>
    <t>998762203</t>
  </si>
  <si>
    <t>Přesun hmot pro konstrukce tesařské stanovený procentní sazbou (%) z ceny vodorovná dopravní vzdálenost do 50 m v objektech výšky přes 12 do 24 m</t>
  </si>
  <si>
    <t>1584548248</t>
  </si>
  <si>
    <t>https://podminky.urs.cz/item/CS_URS_2022_01/998762203</t>
  </si>
  <si>
    <t>763</t>
  </si>
  <si>
    <t>Konstrukce suché výstavby</t>
  </si>
  <si>
    <t>166</t>
  </si>
  <si>
    <t>763111333</t>
  </si>
  <si>
    <t>Příčka ze sádrokartonových desek s nosnou konstrukcí z jednoduchých ocelových profilů UW, CW jednoduše opláštěná deskou impregnovanou H2 tl. 12,5 mm, příčka tl. 100 mm, profil 75, s izolací, EI 30, Rw do 45 dB</t>
  </si>
  <si>
    <t>-1610823378</t>
  </si>
  <si>
    <t>https://podminky.urs.cz/item/CS_URS_2022_01/763111333</t>
  </si>
  <si>
    <t>(2,40+2,40+1,02+3,22+1,05)*2,55</t>
  </si>
  <si>
    <t>-0,70*1,97*3</t>
  </si>
  <si>
    <t>167</t>
  </si>
  <si>
    <t>763111426</t>
  </si>
  <si>
    <t>Příčka ze sádrokartonových desek s nosnou konstrukcí z jednoduchých ocelových profilů UW, CW dvojitě opláštěná deskami protipožárními DF tl. 2 x 12,5 mm EI 90, příčka tl. 150 mm, profil 100, s izolací, Rw do 59 dB</t>
  </si>
  <si>
    <t>1177819445</t>
  </si>
  <si>
    <t>https://podminky.urs.cz/item/CS_URS_2022_01/763111426</t>
  </si>
  <si>
    <t>(4,25+2,30)*3,75</t>
  </si>
  <si>
    <t>168</t>
  </si>
  <si>
    <t>763111717</t>
  </si>
  <si>
    <t>Příčka ze sádrokartonových desek ostatní konstrukce a práce na příčkách ze sádrokartonových desek základní penetrační nátěr (oboustranný)</t>
  </si>
  <si>
    <t>-1812088205</t>
  </si>
  <si>
    <t>https://podminky.urs.cz/item/CS_URS_2022_01/763111717</t>
  </si>
  <si>
    <t>21,593+24,563</t>
  </si>
  <si>
    <t>169</t>
  </si>
  <si>
    <t>763121422</t>
  </si>
  <si>
    <t>Stěna předsazená ze sádrokartonových desek s nosnou konstrukcí z ocelových profilů CW, UW jednoduše opláštěná deskou impregnovanou H2 tl. 12,5 mm bez izolace, EI 15, stěna tl. 62,5 mm, profil 50</t>
  </si>
  <si>
    <t>-1540008092</t>
  </si>
  <si>
    <t>https://podminky.urs.cz/item/CS_URS_2022_01/763121422</t>
  </si>
  <si>
    <t>3.NP - sociální zařízení</t>
  </si>
  <si>
    <t>m.č. 305</t>
  </si>
  <si>
    <t>(1,05+2,10)*2,55</t>
  </si>
  <si>
    <t>-1,05*1,20</t>
  </si>
  <si>
    <t>m.č. 306</t>
  </si>
  <si>
    <t>(2,40+1,00)*2,55</t>
  </si>
  <si>
    <t>-1,00*1,20</t>
  </si>
  <si>
    <t>m.č. 307</t>
  </si>
  <si>
    <t>1,55*2,55</t>
  </si>
  <si>
    <t>-1,55*1,20</t>
  </si>
  <si>
    <t>m.č. 308</t>
  </si>
  <si>
    <t>1,00*2,55</t>
  </si>
  <si>
    <t>m.č. 309</t>
  </si>
  <si>
    <t>(0,75+1,02)*2,55</t>
  </si>
  <si>
    <t>-1,02*1,20</t>
  </si>
  <si>
    <t>170</t>
  </si>
  <si>
    <t>763121426</t>
  </si>
  <si>
    <t>Stěna předsazená ze sádrokartonových desek s nosnou konstrukcí z ocelových profilů CW, UW jednoduše opláštěná deskou impregnovanou H2 tl. 12,5 mm bez izolace, EI 15, stěna tl. 112,5 mm, profil 100</t>
  </si>
  <si>
    <t>-1296714390</t>
  </si>
  <si>
    <t>https://podminky.urs.cz/item/CS_URS_2022_01/763121426</t>
  </si>
  <si>
    <t>1,05*(1,20+0,15)</t>
  </si>
  <si>
    <t>1,00*(1,20+0,15)</t>
  </si>
  <si>
    <t>1,55*(1,20+0,15)</t>
  </si>
  <si>
    <t>1,02*(1,20+0,15)</t>
  </si>
  <si>
    <t>171</t>
  </si>
  <si>
    <t>763121714</t>
  </si>
  <si>
    <t>Stěna předsazená ze sádrokartonových desek ostatní konstrukce a práce na předsazených stěnách ze sádrokartonových desek základní penetrační nátěr</t>
  </si>
  <si>
    <t>1556435506</t>
  </si>
  <si>
    <t>https://podminky.urs.cz/item/CS_URS_2022_01/763121714</t>
  </si>
  <si>
    <t>20,976+7,588</t>
  </si>
  <si>
    <t>172</t>
  </si>
  <si>
    <t>763131411</t>
  </si>
  <si>
    <t>Podhled ze sádrokartonových desek dvouvrstvá zavěšená spodní konstrukce z ocelových profilů CD, UD jednoduše opláštěná deskou standardní A, tl. 12,5 mm, bez izolace</t>
  </si>
  <si>
    <t>-852094005</t>
  </si>
  <si>
    <t>https://podminky.urs.cz/item/CS_URS_2022_01/763131411</t>
  </si>
  <si>
    <t>"m.č. 104"  16,68</t>
  </si>
  <si>
    <t>"m.č. 105"  14,80</t>
  </si>
  <si>
    <t>"m.č. 109"  33,70</t>
  </si>
  <si>
    <t>"m.č. 111"  5,00</t>
  </si>
  <si>
    <t>"m.č. 114"  9,25</t>
  </si>
  <si>
    <t>"m.č. 117"  10,40</t>
  </si>
  <si>
    <t>"m.č. 118"  9,00</t>
  </si>
  <si>
    <t>"m.č. 201"  39,20</t>
  </si>
  <si>
    <t>"m.č. 207"  10,70</t>
  </si>
  <si>
    <t>"m.č. 209"  9,42</t>
  </si>
  <si>
    <t>"m.č. 210"  5,80</t>
  </si>
  <si>
    <t>173</t>
  </si>
  <si>
    <t>763131431</t>
  </si>
  <si>
    <t>Podhled ze sádrokartonových desek dvouvrstvá zavěšená spodní konstrukce z ocelových profilů CD, UD jednoduše opláštěná deskou protipožární DF, tl. 12,5 mm, bez izolace, REI do 90</t>
  </si>
  <si>
    <t>1026076860</t>
  </si>
  <si>
    <t>https://podminky.urs.cz/item/CS_URS_2022_01/763131431</t>
  </si>
  <si>
    <t xml:space="preserve">"schodiště + m.č. 301" 2,85*1,02+(0,50+2,65+3,75+0,25)*1,70 </t>
  </si>
  <si>
    <t>"m.č. 303"  6,80</t>
  </si>
  <si>
    <t>174</t>
  </si>
  <si>
    <t>763131451</t>
  </si>
  <si>
    <t>Podhled ze sádrokartonových desek dvouvrstvá zavěšená spodní konstrukce z ocelových profilů CD, UD jednoduše opláštěná deskou impregnovanou H2, tl. 12,5 mm, bez izolace</t>
  </si>
  <si>
    <t>540728907</t>
  </si>
  <si>
    <t>https://podminky.urs.cz/item/CS_URS_2022_01/763131451</t>
  </si>
  <si>
    <t>"m.č. 107"  4,24</t>
  </si>
  <si>
    <t>"m.č. 108"  1,85</t>
  </si>
  <si>
    <t>"m.č. 112"  6,50</t>
  </si>
  <si>
    <t>"m.č. 113"  12,70</t>
  </si>
  <si>
    <t>"m.č. 115"  12,80</t>
  </si>
  <si>
    <t>"m.č. 202"  8,16</t>
  </si>
  <si>
    <t>"m.č. 203"  7,79</t>
  </si>
  <si>
    <t>"m.č. 204"  8,16</t>
  </si>
  <si>
    <t>"m.č. 205"  7,92</t>
  </si>
  <si>
    <t>"m.č. 211"  5,38</t>
  </si>
  <si>
    <t>175</t>
  </si>
  <si>
    <t>763131471</t>
  </si>
  <si>
    <t>Podhled ze sádrokartonových desek dvouvrstvá zavěšená spodní konstrukce z ocelových profilů CD, UD jednoduše opláštěná deskou impregnovanou protipožární DFH2, tl. 12,5 mm, bez izolace, REI do 90</t>
  </si>
  <si>
    <t>-204193781</t>
  </si>
  <si>
    <t>https://podminky.urs.cz/item/CS_URS_2022_01/763131471</t>
  </si>
  <si>
    <t>176</t>
  </si>
  <si>
    <t>763131491</t>
  </si>
  <si>
    <t>Podhled ze sádrokartonových desek dvouvrstvá zavěšená spodní konstrukce z ocelových profilů CD, UD jednoduše opláštěná deskou akustickou, tl. 12,5 mm, s izolací, REI do 90</t>
  </si>
  <si>
    <t>-1698265978</t>
  </si>
  <si>
    <t>https://podminky.urs.cz/item/CS_URS_2022_01/763131491</t>
  </si>
  <si>
    <t>"m.č. 206"  23,90</t>
  </si>
  <si>
    <t>"m.č. 208"  63,20</t>
  </si>
  <si>
    <t>"m.č. 212"  28,90</t>
  </si>
  <si>
    <t>"m.č. 213"  29,40</t>
  </si>
  <si>
    <t>"m.č. 214"  49,35</t>
  </si>
  <si>
    <t>177</t>
  </si>
  <si>
    <t>763131714</t>
  </si>
  <si>
    <t>Podhled ze sádrokartonových desek ostatní práce a konstrukce na podhledech ze sádrokartonových desek základní penetrační nátěr</t>
  </si>
  <si>
    <t>584183797</t>
  </si>
  <si>
    <t>https://podminky.urs.cz/item/CS_URS_2022_01/763131714</t>
  </si>
  <si>
    <t>243,15+64,562+75,50+8,60+194,75</t>
  </si>
  <si>
    <t>178</t>
  </si>
  <si>
    <t>763131751</t>
  </si>
  <si>
    <t>Podhled ze sádrokartonových desek ostatní práce a konstrukce na podhledech ze sádrokartonových desek montáž parotěsné zábrany</t>
  </si>
  <si>
    <t>1720674768</t>
  </si>
  <si>
    <t>https://podminky.urs.cz/item/CS_URS_2022_01/763131751</t>
  </si>
  <si>
    <t>64,562+8,60</t>
  </si>
  <si>
    <t>179</t>
  </si>
  <si>
    <t>28329276</t>
  </si>
  <si>
    <t>fólie PE vyztužená pro parotěsnou vrstvu (reakce na oheň - třída E) 140g/m2</t>
  </si>
  <si>
    <t>-842753780</t>
  </si>
  <si>
    <t>73,162*1,15 'Přepočtené koeficientem množství</t>
  </si>
  <si>
    <t>180</t>
  </si>
  <si>
    <t>763181311</t>
  </si>
  <si>
    <t>Výplně otvorů konstrukcí ze sádrokartonových desek montáž zárubně kovové s konstrukcí jednokřídlové</t>
  </si>
  <si>
    <t>1309144580</t>
  </si>
  <si>
    <t>https://podminky.urs.cz/item/CS_URS_2022_01/763181311</t>
  </si>
  <si>
    <t>"ozn. T.3"  4</t>
  </si>
  <si>
    <t>"ozn. T.4"  1</t>
  </si>
  <si>
    <t>181</t>
  </si>
  <si>
    <t>55331588</t>
  </si>
  <si>
    <t>zárubeň jednokřídlá ocelová pro sádrokartonové příčky tl stěny 75-100mm rozměru 600/1970, 2100mm</t>
  </si>
  <si>
    <t>1470749400</t>
  </si>
  <si>
    <t>182</t>
  </si>
  <si>
    <t>55331589</t>
  </si>
  <si>
    <t>zárubeň jednokřídlá ocelová pro sádrokartonové příčky tl stěny 75-100mm rozměru 700/1970, 2100mm</t>
  </si>
  <si>
    <t>49473540</t>
  </si>
  <si>
    <t>183</t>
  </si>
  <si>
    <t>763221120</t>
  </si>
  <si>
    <t>Stěna předsazená ze sádrovláknitých desek s nosnou konstrukcí z ocelových profilů CW, UW jednoduše opláštěná deskou tl. 18 mm bez izolací , REI 30, DP2</t>
  </si>
  <si>
    <t>1323336426</t>
  </si>
  <si>
    <t>m.č. 303</t>
  </si>
  <si>
    <t>2,10*2,55</t>
  </si>
  <si>
    <t>m.č. 304</t>
  </si>
  <si>
    <t>(5,96+6,90+5,96)*3,48</t>
  </si>
  <si>
    <t>(-1,10*1,25+0,10*(1,10+1,25)*2)*3</t>
  </si>
  <si>
    <t>184</t>
  </si>
  <si>
    <t>763264560</t>
  </si>
  <si>
    <t>Obklad dřevěného nosného panelu v půdním prostoru sádrovláknitou protipožární deskou tl. 12,5 mm bez spodní podkladní konstrukce</t>
  </si>
  <si>
    <t>-1076709424</t>
  </si>
  <si>
    <t>opláštění dřevěného panelu v půdním prostoru</t>
  </si>
  <si>
    <t>185</t>
  </si>
  <si>
    <t>763711122</t>
  </si>
  <si>
    <t>-1372151716</t>
  </si>
  <si>
    <t>https://podminky.urs.cz/item/CS_URS_2022_01/763711122</t>
  </si>
  <si>
    <t>84,00+19,20+34,00</t>
  </si>
  <si>
    <t>186</t>
  </si>
  <si>
    <t>612313001</t>
  </si>
  <si>
    <t>masivní dřevěný panel CLT bez vzduchotěsné úpravy pro vnitřní příčky tl 81mm s jednou vrstvou prken nahrazenou biodeskou</t>
  </si>
  <si>
    <t>-437912220</t>
  </si>
  <si>
    <t>187</t>
  </si>
  <si>
    <t>61231302</t>
  </si>
  <si>
    <t>masivní dřevěný panel CLT včetně vzduchotěsné úpravy pro obvodové stěny tl 81mm</t>
  </si>
  <si>
    <t>1761830186</t>
  </si>
  <si>
    <t>188</t>
  </si>
  <si>
    <t>612313021</t>
  </si>
  <si>
    <t>masivní dřevěný panel CLT včetně vzduchotěsné úpravy pro obvodové stěny tl 81mm s jednou vrstvou prken nahrazenou biodeskou</t>
  </si>
  <si>
    <t>-1402015395</t>
  </si>
  <si>
    <t>189</t>
  </si>
  <si>
    <t>763793111.1</t>
  </si>
  <si>
    <t>Dodávka a montáž ocelových spojovacích prostředků kotevních želez, příložek, patek, táhel</t>
  </si>
  <si>
    <t>-1654034517</t>
  </si>
  <si>
    <t>190</t>
  </si>
  <si>
    <t>763DOPR</t>
  </si>
  <si>
    <t>Doprava dřevopanelů na stavbu vč. vykládky jeřábem</t>
  </si>
  <si>
    <t>1863667692</t>
  </si>
  <si>
    <t>191</t>
  </si>
  <si>
    <t>998763403</t>
  </si>
  <si>
    <t>Přesun hmot pro konstrukce montované z desek stanovený procentní sazbou (%) z ceny vodorovná dopravní vzdálenost do 50 m v objektech výšky přes 12 do 24 m</t>
  </si>
  <si>
    <t>1987979936</t>
  </si>
  <si>
    <t>https://podminky.urs.cz/item/CS_URS_2022_01/998763403</t>
  </si>
  <si>
    <t>764</t>
  </si>
  <si>
    <t>Konstrukce klempířské</t>
  </si>
  <si>
    <t>192</t>
  </si>
  <si>
    <t>764001841</t>
  </si>
  <si>
    <t>Demontáž klempířských konstrukcí krytiny ze šablon do suti</t>
  </si>
  <si>
    <t>-246575206</t>
  </si>
  <si>
    <t>https://podminky.urs.cz/item/CS_URS_2022_01/764001841</t>
  </si>
  <si>
    <t>193</t>
  </si>
  <si>
    <t>764001861</t>
  </si>
  <si>
    <t>Demontáž klempířských konstrukcí oplechování hřebene z hřebenáčů do suti</t>
  </si>
  <si>
    <t>240352131</t>
  </si>
  <si>
    <t>https://podminky.urs.cz/item/CS_URS_2022_01/764001861</t>
  </si>
  <si>
    <t>15,70</t>
  </si>
  <si>
    <t>194</t>
  </si>
  <si>
    <t>764001881</t>
  </si>
  <si>
    <t>Demontáž klempířských konstrukcí oplechování nároží z hřebenáčů do suti</t>
  </si>
  <si>
    <t>-1240684077</t>
  </si>
  <si>
    <t>https://podminky.urs.cz/item/CS_URS_2022_01/764001881</t>
  </si>
  <si>
    <t>10,00*4</t>
  </si>
  <si>
    <t>195</t>
  </si>
  <si>
    <t>764001891</t>
  </si>
  <si>
    <t>Demontáž klempířských konstrukcí oplechování úžlabí do suti</t>
  </si>
  <si>
    <t>-93341255</t>
  </si>
  <si>
    <t>https://podminky.urs.cz/item/CS_URS_2022_01/764001891</t>
  </si>
  <si>
    <t>"štít"  4,30</t>
  </si>
  <si>
    <t>196</t>
  </si>
  <si>
    <t>764002811</t>
  </si>
  <si>
    <t>Demontáž klempířských konstrukcí okapového plechu do suti, v krytině povlakové</t>
  </si>
  <si>
    <t>820381692</t>
  </si>
  <si>
    <t>https://podminky.urs.cz/item/CS_URS_2022_01/764002811</t>
  </si>
  <si>
    <t>6,76</t>
  </si>
  <si>
    <t>197</t>
  </si>
  <si>
    <t>764002812</t>
  </si>
  <si>
    <t>Demontáž klempířských konstrukcí okapového plechu do suti, v krytině skládané</t>
  </si>
  <si>
    <t>-703456720</t>
  </si>
  <si>
    <t>https://podminky.urs.cz/item/CS_URS_2022_01/764002812</t>
  </si>
  <si>
    <t>(29,043+13,343)*2</t>
  </si>
  <si>
    <t>-4,30</t>
  </si>
  <si>
    <t>198</t>
  </si>
  <si>
    <t>764002821</t>
  </si>
  <si>
    <t>Demontáž klempířských konstrukcí střešního výlezu do suti</t>
  </si>
  <si>
    <t>-1098385891</t>
  </si>
  <si>
    <t>https://podminky.urs.cz/item/CS_URS_2022_01/764002821</t>
  </si>
  <si>
    <t>199</t>
  </si>
  <si>
    <t>764002830</t>
  </si>
  <si>
    <t>Demontáž klempířských konstrukcí sněhového zachytávače do suti</t>
  </si>
  <si>
    <t>-1250231802</t>
  </si>
  <si>
    <t xml:space="preserve">hlavní objekt </t>
  </si>
  <si>
    <t>27+11+22+11</t>
  </si>
  <si>
    <t>200</t>
  </si>
  <si>
    <t>764002841</t>
  </si>
  <si>
    <t>Demontáž klempířských konstrukcí oplechování horních ploch zdí a nadezdívek do suti</t>
  </si>
  <si>
    <t>-123742311</t>
  </si>
  <si>
    <t>https://podminky.urs.cz/item/CS_URS_2022_01/764002841</t>
  </si>
  <si>
    <t>"štít"  4,50</t>
  </si>
  <si>
    <t>6,06*2</t>
  </si>
  <si>
    <t>201</t>
  </si>
  <si>
    <t>764002861</t>
  </si>
  <si>
    <t>Demontáž klempířských konstrukcí oplechování říms do suti</t>
  </si>
  <si>
    <t>-1098627878</t>
  </si>
  <si>
    <t>https://podminky.urs.cz/item/CS_URS_2022_01/764002861</t>
  </si>
  <si>
    <t>5,14</t>
  </si>
  <si>
    <t>202</t>
  </si>
  <si>
    <t>764002871</t>
  </si>
  <si>
    <t>Demontáž klempířských konstrukcí lemování zdí do suti</t>
  </si>
  <si>
    <t>-1665465231</t>
  </si>
  <si>
    <t>https://podminky.urs.cz/item/CS_URS_2022_01/764002871</t>
  </si>
  <si>
    <t>"štít"  4,30+0,50*2</t>
  </si>
  <si>
    <t xml:space="preserve">"komín"  (1,98+1,025)*2  </t>
  </si>
  <si>
    <t>7,10</t>
  </si>
  <si>
    <t>203</t>
  </si>
  <si>
    <t>764003801</t>
  </si>
  <si>
    <t>Demontáž klempířských konstrukcí lemování trub, konzol, držáků, ventilačních nástavců a ostatních kusových prvků do suti</t>
  </si>
  <si>
    <t>1082417445</t>
  </si>
  <si>
    <t>https://podminky.urs.cz/item/CS_URS_2022_01/764003801</t>
  </si>
  <si>
    <t>"ventilace"  2</t>
  </si>
  <si>
    <t>"stožár sirény"  1</t>
  </si>
  <si>
    <t>204</t>
  </si>
  <si>
    <t>764004801</t>
  </si>
  <si>
    <t>Demontáž klempířských konstrukcí žlabu podokapního do suti</t>
  </si>
  <si>
    <t>102965535</t>
  </si>
  <si>
    <t>https://podminky.urs.cz/item/CS_URS_2022_01/764004801</t>
  </si>
  <si>
    <t>205</t>
  </si>
  <si>
    <t>764004821</t>
  </si>
  <si>
    <t>Demontáž klempířských konstrukcí žlabu nástřešního do suti</t>
  </si>
  <si>
    <t>-1128614059</t>
  </si>
  <si>
    <t>https://podminky.urs.cz/item/CS_URS_2022_01/764004821</t>
  </si>
  <si>
    <t>206</t>
  </si>
  <si>
    <t>764004861</t>
  </si>
  <si>
    <t>Demontáž klempířských konstrukcí svodu do suti</t>
  </si>
  <si>
    <t>1009589687</t>
  </si>
  <si>
    <t>https://podminky.urs.cz/item/CS_URS_2022_01/764004861</t>
  </si>
  <si>
    <t>10,80+10,90+11,85+2,00</t>
  </si>
  <si>
    <t>10,00</t>
  </si>
  <si>
    <t>207</t>
  </si>
  <si>
    <t>764042417</t>
  </si>
  <si>
    <t>Strukturovaná odddělovací rohož s integrovanou pojistnou hydroizolací</t>
  </si>
  <si>
    <t>-834154878</t>
  </si>
  <si>
    <t>https://podminky.urs.cz/item/CS_URS_2022_01/764042417</t>
  </si>
  <si>
    <t>pod plechovou střešní krytinu hlavního objektu</t>
  </si>
  <si>
    <t>-7,46*(3,00+4,50/2)</t>
  </si>
  <si>
    <t>208</t>
  </si>
  <si>
    <t>764111110</t>
  </si>
  <si>
    <t>Krytina velkoformátová z pozinkovaného plechu s povrchovou úpravou se strukturovaným matným povrchem s tl. laku 35 µm s úpravou u okapů, prostupů a výčnělků střechy sklonu do 30°, vzhledem imitace falcovaného plechu - kompletní provedení vč. veškerých systémových doplňků</t>
  </si>
  <si>
    <t>1510041376</t>
  </si>
  <si>
    <t>209</t>
  </si>
  <si>
    <t>764211625</t>
  </si>
  <si>
    <t>Oplechování střešních prvků z pozinkovaného plechu s povrchovou úpravou hřebene větraného s použitím hřebenového plechu s větracím pásem rš 400 mm</t>
  </si>
  <si>
    <t>53154808</t>
  </si>
  <si>
    <t>https://podminky.urs.cz/item/CS_URS_2022_01/764211625</t>
  </si>
  <si>
    <t>střecha hlavního objektu</t>
  </si>
  <si>
    <t>střecha nástavby</t>
  </si>
  <si>
    <t>12,74</t>
  </si>
  <si>
    <t>210</t>
  </si>
  <si>
    <t>764211675</t>
  </si>
  <si>
    <t>Oplechování střešních prvků z pozinkovaného plechu s povrchovou úpravou nároží nevětraného s použitím nárožního plechu rš 400 mm</t>
  </si>
  <si>
    <t>170331676</t>
  </si>
  <si>
    <t>https://podminky.urs.cz/item/CS_URS_2022_01/764211675</t>
  </si>
  <si>
    <t>211</t>
  </si>
  <si>
    <t>764212607</t>
  </si>
  <si>
    <t>Oplechování střešních prvků z pozinkovaného plechu s povrchovou úpravou úžlabí rš 670 mm</t>
  </si>
  <si>
    <t>506062576</t>
  </si>
  <si>
    <t>https://podminky.urs.cz/item/CS_URS_2022_01/764212607</t>
  </si>
  <si>
    <t>napojení střechy nástavby na střechu hlavního objektu</t>
  </si>
  <si>
    <t>5,80+5,80</t>
  </si>
  <si>
    <t>212</t>
  </si>
  <si>
    <t>764212635</t>
  </si>
  <si>
    <t>Oplechování střešních prvků z pozinkovaného plechu s povrchovou úpravou štítu závětrnou lištou rš 400 mm</t>
  </si>
  <si>
    <t>2093783985</t>
  </si>
  <si>
    <t>https://podminky.urs.cz/item/CS_URS_2022_01/764212635</t>
  </si>
  <si>
    <t>4,51*2</t>
  </si>
  <si>
    <t>213</t>
  </si>
  <si>
    <t>764216645</t>
  </si>
  <si>
    <t>Oplechování parapetů z pozinkovaného plechu s povrchovou úpravou rovných celoplošně lepené, bez rohů rš 400 mm (barva bílá)</t>
  </si>
  <si>
    <t>-806576711</t>
  </si>
  <si>
    <t>https://podminky.urs.cz/item/CS_URS_2022_01/764216645</t>
  </si>
  <si>
    <t>0,65*(9+8)</t>
  </si>
  <si>
    <t>1,25*2</t>
  </si>
  <si>
    <t>1,05*3</t>
  </si>
  <si>
    <t>214</t>
  </si>
  <si>
    <t>764242337</t>
  </si>
  <si>
    <t>Oplechování střešních prvků z titanzinkového lesklého válcovaného plechu okapu okapovým plechem střechy rovné rš 670 mm</t>
  </si>
  <si>
    <t>1342578411</t>
  </si>
  <si>
    <t>https://podminky.urs.cz/item/CS_URS_2022_01/764242337</t>
  </si>
  <si>
    <t>(15,72+29,04)*2</t>
  </si>
  <si>
    <t>-(7,46+4,30)</t>
  </si>
  <si>
    <t>8,76*2</t>
  </si>
  <si>
    <t>215</t>
  </si>
  <si>
    <t>764245307</t>
  </si>
  <si>
    <t>Oplechování horních ploch zdí a nadezdívek (atik) z titanzinkového lesklého válcovaného plechu celoplošně lepené rš 670 mm</t>
  </si>
  <si>
    <t>-2039443075</t>
  </si>
  <si>
    <t>https://podminky.urs.cz/item/CS_URS_2022_01/764245307</t>
  </si>
  <si>
    <t>216</t>
  </si>
  <si>
    <t>764248326</t>
  </si>
  <si>
    <t>Oplechování říms a ozdobných prvků z titanzinkového lesklého válcovaného plechu rovných, bez rohů celoplošně lepené rš 500 mm</t>
  </si>
  <si>
    <t>1559531412</t>
  </si>
  <si>
    <t>https://podminky.urs.cz/item/CS_URS_2022_01/764248326</t>
  </si>
  <si>
    <t>5,50</t>
  </si>
  <si>
    <t>217</t>
  </si>
  <si>
    <t>764311606</t>
  </si>
  <si>
    <t>Lemování zdí z pozinkovaného plechu s povrchovou úpravou boční nebo horní rovné, střech s plechovou rš 500 mm</t>
  </si>
  <si>
    <t>-1419055032</t>
  </si>
  <si>
    <t>https://podminky.urs.cz/item/CS_URS_2022_01/764311606</t>
  </si>
  <si>
    <t>2,70+2,70</t>
  </si>
  <si>
    <t>218</t>
  </si>
  <si>
    <t>764011621</t>
  </si>
  <si>
    <t>Dilatační lišta z pozinkovaného plechu s povrchovou úpravou připojovací, včetně tmelení rš 100 mm</t>
  </si>
  <si>
    <t>-172201198</t>
  </si>
  <si>
    <t>https://podminky.urs.cz/item/CS_URS_2022_01/764011621</t>
  </si>
  <si>
    <t>219</t>
  </si>
  <si>
    <t>764041321</t>
  </si>
  <si>
    <t>Dilatační lišta z titanzinkového lesklého válcovaného plechu připojovací, včetně tmelení rš 100 mm</t>
  </si>
  <si>
    <t>1743040610</t>
  </si>
  <si>
    <t>https://podminky.urs.cz/item/CS_URS_2022_01/764041321</t>
  </si>
  <si>
    <t>"štít"  (4,30+0,50)*2</t>
  </si>
  <si>
    <t>220</t>
  </si>
  <si>
    <t>764315632</t>
  </si>
  <si>
    <t>Lemování trub, konzol, držáků a ostatních kusových prvků z pozinkovaného plechu s povrchovou úpravou střech s krytinou prostupovou manžetou přes 75 do 100 mm</t>
  </si>
  <si>
    <t>-939621002</t>
  </si>
  <si>
    <t>https://podminky.urs.cz/item/CS_URS_2022_01/764315632</t>
  </si>
  <si>
    <t>odvětrání kanalizace</t>
  </si>
  <si>
    <t>"hlavní objekt"  2</t>
  </si>
  <si>
    <t>"nástavba"  1</t>
  </si>
  <si>
    <t>221</t>
  </si>
  <si>
    <t>764315633</t>
  </si>
  <si>
    <t>Lemování trub, konzol, držáků a ostatních kusových prvků z pozinkovaného plechu s povrchovou úpravou střech s krytinou prostupovou manžetou přes 100 do 150 mm</t>
  </si>
  <si>
    <t>1250934251</t>
  </si>
  <si>
    <t>https://podminky.urs.cz/item/CS_URS_2022_01/764315633</t>
  </si>
  <si>
    <t>siréna</t>
  </si>
  <si>
    <t>222</t>
  </si>
  <si>
    <t>764541305</t>
  </si>
  <si>
    <t>Žlab podokapní z titanzinkového lesklého válcovaného plechu včetně háků a čel půlkruhový rš 330 mm</t>
  </si>
  <si>
    <t>1477039313</t>
  </si>
  <si>
    <t>https://podminky.urs.cz/item/CS_URS_2022_01/764541305</t>
  </si>
  <si>
    <t>223</t>
  </si>
  <si>
    <t>764541346</t>
  </si>
  <si>
    <t>Žlab podokapní z titanzinkového lesklého válcovaného plechu včetně háků a čel kotlík oválný (trychtýřový), rš žlabu/průměr svodu 330/100 mm</t>
  </si>
  <si>
    <t>963162800</t>
  </si>
  <si>
    <t>https://podminky.urs.cz/item/CS_URS_2022_01/764541346</t>
  </si>
  <si>
    <t>odvodnění střechy nástavby</t>
  </si>
  <si>
    <t>224</t>
  </si>
  <si>
    <t>764543307</t>
  </si>
  <si>
    <t>Žlab nadokapní (nástřešní) z titanzinkového lesklého válcovaného plechu oblého tvaru, včetně háků, čel a hrdel rš 670 mm</t>
  </si>
  <si>
    <t>836221222</t>
  </si>
  <si>
    <t>https://podminky.urs.cz/item/CS_URS_2022_01/764543307</t>
  </si>
  <si>
    <t>225</t>
  </si>
  <si>
    <t>764543327</t>
  </si>
  <si>
    <t>Žlab nadokapní (nástřešní) z titanzinkového lesklého válcovaného plechu Příplatek k cenám za zvýšenou pracnost při provedení rohu nebo koutu rš 670 mm</t>
  </si>
  <si>
    <t>-1575253970</t>
  </si>
  <si>
    <t>https://podminky.urs.cz/item/CS_URS_2022_01/764543327</t>
  </si>
  <si>
    <t>226</t>
  </si>
  <si>
    <t>764503106</t>
  </si>
  <si>
    <t>Montáž žlabu nadokapního (nástřešního) oblého tvaru háku</t>
  </si>
  <si>
    <t>-874928915</t>
  </si>
  <si>
    <t>https://podminky.urs.cz/item/CS_URS_2022_01/764503106</t>
  </si>
  <si>
    <t>zhuštění háků osově po 500 mm</t>
  </si>
  <si>
    <t>227</t>
  </si>
  <si>
    <t>55344776</t>
  </si>
  <si>
    <t>hák pro nástřešní žlab s podpěrou 330/670mm</t>
  </si>
  <si>
    <t>-2024955039</t>
  </si>
  <si>
    <t>228</t>
  </si>
  <si>
    <t>764548323</t>
  </si>
  <si>
    <t>Svod z titanzinkového lesklého válcovaného plechu včetně objímek, kolen a odskoků kruhový, průměru 100 mm</t>
  </si>
  <si>
    <t>-1341959596</t>
  </si>
  <si>
    <t>https://podminky.urs.cz/item/CS_URS_2022_01/764548323</t>
  </si>
  <si>
    <t>13,10+11,90</t>
  </si>
  <si>
    <t>229</t>
  </si>
  <si>
    <t>764548324</t>
  </si>
  <si>
    <t>Svod z titanzinkového lesklého válcovaného plechu včetně objímek, kolen a odskoků kruhový, průměru 120 mm</t>
  </si>
  <si>
    <t>2075041028</t>
  </si>
  <si>
    <t>https://podminky.urs.cz/item/CS_URS_2022_01/764548324</t>
  </si>
  <si>
    <t>odvodnění střechy hlavního objektu</t>
  </si>
  <si>
    <t>11,90+10,80+11,00</t>
  </si>
  <si>
    <t>230</t>
  </si>
  <si>
    <t>764R.01</t>
  </si>
  <si>
    <t xml:space="preserve">Zhotovení otvoru ve střešním plášti plochy do 300 cm2 pro rozvody ZTI vč. utěsnění prostupu - kompletní provedení </t>
  </si>
  <si>
    <t>1283311832</t>
  </si>
  <si>
    <t>231</t>
  </si>
  <si>
    <t>998764203</t>
  </si>
  <si>
    <t>Přesun hmot pro konstrukce klempířské stanovený procentní sazbou (%) z ceny vodorovná dopravní vzdálenost do 50 m v objektech výšky přes 12 do 24 m</t>
  </si>
  <si>
    <t>1043988186</t>
  </si>
  <si>
    <t>https://podminky.urs.cz/item/CS_URS_2022_01/998764203</t>
  </si>
  <si>
    <t>765</t>
  </si>
  <si>
    <t>Krytina skládaná</t>
  </si>
  <si>
    <t>232</t>
  </si>
  <si>
    <t>765191023</t>
  </si>
  <si>
    <t>Montáž pojistné hydroizolační nebo parotěsné fólie kladené ve sklonu přes 20° s lepenými přesahy na bednění nebo tepelnou izolaci</t>
  </si>
  <si>
    <t>-1283246962</t>
  </si>
  <si>
    <t>https://podminky.urs.cz/item/CS_URS_2022_01/765191023</t>
  </si>
  <si>
    <t>233</t>
  </si>
  <si>
    <t>28329031</t>
  </si>
  <si>
    <t>fólie kontaktní difuzně propustná pro doplňkovou hydroizolační vrstvu, monolitická dvouvrstvá PES/PR 270g/m2, integrovaná samolepící páska</t>
  </si>
  <si>
    <t>1185644490</t>
  </si>
  <si>
    <t>96,965*1,15 'Přepočtené koeficientem množství</t>
  </si>
  <si>
    <t>234</t>
  </si>
  <si>
    <t>765191031</t>
  </si>
  <si>
    <t>Montáž pojistné hydroizolační nebo parotěsné fólie lepení těsnících pásků pod kontralatě</t>
  </si>
  <si>
    <t>1344964770</t>
  </si>
  <si>
    <t>https://podminky.urs.cz/item/CS_URS_2022_01/765191031</t>
  </si>
  <si>
    <t>235</t>
  </si>
  <si>
    <t>28329303</t>
  </si>
  <si>
    <t>páska těsnící jednostranně lepící butylkaučuková pod kontralatě š 50mm</t>
  </si>
  <si>
    <t>1721458384</t>
  </si>
  <si>
    <t>120,6*1,1 'Přepočtené koeficientem množství</t>
  </si>
  <si>
    <t>236</t>
  </si>
  <si>
    <t>998765203</t>
  </si>
  <si>
    <t>Přesun hmot pro krytiny skládané stanovený procentní sazbou (%) z ceny vodorovná dopravní vzdálenost do 50 m v objektech výšky přes 12 do 24 m</t>
  </si>
  <si>
    <t>-2109468966</t>
  </si>
  <si>
    <t>https://podminky.urs.cz/item/CS_URS_2022_01/998765203</t>
  </si>
  <si>
    <t>766</t>
  </si>
  <si>
    <t>Konstrukce truhlářské</t>
  </si>
  <si>
    <t>237</t>
  </si>
  <si>
    <t>766411821</t>
  </si>
  <si>
    <t>Demontáž obložení stěn palubkami</t>
  </si>
  <si>
    <t>-795595288</t>
  </si>
  <si>
    <t>https://podminky.urs.cz/item/CS_URS_2022_01/766411821</t>
  </si>
  <si>
    <t>6,00*0,90</t>
  </si>
  <si>
    <t>7,60*1,50+3,00*2,05</t>
  </si>
  <si>
    <t>3,00*0,80</t>
  </si>
  <si>
    <t>1,50*1,50</t>
  </si>
  <si>
    <t>5,00*1,50</t>
  </si>
  <si>
    <t>238</t>
  </si>
  <si>
    <t>766411822</t>
  </si>
  <si>
    <t>Demontáž obložení stěn podkladových roštů</t>
  </si>
  <si>
    <t>1305398397</t>
  </si>
  <si>
    <t>https://podminky.urs.cz/item/CS_URS_2022_01/766411822</t>
  </si>
  <si>
    <t>239</t>
  </si>
  <si>
    <t>766411210</t>
  </si>
  <si>
    <t>Nový dřevěný obklad stěn - kompletní provedení vč. podkladního roštu, olištování a finálního nátěru</t>
  </si>
  <si>
    <t>1274455218</t>
  </si>
  <si>
    <t>12,00*1,50</t>
  </si>
  <si>
    <t>6,50*1,50</t>
  </si>
  <si>
    <t>240</t>
  </si>
  <si>
    <t>766438110</t>
  </si>
  <si>
    <t>Dodávka a montáž interiérového dřevěného schodiště 3x174/280 mm dl. 2500 mm ve 3.NP - kompletní provedení vč. nosné konstrukce a obložení z dřevoštěpkové desky</t>
  </si>
  <si>
    <t>706196188</t>
  </si>
  <si>
    <t>3.NP, m.č. 303-304</t>
  </si>
  <si>
    <t>241</t>
  </si>
  <si>
    <t>766660001</t>
  </si>
  <si>
    <t>Montáž dveřních křídel dřevěných nebo plastových otevíravých do ocelové zárubně povrchově upravených jednokřídlových, šířky do 800 mm</t>
  </si>
  <si>
    <t>303618119</t>
  </si>
  <si>
    <t>https://podminky.urs.cz/item/CS_URS_2022_01/766660001</t>
  </si>
  <si>
    <t>"ozn. T.1"  2+1</t>
  </si>
  <si>
    <t>242</t>
  </si>
  <si>
    <t>766SPC01</t>
  </si>
  <si>
    <t>vnitřní dveře, plné, jednokřídlé, otočné, hladké, vnitřní výplň plná DTD děrovaná, povrch CPL laminát barva RAL, voděodolné, kování klika-klika, rozměry: š. 800 mm, v. 1970 mm, zámek mezipokojový zadlabávací interiérový pro cylindrickou vložku, dveřní zarážka na podlahu</t>
  </si>
  <si>
    <t>1842853742</t>
  </si>
  <si>
    <t>243</t>
  </si>
  <si>
    <t>766SPC02</t>
  </si>
  <si>
    <t>vnitřní dveře, plné, jednokřídlé, otočné, hladké, vnitřní výplň plná DTD děrovaná, povrch CPL laminát barva RAL, voděodolné, kování klika-klika, rozměry: š. 700 mm, v. 1970 mm, zámek mezipokojový zadlabávací interiérový pro cylindrickou vložku, větrací mřížka nerez hranatá oboustranná rozm. cca 400x100 mm umístěná vepod křídla, dveřní zarážka na podlahu</t>
  </si>
  <si>
    <t>211858550</t>
  </si>
  <si>
    <t>244</t>
  </si>
  <si>
    <t>766SPC03</t>
  </si>
  <si>
    <t>vnitřní dveře, plné, jednokřídlé, otočné, hladké, vnitřní výplň plná DTD děrovaná, povrch CPL laminát barva RAL, voděodolné, kování klika-klika, rozměry: š. 600 mm, v. 1970 mm, zámek mezipokojový zadlabávací interiérový pro cylindrickou vložku, větrací mřížka nerez hranatá oboustranná rozm. cca 400x100 mm umístěná vepod křídla, dveřní zarážka na podlahu</t>
  </si>
  <si>
    <t>-103491071</t>
  </si>
  <si>
    <t>245</t>
  </si>
  <si>
    <t>766660002</t>
  </si>
  <si>
    <t>Montáž dveřních křídel dřevěných nebo plastových otevíravých do ocelové zárubně povrchově upravených jednokřídlových, šířky přes 800 mm</t>
  </si>
  <si>
    <t>837847761</t>
  </si>
  <si>
    <t>https://podminky.urs.cz/item/CS_URS_2022_01/766660002</t>
  </si>
  <si>
    <t>246</t>
  </si>
  <si>
    <t>766SPC04</t>
  </si>
  <si>
    <t>vnitřní dveře, plné, jednokřídlé, otočné, hladké, vnitřní výplň plná DTD děrovaná, povrch CPL laminát barva RAL, voděodolné, kování klika-klika, rozměry: š. 900 mm, v. 1970 mm, zámek mezipokojový zadlabávací interiérový pro cylindrickou vložku, dveřní zarážka na podlahu</t>
  </si>
  <si>
    <t>1287330043</t>
  </si>
  <si>
    <t>247</t>
  </si>
  <si>
    <t>766660022</t>
  </si>
  <si>
    <t>Montáž dveřních křídel dřevěných nebo plastových otevíravých do ocelové zárubně protipožárních jednokřídlových, šířky přes 800 mm</t>
  </si>
  <si>
    <t>471592284</t>
  </si>
  <si>
    <t>https://podminky.urs.cz/item/CS_URS_2022_01/766660022</t>
  </si>
  <si>
    <t>248</t>
  </si>
  <si>
    <t>766SPC05</t>
  </si>
  <si>
    <t>vnitřní dveře, plné, jednokřídlé, otočné, hladké, vnitřní výplň plná DTD děrovaná, povrch CPL laminát barva RAL, voděodolné, kování klika-klika, rozměry: š. 900 mm, v. 1970 mm, zámek mezipokojový zadlabávací interiérový pro cylindrickou vložku, PO odolnost EW 30 DP3-C</t>
  </si>
  <si>
    <t>-1060865917</t>
  </si>
  <si>
    <t>249</t>
  </si>
  <si>
    <t>766660171</t>
  </si>
  <si>
    <t>Montáž dveřních křídel dřevěných nebo plastových otevíravých do obložkové zárubně povrchově upravených jednokřídlových, šířky do 800 mm</t>
  </si>
  <si>
    <t>1571644865</t>
  </si>
  <si>
    <t>https://podminky.urs.cz/item/CS_URS_2022_01/766660171</t>
  </si>
  <si>
    <t>"ozn. T.3a"  1</t>
  </si>
  <si>
    <t>250</t>
  </si>
  <si>
    <t>766SPC06</t>
  </si>
  <si>
    <t>327981126</t>
  </si>
  <si>
    <t>251</t>
  </si>
  <si>
    <t>766660172</t>
  </si>
  <si>
    <t>Montáž dveřních křídel dřevěných nebo plastových otevíravých do obložkové zárubně povrchově upravených jednokřídlových, šířky přes 800 mm</t>
  </si>
  <si>
    <t>-2025030665</t>
  </si>
  <si>
    <t>https://podminky.urs.cz/item/CS_URS_2022_01/766660172</t>
  </si>
  <si>
    <t>"ozn. T.2a"  1</t>
  </si>
  <si>
    <t>252</t>
  </si>
  <si>
    <t>766SPC07</t>
  </si>
  <si>
    <t>1535475720</t>
  </si>
  <si>
    <t>253</t>
  </si>
  <si>
    <t>766660182</t>
  </si>
  <si>
    <t>Montáž dveřních křídel dřevěných nebo plastových otevíravých do obložkové zárubně protipožárních jednokřídlových, šířky přes 800 mm</t>
  </si>
  <si>
    <t>-1625745773</t>
  </si>
  <si>
    <t>https://podminky.urs.cz/item/CS_URS_2022_01/766660182</t>
  </si>
  <si>
    <t>"ozn. T.5"  2</t>
  </si>
  <si>
    <t>254</t>
  </si>
  <si>
    <t>766SPC08</t>
  </si>
  <si>
    <t>vnitřní dveře, plné, jednokřídlé, otočné, hladké, vnitřní výplň plná DTD děrovaná, povrch CPL laminát barva RAL, voděodolné, kování klika-klika, rozměry: š. 900 mm, v. 1970 mm, zámek mezipokojový zadlabávací interiérový pro cylindrickou vložku, PO odolnost EW 15 DP3-C</t>
  </si>
  <si>
    <t>716132087</t>
  </si>
  <si>
    <t>255</t>
  </si>
  <si>
    <t>766671001</t>
  </si>
  <si>
    <t>Montáž střešních oken dřevěných nebo plastových kyvných, výklopných/kyvných s okenním rámem a lemováním, s plisovaným límcem, s napojením na krytinu do krytiny ploché, rozměru 55 x 78 cm</t>
  </si>
  <si>
    <t>-20056995</t>
  </si>
  <si>
    <t>https://podminky.urs.cz/item/CS_URS_2022_01/766671001</t>
  </si>
  <si>
    <t>256</t>
  </si>
  <si>
    <t>61140845</t>
  </si>
  <si>
    <t>okno střešní kyvné rozm. 55x78 cm, vícekomorový izolační plastový profil, izolační dvojsklo, Al oplechování</t>
  </si>
  <si>
    <t>-1836344019</t>
  </si>
  <si>
    <t>257</t>
  </si>
  <si>
    <t>61124160</t>
  </si>
  <si>
    <t>lemování střešních oken 55x78cm</t>
  </si>
  <si>
    <t>-184776095</t>
  </si>
  <si>
    <t>258</t>
  </si>
  <si>
    <t>766671001.1</t>
  </si>
  <si>
    <t>Montáž střešního výlezu dřevěného nebo plastového s lemováním, s napojením na krytinu do krytiny ploché, rozměru 54 x 98 cm</t>
  </si>
  <si>
    <t>-1955290271</t>
  </si>
  <si>
    <t>259</t>
  </si>
  <si>
    <t>59164625</t>
  </si>
  <si>
    <t>tepelně-izolační plastový střešní výlez rozm. 54x98 cm, standardní zasklení, křídlo otevíravé do boku až o 90°, kování opatřeno pístovým mechanismem pro bezpečné otevření a ochranu před samovolným zabouchnutím</t>
  </si>
  <si>
    <t>-2059878426</t>
  </si>
  <si>
    <t>260</t>
  </si>
  <si>
    <t>61140660</t>
  </si>
  <si>
    <t>lemování střešního výlezu 54x98cm</t>
  </si>
  <si>
    <t>-1443228596</t>
  </si>
  <si>
    <t>261</t>
  </si>
  <si>
    <t>766682111</t>
  </si>
  <si>
    <t>Montáž zárubní dřevěných, plastových nebo z lamina obložkových, pro dveře jednokřídlové, tloušťky stěny do 170 mm</t>
  </si>
  <si>
    <t>-78909665</t>
  </si>
  <si>
    <t>https://podminky.urs.cz/item/CS_URS_2022_01/766682111</t>
  </si>
  <si>
    <t>262</t>
  </si>
  <si>
    <t>61182307</t>
  </si>
  <si>
    <t>zárubeň jednokřídlá obložková s laminátovým povrchem tl stěny 60-150mm rozměru 600-1100/1970, 2100mm</t>
  </si>
  <si>
    <t>1674664084</t>
  </si>
  <si>
    <t>263</t>
  </si>
  <si>
    <t>766682211</t>
  </si>
  <si>
    <t>Montáž zárubní dřevěných, plastových nebo z lamina obložkových protipožárních, pro dveře jednokřídlové, tloušťky stěny do 170 mm</t>
  </si>
  <si>
    <t>927517007</t>
  </si>
  <si>
    <t>https://podminky.urs.cz/item/CS_URS_2022_01/766682211</t>
  </si>
  <si>
    <t>264</t>
  </si>
  <si>
    <t>61182318</t>
  </si>
  <si>
    <t>zárubeň jednokřídlá obložková s laminátovým povrchem a protipožární úpravou tl stěny 60-150mm rozměru 600-1100/1970, 2100mm</t>
  </si>
  <si>
    <t>1181485837</t>
  </si>
  <si>
    <t>265</t>
  </si>
  <si>
    <t>766812821</t>
  </si>
  <si>
    <t>Demontáž kuchyňských linek dřevěných nebo kovových včetně skříněk uchycených na stěně pro opětovné použití</t>
  </si>
  <si>
    <t>-363648005</t>
  </si>
  <si>
    <t>2.NP, m.č. 212</t>
  </si>
  <si>
    <t>2,40+4,00</t>
  </si>
  <si>
    <t>266</t>
  </si>
  <si>
    <t>766811110</t>
  </si>
  <si>
    <t>Zpětná montáž kuchyňské linky vč. horních skříněk - kompletní provedení vč.dodávky nového kotevního a spojovacího materiálu</t>
  </si>
  <si>
    <t>1192568435</t>
  </si>
  <si>
    <t>https://podminky.urs.cz/item/CS_URS_2022_01/766811110</t>
  </si>
  <si>
    <t>267</t>
  </si>
  <si>
    <t>766R.01</t>
  </si>
  <si>
    <t>254570722</t>
  </si>
  <si>
    <t>3.NP - m.č. 304</t>
  </si>
  <si>
    <t>268</t>
  </si>
  <si>
    <t>766R.02</t>
  </si>
  <si>
    <t>Dodávka a montáž samozavírače pro interiérové dveře - C</t>
  </si>
  <si>
    <t>575214705</t>
  </si>
  <si>
    <t>"1.NP"  5</t>
  </si>
  <si>
    <t>"2.NP"  4</t>
  </si>
  <si>
    <t>"3.NP"  3</t>
  </si>
  <si>
    <t>269</t>
  </si>
  <si>
    <t>766R.03</t>
  </si>
  <si>
    <t>Výměna stávajících schodišťových stupňů interiérového schodiště z 2.NP do 3.NP v rozsahu: demontáž stávajících dřevěných stupňů, vyrovnání podkladní nosné konstrukce tvořené cihelnou klenbou, dodávka a montáž nových dřevěných masivních stupnic a podstupnic, nátěr</t>
  </si>
  <si>
    <t>-1377279451</t>
  </si>
  <si>
    <t>schodiště z 2.NP do 3.NP</t>
  </si>
  <si>
    <t>1,50*11</t>
  </si>
  <si>
    <t>270</t>
  </si>
  <si>
    <t>766R.04</t>
  </si>
  <si>
    <t>Oprava dřevěné podlahy stávající podesty schodiště (m.č. 215) v rozsahu: obroušení, truhlářské vyspravení a nový nátěr vč. tmelení a broušení</t>
  </si>
  <si>
    <t>2139852478</t>
  </si>
  <si>
    <t>m.č. 215</t>
  </si>
  <si>
    <t>3,40*2,33</t>
  </si>
  <si>
    <t>271</t>
  </si>
  <si>
    <t>766R.05</t>
  </si>
  <si>
    <t>Demontáž a zpětná montáž krytů otopných těles z důvodu výměny termohlavic - kompletní provedení</t>
  </si>
  <si>
    <t>hod</t>
  </si>
  <si>
    <t>-1108252844</t>
  </si>
  <si>
    <t>272</t>
  </si>
  <si>
    <t>766R.06</t>
  </si>
  <si>
    <t xml:space="preserve">Výměna dřevěného interiérového madla na schodišti - kompletní provedení vč. kotevního a spojovacího materiálu a finální povrchové úpravy nátěrem </t>
  </si>
  <si>
    <t>1061208726</t>
  </si>
  <si>
    <t>2,20+4,70*2</t>
  </si>
  <si>
    <t>273</t>
  </si>
  <si>
    <t>766R.07</t>
  </si>
  <si>
    <t xml:space="preserve">Dodávka a montáž nového dřevěného interiérového madla na schodišti do 3.NP- kompletní provedení vč. kotevního a spojovacího materiálu a finální povrchové úpravy nátěrem </t>
  </si>
  <si>
    <t>-988340103</t>
  </si>
  <si>
    <t>schodiště do 3.NP</t>
  </si>
  <si>
    <t>4,70+3,70</t>
  </si>
  <si>
    <t>274</t>
  </si>
  <si>
    <t>998766203</t>
  </si>
  <si>
    <t>Přesun hmot pro konstrukce truhlářské stanovený procentní sazbou (%) z ceny vodorovná dopravní vzdálenost do 50 m v objektech výšky přes 12 do 24 m</t>
  </si>
  <si>
    <t>-372874353</t>
  </si>
  <si>
    <t>https://podminky.urs.cz/item/CS_URS_2022_01/998766203</t>
  </si>
  <si>
    <t>767</t>
  </si>
  <si>
    <t>Konstrukce zámečnické</t>
  </si>
  <si>
    <t>275</t>
  </si>
  <si>
    <t>767851803</t>
  </si>
  <si>
    <t>Demontáž komínových lávek kompletní celé lávky</t>
  </si>
  <si>
    <t>-959739403</t>
  </si>
  <si>
    <t>https://podminky.urs.cz/item/CS_URS_2022_01/767851803</t>
  </si>
  <si>
    <t>276</t>
  </si>
  <si>
    <t>767851104.1</t>
  </si>
  <si>
    <t>Dodávka a montáž nové komínové lávky vč. zábradlí - kompletní provedení vč. dodávky kotevního materiálu</t>
  </si>
  <si>
    <t>-1154191473</t>
  </si>
  <si>
    <t>277</t>
  </si>
  <si>
    <t>767R.03</t>
  </si>
  <si>
    <t>Ocelová konstrukce pro vynesení ponechané části vazného trámu v místě nástavby - kompletní provedení vč. dvojnásobného antikorozního nátěru</t>
  </si>
  <si>
    <t>-615038647</t>
  </si>
  <si>
    <t>278</t>
  </si>
  <si>
    <t>998767203</t>
  </si>
  <si>
    <t>Přesun hmot pro zámečnické konstrukce stanovený procentní sazbou (%) z ceny vodorovná dopravní vzdálenost do 50 m v objektech výšky přes 12 do 24 m</t>
  </si>
  <si>
    <t>17510171</t>
  </si>
  <si>
    <t>https://podminky.urs.cz/item/CS_URS_2022_01/998767203</t>
  </si>
  <si>
    <t>771</t>
  </si>
  <si>
    <t>Podlahy z dlaždic</t>
  </si>
  <si>
    <t>279</t>
  </si>
  <si>
    <t>771571810</t>
  </si>
  <si>
    <t>Demontáž podlah z dlaždic keramických kladených do malty</t>
  </si>
  <si>
    <t>-1654674411</t>
  </si>
  <si>
    <t>https://podminky.urs.cz/item/CS_URS_2022_01/771571810</t>
  </si>
  <si>
    <t>m.č. 106</t>
  </si>
  <si>
    <t>3,25*1,45+2,00*0,40</t>
  </si>
  <si>
    <t>4,24</t>
  </si>
  <si>
    <t>1,85</t>
  </si>
  <si>
    <t>5,00</t>
  </si>
  <si>
    <t>6,50</t>
  </si>
  <si>
    <t>12,70</t>
  </si>
  <si>
    <t>280</t>
  </si>
  <si>
    <t>771111011</t>
  </si>
  <si>
    <t>Příprava podkladu před provedením dlažby vysátí podlah</t>
  </si>
  <si>
    <t>-93736522</t>
  </si>
  <si>
    <t>https://podminky.urs.cz/item/CS_URS_2022_01/771111011</t>
  </si>
  <si>
    <t>281</t>
  </si>
  <si>
    <t>771121011</t>
  </si>
  <si>
    <t>Příprava podkladu před provedením dlažby nátěr penetrační na podlahu</t>
  </si>
  <si>
    <t>1550755556</t>
  </si>
  <si>
    <t>https://podminky.urs.cz/item/CS_URS_2022_01/771121011</t>
  </si>
  <si>
    <t>282</t>
  </si>
  <si>
    <t>771151014</t>
  </si>
  <si>
    <t>Příprava podkladu před provedením dlažby samonivelační stěrka min.pevnosti 20 MPa, tloušťky přes 8 do 10 mm</t>
  </si>
  <si>
    <t>-30503272</t>
  </si>
  <si>
    <t>https://podminky.urs.cz/item/CS_URS_2022_01/771151014</t>
  </si>
  <si>
    <t xml:space="preserve">"m.č. 111"  5,00  </t>
  </si>
  <si>
    <t>283</t>
  </si>
  <si>
    <t>771591112</t>
  </si>
  <si>
    <t>Izolace podlahy pod dlažbu nátěrem nebo stěrkou ve dvou vrstvách</t>
  </si>
  <si>
    <t>-1990953714</t>
  </si>
  <si>
    <t>https://podminky.urs.cz/item/CS_URS_2022_01/771591112</t>
  </si>
  <si>
    <t>284</t>
  </si>
  <si>
    <t>771591264</t>
  </si>
  <si>
    <t>Izolace podlahy pod dlažbu těsnícími izolačními pásy mezi podlahou a stěnou</t>
  </si>
  <si>
    <t>-1952560766</t>
  </si>
  <si>
    <t>https://podminky.urs.cz/item/CS_URS_2022_01/771591264</t>
  </si>
  <si>
    <t>(1,05+2,10)*2</t>
  </si>
  <si>
    <t>-0,70</t>
  </si>
  <si>
    <t>(2,40+1,00)*2</t>
  </si>
  <si>
    <t>(1,55+1,02)*2</t>
  </si>
  <si>
    <t>-0,60</t>
  </si>
  <si>
    <t>-0,70*2</t>
  </si>
  <si>
    <t>(0,75+1,02)*2</t>
  </si>
  <si>
    <t>285</t>
  </si>
  <si>
    <t>771574112</t>
  </si>
  <si>
    <t>Montáž podlah z dlaždic keramických lepených flexibilním lepidlem maloformátových hladkých přes 9 do 12 ks/m2</t>
  </si>
  <si>
    <t>-565584857</t>
  </si>
  <si>
    <t>https://podminky.urs.cz/item/CS_URS_2022_01/771574112</t>
  </si>
  <si>
    <t>286</t>
  </si>
  <si>
    <t>59761003</t>
  </si>
  <si>
    <t>1162563243</t>
  </si>
  <si>
    <t>39,69*1,2 'Přepočtené koeficientem množství</t>
  </si>
  <si>
    <t>287</t>
  </si>
  <si>
    <t>771591115</t>
  </si>
  <si>
    <t>Podlahy - dokončovací práce spárování silikonem</t>
  </si>
  <si>
    <t>-714938402</t>
  </si>
  <si>
    <t>https://podminky.urs.cz/item/CS_URS_2022_01/771591115</t>
  </si>
  <si>
    <t>(1,95+0,60+2,45)*2</t>
  </si>
  <si>
    <t>-(0,60+0,80)</t>
  </si>
  <si>
    <t>-0,80+0,50*2</t>
  </si>
  <si>
    <t>(0,95+1,95)*2</t>
  </si>
  <si>
    <t xml:space="preserve">m.č. 111  </t>
  </si>
  <si>
    <t>(2,00+2,50)*2</t>
  </si>
  <si>
    <t>-0,80*3</t>
  </si>
  <si>
    <t>(2,20+2,90)*2</t>
  </si>
  <si>
    <t>-0,80</t>
  </si>
  <si>
    <t>(4,65+0,75+4,00)*2</t>
  </si>
  <si>
    <t>(1,05+2,10-0,15)*2</t>
  </si>
  <si>
    <t>(2,40-0,15+1,00)*2</t>
  </si>
  <si>
    <t>(1,55+1,02-0,15)*2</t>
  </si>
  <si>
    <t>-(0,60+0,70*2)</t>
  </si>
  <si>
    <t>(0,75-0,15+1,02)*2</t>
  </si>
  <si>
    <t>288</t>
  </si>
  <si>
    <t>998771203</t>
  </si>
  <si>
    <t>Přesun hmot pro podlahy z dlaždic stanovený procentní sazbou (%) z ceny vodorovná dopravní vzdálenost do 50 m v objektech výšky přes 12 do 24 m</t>
  </si>
  <si>
    <t>-1756503856</t>
  </si>
  <si>
    <t>https://podminky.urs.cz/item/CS_URS_2022_01/998771203</t>
  </si>
  <si>
    <t>776</t>
  </si>
  <si>
    <t>Podlahy povlakové</t>
  </si>
  <si>
    <t>289</t>
  </si>
  <si>
    <t>776301812</t>
  </si>
  <si>
    <t>Demontáž povlakových podlahovin ze schodišťových stupňů s podložkou</t>
  </si>
  <si>
    <t>-892486278</t>
  </si>
  <si>
    <t>https://podminky.urs.cz/item/CS_URS_2022_01/776301812</t>
  </si>
  <si>
    <t>m.č. 103</t>
  </si>
  <si>
    <t>1,50*5</t>
  </si>
  <si>
    <t>290</t>
  </si>
  <si>
    <t>776410811</t>
  </si>
  <si>
    <t>Demontáž soklíků nebo lišt pryžových nebo plastových</t>
  </si>
  <si>
    <t>1090564176</t>
  </si>
  <si>
    <t>https://podminky.urs.cz/item/CS_URS_2022_01/776410811</t>
  </si>
  <si>
    <t>m.č. 103 (mezipodesta)</t>
  </si>
  <si>
    <t>1,70*2</t>
  </si>
  <si>
    <t>m.č. 104+105</t>
  </si>
  <si>
    <t>(6,00+3,70+1,25+1,30)*2</t>
  </si>
  <si>
    <t>-1,50*2</t>
  </si>
  <si>
    <t>-(0,80*3+0,90*2)</t>
  </si>
  <si>
    <t>(2,50+3,70)*2</t>
  </si>
  <si>
    <t>-(0,90+0,80)</t>
  </si>
  <si>
    <t>-0,90+0,50*2</t>
  </si>
  <si>
    <t>-0,90+0,20*2</t>
  </si>
  <si>
    <t>(8,70+3,85)*2</t>
  </si>
  <si>
    <t>(-0,80+0,30*2)*2</t>
  </si>
  <si>
    <t>-0,90</t>
  </si>
  <si>
    <t>291</t>
  </si>
  <si>
    <t>776201812</t>
  </si>
  <si>
    <t>Demontáž povlakových podlahovin lepených ručně s podložkou</t>
  </si>
  <si>
    <t>1376782593</t>
  </si>
  <si>
    <t>https://podminky.urs.cz/item/CS_URS_2022_01/776201812</t>
  </si>
  <si>
    <t>1,50*1,80</t>
  </si>
  <si>
    <t>6,00*3,70+3,375*1,25+1,50*1,20</t>
  </si>
  <si>
    <t>9,25</t>
  </si>
  <si>
    <t>39,20</t>
  </si>
  <si>
    <t>292</t>
  </si>
  <si>
    <t>776501811</t>
  </si>
  <si>
    <t>Demontáž povlakových podlahovin ze stěn výšky do 2 m</t>
  </si>
  <si>
    <t>-2012509226</t>
  </si>
  <si>
    <t>https://podminky.urs.cz/item/CS_URS_2022_01/776501811</t>
  </si>
  <si>
    <t>1.NP, m.č. 110</t>
  </si>
  <si>
    <t>6,00</t>
  </si>
  <si>
    <t>293</t>
  </si>
  <si>
    <t>776111115</t>
  </si>
  <si>
    <t>Příprava podkladu broušení podlah stávajícího podkladu před litím stěrky</t>
  </si>
  <si>
    <t>-1892531175</t>
  </si>
  <si>
    <t>https://podminky.urs.cz/item/CS_URS_2022_01/776111115</t>
  </si>
  <si>
    <t>16,68</t>
  </si>
  <si>
    <t>14,80</t>
  </si>
  <si>
    <t>294</t>
  </si>
  <si>
    <t>776111311</t>
  </si>
  <si>
    <t>Příprava podkladu vysátí podlah</t>
  </si>
  <si>
    <t>1320918458</t>
  </si>
  <si>
    <t>https://podminky.urs.cz/item/CS_URS_2022_01/776111311</t>
  </si>
  <si>
    <t>295</t>
  </si>
  <si>
    <t>776111323</t>
  </si>
  <si>
    <t>Příprava podkladu vysátí schodišť</t>
  </si>
  <si>
    <t>1560869882</t>
  </si>
  <si>
    <t>https://podminky.urs.cz/item/CS_URS_2022_01/776111323</t>
  </si>
  <si>
    <t>15,00*(0,30+0,20)</t>
  </si>
  <si>
    <t>296</t>
  </si>
  <si>
    <t>776121321</t>
  </si>
  <si>
    <t>Příprava podkladu penetrace neředěná podlah</t>
  </si>
  <si>
    <t>-464011023</t>
  </si>
  <si>
    <t>https://podminky.urs.cz/item/CS_URS_2022_01/776121321</t>
  </si>
  <si>
    <t>"m.č. 103 (mezipodesta)"  1,50*1,80</t>
  </si>
  <si>
    <t>297</t>
  </si>
  <si>
    <t>776121323</t>
  </si>
  <si>
    <t>Příprava podkladu penetrace neředěná schodišť</t>
  </si>
  <si>
    <t>1343307253</t>
  </si>
  <si>
    <t>https://podminky.urs.cz/item/CS_URS_2022_01/776121323</t>
  </si>
  <si>
    <t>7,50*(0,30+0,20)</t>
  </si>
  <si>
    <t>298</t>
  </si>
  <si>
    <t>776121411</t>
  </si>
  <si>
    <t>Příprava podkladu penetrace dvousložková podlah na dřevo (špachtlováním)</t>
  </si>
  <si>
    <t>-1952748308</t>
  </si>
  <si>
    <t>https://podminky.urs.cz/item/CS_URS_2022_01/776121411</t>
  </si>
  <si>
    <t>299</t>
  </si>
  <si>
    <t>776121412</t>
  </si>
  <si>
    <t>Příprava podkladu penetrace dvousložková schodišť na dřevo (špachtlováním)</t>
  </si>
  <si>
    <t>938392185</t>
  </si>
  <si>
    <t>https://podminky.urs.cz/item/CS_URS_2022_01/776121412</t>
  </si>
  <si>
    <t>300</t>
  </si>
  <si>
    <t>776141114</t>
  </si>
  <si>
    <t>Příprava podkladu vyrovnání samonivelační stěrkou podlah min.pevnosti 20 MPa, tloušťky přes 8 do 10 mm</t>
  </si>
  <si>
    <t>-1745927907</t>
  </si>
  <si>
    <t>https://podminky.urs.cz/item/CS_URS_2022_01/776141114</t>
  </si>
  <si>
    <t>pod PVC v 1. a 2.NP</t>
  </si>
  <si>
    <t>82,63</t>
  </si>
  <si>
    <t>301</t>
  </si>
  <si>
    <t>776241121</t>
  </si>
  <si>
    <t>Montáž podlahovin ze sametového vinylu lepením pásů vzorovaných</t>
  </si>
  <si>
    <t>1522571633</t>
  </si>
  <si>
    <t>https://podminky.urs.cz/item/CS_URS_2022_01/776241121</t>
  </si>
  <si>
    <t>302</t>
  </si>
  <si>
    <t>776341111</t>
  </si>
  <si>
    <t>Montáž podlahovin ze sametového vinylu na schodišťové stupně stupnic, šířky do 300 mm</t>
  </si>
  <si>
    <t>-588273118</t>
  </si>
  <si>
    <t>https://podminky.urs.cz/item/CS_URS_2022_01/776341111</t>
  </si>
  <si>
    <t>"m.č. 103"  1,50*5</t>
  </si>
  <si>
    <t>"m.č. 304"  2,50*3</t>
  </si>
  <si>
    <t>303</t>
  </si>
  <si>
    <t>776341121</t>
  </si>
  <si>
    <t>Montáž podlahovin ze sametového vinylu na schodišťové stupně podstupnic, výšky do 200 mm</t>
  </si>
  <si>
    <t>-1322881754</t>
  </si>
  <si>
    <t>https://podminky.urs.cz/item/CS_URS_2022_01/776341121</t>
  </si>
  <si>
    <t>304</t>
  </si>
  <si>
    <t>284111411</t>
  </si>
  <si>
    <t>1447681137</t>
  </si>
  <si>
    <t>140,03*1,15</t>
  </si>
  <si>
    <t>15,00*(0,30+0,20)*1,25</t>
  </si>
  <si>
    <t>305</t>
  </si>
  <si>
    <t>776411111</t>
  </si>
  <si>
    <t>Montáž soklíků lepením obvodových, výšky do 80 mm</t>
  </si>
  <si>
    <t>796882260</t>
  </si>
  <si>
    <t>https://podminky.urs.cz/item/CS_URS_2022_01/776411111</t>
  </si>
  <si>
    <t>-(0,80+0,90+0,80+0,80)</t>
  </si>
  <si>
    <t>(4,10+0,60+0,70+4,20)*2</t>
  </si>
  <si>
    <t>-0,80*2</t>
  </si>
  <si>
    <t>m.č. 301</t>
  </si>
  <si>
    <t>(2,85+4,40)*2-1,70</t>
  </si>
  <si>
    <t>-0,70*3</t>
  </si>
  <si>
    <t>-0,90*3</t>
  </si>
  <si>
    <t>m.č. 302</t>
  </si>
  <si>
    <t>(1,45+1,02)*2</t>
  </si>
  <si>
    <t>(3,25+2,10)*2</t>
  </si>
  <si>
    <t>-2,50</t>
  </si>
  <si>
    <t>(6,90+5,96)*2</t>
  </si>
  <si>
    <t>306</t>
  </si>
  <si>
    <t>284110071</t>
  </si>
  <si>
    <t>2025607022</t>
  </si>
  <si>
    <t>116,96*1,1 'Přepočtené koeficientem množství</t>
  </si>
  <si>
    <t>307</t>
  </si>
  <si>
    <t>776411121</t>
  </si>
  <si>
    <t>Montáž soklíků lepením schodišťových, výšky do 60 mm</t>
  </si>
  <si>
    <t>-963137521</t>
  </si>
  <si>
    <t>https://podminky.urs.cz/item/CS_URS_2022_01/776411121</t>
  </si>
  <si>
    <t>"m.č. 103"  (0,30+0,20)*2*5</t>
  </si>
  <si>
    <t>"m.č. 304"  (0,30+0,20)*2*3</t>
  </si>
  <si>
    <t>308</t>
  </si>
  <si>
    <t>-563251245</t>
  </si>
  <si>
    <t>8*1,1 'Přepočtené koeficientem množství</t>
  </si>
  <si>
    <t>309</t>
  </si>
  <si>
    <t>776421210</t>
  </si>
  <si>
    <t>Dodávka a montáž schodišťového profilu</t>
  </si>
  <si>
    <t>-932691367</t>
  </si>
  <si>
    <t>m.č. 303-304</t>
  </si>
  <si>
    <t>2,50*3</t>
  </si>
  <si>
    <t>310</t>
  </si>
  <si>
    <t>776511110</t>
  </si>
  <si>
    <t>Dodávka a montáž textilní podlahoviny na stěnu - kompletní provedení vč. přípravy podkladu</t>
  </si>
  <si>
    <t>703588926</t>
  </si>
  <si>
    <t>311</t>
  </si>
  <si>
    <t>998776203</t>
  </si>
  <si>
    <t>Přesun hmot pro podlahy povlakové stanovený procentní sazbou (%) z ceny vodorovná dopravní vzdálenost do 50 m v objektech výšky přes 12 do 24 m</t>
  </si>
  <si>
    <t>1382863887</t>
  </si>
  <si>
    <t>https://podminky.urs.cz/item/CS_URS_2022_01/998776203</t>
  </si>
  <si>
    <t>781</t>
  </si>
  <si>
    <t>Dokončovací práce - obklady</t>
  </si>
  <si>
    <t>312</t>
  </si>
  <si>
    <t>781121011</t>
  </si>
  <si>
    <t>Příprava podkladu před provedením obkladu nátěr penetrační na stěnu</t>
  </si>
  <si>
    <t>1768769778</t>
  </si>
  <si>
    <t>https://podminky.urs.cz/item/CS_URS_2022_01/781121011</t>
  </si>
  <si>
    <t>313</t>
  </si>
  <si>
    <t>781131112</t>
  </si>
  <si>
    <t>Izolace stěny pod obklad izolace nátěrem nebo stěrkou ve dvou vrstvách</t>
  </si>
  <si>
    <t>1218587406</t>
  </si>
  <si>
    <t>https://podminky.urs.cz/item/CS_URS_2022_01/781131112</t>
  </si>
  <si>
    <t>(1,05+2,10)*2*0,15</t>
  </si>
  <si>
    <t>-0,70*0,15</t>
  </si>
  <si>
    <t>(2,40+1,00)*2*0,15</t>
  </si>
  <si>
    <t>(1,55+1,02)*2*0,15</t>
  </si>
  <si>
    <t>-0,60*0,15</t>
  </si>
  <si>
    <t>-0,70*0,15*2</t>
  </si>
  <si>
    <t>(0,75+1,02)*2*0,15</t>
  </si>
  <si>
    <t>314</t>
  </si>
  <si>
    <t>781474113</t>
  </si>
  <si>
    <t>Montáž obkladů vnitřních stěn z dlaždic keramických lepených flexibilním lepidlem maloformátových hladkých přes 12 do 19 ks/m2</t>
  </si>
  <si>
    <t>-1051287991</t>
  </si>
  <si>
    <t>https://podminky.urs.cz/item/CS_URS_2022_01/781474113</t>
  </si>
  <si>
    <t>(1,05+2,10)*2*1,80</t>
  </si>
  <si>
    <t>-0,15*1,20*2+0,15*1,05</t>
  </si>
  <si>
    <t>-0,70*1,80*2</t>
  </si>
  <si>
    <t>(2,40+1,00)*2*1,80</t>
  </si>
  <si>
    <t>-0,15*1,20*2+0,15*1,00</t>
  </si>
  <si>
    <t>-0,70*1,80</t>
  </si>
  <si>
    <t>(1,55+1,02)*2*1,80</t>
  </si>
  <si>
    <t>-0,15*1,20*2+0,15*1,55</t>
  </si>
  <si>
    <t>-0,60*1,80</t>
  </si>
  <si>
    <t>(0,75+1,02)*2*1,80</t>
  </si>
  <si>
    <t>-0,15*1,20*2+0,15*1,02</t>
  </si>
  <si>
    <t>315</t>
  </si>
  <si>
    <t>59761071</t>
  </si>
  <si>
    <t>-577283362</t>
  </si>
  <si>
    <t>155,574*1,2 'Přepočtené koeficientem množství</t>
  </si>
  <si>
    <t>316</t>
  </si>
  <si>
    <t>781494111</t>
  </si>
  <si>
    <t>Obklad - dokončující práce profily ukončovací lepené flexibilním lepidlem rohové</t>
  </si>
  <si>
    <t>989124660</t>
  </si>
  <si>
    <t>https://podminky.urs.cz/item/CS_URS_2022_01/781494111</t>
  </si>
  <si>
    <t>1,60*3</t>
  </si>
  <si>
    <t>2,95</t>
  </si>
  <si>
    <t>2,95+1,80*3</t>
  </si>
  <si>
    <t>1,05</t>
  </si>
  <si>
    <t>1,00</t>
  </si>
  <si>
    <t>1,55</t>
  </si>
  <si>
    <t>1,02</t>
  </si>
  <si>
    <t>317</t>
  </si>
  <si>
    <t>781494511</t>
  </si>
  <si>
    <t>Obklad - dokončující práce profily ukončovací lepené flexibilním lepidlem ukončovací</t>
  </si>
  <si>
    <t>-534635690</t>
  </si>
  <si>
    <t>https://podminky.urs.cz/item/CS_URS_2022_01/781494511</t>
  </si>
  <si>
    <t>3,00</t>
  </si>
  <si>
    <t>2,00+1,20*2</t>
  </si>
  <si>
    <t>6,00+1,20*3</t>
  </si>
  <si>
    <t>2,00*4</t>
  </si>
  <si>
    <t>0,95*3</t>
  </si>
  <si>
    <t>0,90*2+1,05+2,76</t>
  </si>
  <si>
    <t>2,40+1,20*2</t>
  </si>
  <si>
    <t>1,60+1,60*2</t>
  </si>
  <si>
    <t>1,60+1,40*2</t>
  </si>
  <si>
    <t>2,30+1,40*2</t>
  </si>
  <si>
    <t>318</t>
  </si>
  <si>
    <t>781495115</t>
  </si>
  <si>
    <t>Obklad - dokončující práce ostatní práce spárování silikonem</t>
  </si>
  <si>
    <t>1996465970</t>
  </si>
  <si>
    <t>https://podminky.urs.cz/item/CS_URS_2022_01/781495115</t>
  </si>
  <si>
    <t>1,60*5</t>
  </si>
  <si>
    <t>1,60*2</t>
  </si>
  <si>
    <t>2,95+1,80*4</t>
  </si>
  <si>
    <t>1,80*2</t>
  </si>
  <si>
    <t>2,95+1,80*7</t>
  </si>
  <si>
    <t>1,80*6</t>
  </si>
  <si>
    <t>1,80*8</t>
  </si>
  <si>
    <t>1,60</t>
  </si>
  <si>
    <t>1,40</t>
  </si>
  <si>
    <t>1,80*4</t>
  </si>
  <si>
    <t>1,05+0,15*2</t>
  </si>
  <si>
    <t>(1,80*2)*2</t>
  </si>
  <si>
    <t>1,00+0,15*2</t>
  </si>
  <si>
    <t>1,55+0,15*2</t>
  </si>
  <si>
    <t>(1,80*2)*3</t>
  </si>
  <si>
    <t>1,02+0,15*2</t>
  </si>
  <si>
    <t>319</t>
  </si>
  <si>
    <t>998781203</t>
  </si>
  <si>
    <t>Přesun hmot pro obklady keramické stanovený procentní sazbou (%) z ceny vodorovná dopravní vzdálenost do 50 m v objektech výšky přes 12 do 24 m</t>
  </si>
  <si>
    <t>646425613</t>
  </si>
  <si>
    <t>https://podminky.urs.cz/item/CS_URS_2022_01/998781203</t>
  </si>
  <si>
    <t>783</t>
  </si>
  <si>
    <t>Dokončovací práce - nátěry</t>
  </si>
  <si>
    <t>320</t>
  </si>
  <si>
    <t>783314201</t>
  </si>
  <si>
    <t>Základní antikorozní nátěr zámečnických konstrukcí jednonásobný syntetický standardní</t>
  </si>
  <si>
    <t>-1863490669</t>
  </si>
  <si>
    <t>https://podminky.urs.cz/item/CS_URS_2022_01/783314201</t>
  </si>
  <si>
    <t>(3,45+3,45)*0,686</t>
  </si>
  <si>
    <t>(4,25+4,25)*0,805</t>
  </si>
  <si>
    <t>(4,30+3,90)*0,918</t>
  </si>
  <si>
    <t>2. nátěr</t>
  </si>
  <si>
    <t>19,104</t>
  </si>
  <si>
    <t>321</t>
  </si>
  <si>
    <t>783314101</t>
  </si>
  <si>
    <t>Základní nátěr zámečnických konstrukcí jednonásobný syntetický</t>
  </si>
  <si>
    <t>-1844734332</t>
  </si>
  <si>
    <t>https://podminky.urs.cz/item/CS_URS_2022_01/783314101</t>
  </si>
  <si>
    <t>ocelové zárubně</t>
  </si>
  <si>
    <t>"ozn. T.1"  ((0,80+2,00*2)*0,25)*3</t>
  </si>
  <si>
    <t>"ozn. T.2"  (0,90+2,00*2)*0,25</t>
  </si>
  <si>
    <t>"ozn. T.3"  ((0,70+2,00*2)*0,25)*4</t>
  </si>
  <si>
    <t>"ozn. T.4"  (0,60+2,00*2)*0,25</t>
  </si>
  <si>
    <t>"ozn. T.6"  (0,90+2,00*2)*0,25</t>
  </si>
  <si>
    <t>322</t>
  </si>
  <si>
    <t>783315101</t>
  </si>
  <si>
    <t>Mezinátěr zámečnických konstrukcí jednonásobný syntetický standardní</t>
  </si>
  <si>
    <t>328527547</t>
  </si>
  <si>
    <t>https://podminky.urs.cz/item/CS_URS_2022_01/783315101</t>
  </si>
  <si>
    <t>323</t>
  </si>
  <si>
    <t>783317101</t>
  </si>
  <si>
    <t>Krycí nátěr (email) zámečnických konstrukcí jednonásobný syntetický standardní</t>
  </si>
  <si>
    <t>-604159695</t>
  </si>
  <si>
    <t>https://podminky.urs.cz/item/CS_URS_2022_01/783317101</t>
  </si>
  <si>
    <t>324</t>
  </si>
  <si>
    <t>783823121</t>
  </si>
  <si>
    <t>Penetrační nátěr omítek hladkých povrchů z desek na bázi dřeva (dřevovláknitých, dřevoštěpkových, cementotřískových apod.) akrylátový</t>
  </si>
  <si>
    <t>-1499931264</t>
  </si>
  <si>
    <t>https://podminky.urs.cz/item/CS_URS_2022_01/783823121</t>
  </si>
  <si>
    <t>325</t>
  </si>
  <si>
    <t>783827405</t>
  </si>
  <si>
    <t>Krycí (ochranný ) nátěr omítek dvojnásobný hladkých betonových povrchů nebo povrchů z desek na bázi dřeva (dřevovláknitých apod.) silikonový</t>
  </si>
  <si>
    <t>-820297036</t>
  </si>
  <si>
    <t>https://podminky.urs.cz/item/CS_URS_2022_01/783827405</t>
  </si>
  <si>
    <t>326</t>
  </si>
  <si>
    <t>783823135</t>
  </si>
  <si>
    <t>Penetrační nátěr omítek hladkých omítek hladkých, zrnitých tenkovrstvých nebo štukových stupně členitosti 1 a 2 silikonový</t>
  </si>
  <si>
    <t>-799021138</t>
  </si>
  <si>
    <t>https://podminky.urs.cz/item/CS_URS_2022_01/783823135</t>
  </si>
  <si>
    <t>327</t>
  </si>
  <si>
    <t>783827425</t>
  </si>
  <si>
    <t>Krycí (ochranný ) nátěr omítek dvojnásobný hladkých omítek hladkých, zrnitých tenkovrstvých nebo štukových stupně členitosti 1 a 2 silikonový</t>
  </si>
  <si>
    <t>-2122208159</t>
  </si>
  <si>
    <t>https://podminky.urs.cz/item/CS_URS_2022_01/783827425</t>
  </si>
  <si>
    <t>5,96*1,5</t>
  </si>
  <si>
    <t>328</t>
  </si>
  <si>
    <t>783823185</t>
  </si>
  <si>
    <t>Penetrační nátěr omítek hladkých omítek hladkých, zrnitých tenkovrstvých nebo štukových stupně členitosti 5 silikonový</t>
  </si>
  <si>
    <t>-1342921410</t>
  </si>
  <si>
    <t>https://podminky.urs.cz/item/CS_URS_2022_01/783823185</t>
  </si>
  <si>
    <t>329</t>
  </si>
  <si>
    <t>783827485</t>
  </si>
  <si>
    <t>Krycí (ochranný ) nátěr omítek dvojnásobný hladkých omítek hladkých, zrnitých tenkovrstvých nebo štukových stupně členitosti 5 silikonový</t>
  </si>
  <si>
    <t>-147874142</t>
  </si>
  <si>
    <t>https://podminky.urs.cz/item/CS_URS_2022_01/783827485</t>
  </si>
  <si>
    <t>784</t>
  </si>
  <si>
    <t>Dokončovací práce - malby a tapety</t>
  </si>
  <si>
    <t>330</t>
  </si>
  <si>
    <t>784121001</t>
  </si>
  <si>
    <t>Oškrabání malby v místnostech výšky do 3,80 m</t>
  </si>
  <si>
    <t>274637244</t>
  </si>
  <si>
    <t>https://podminky.urs.cz/item/CS_URS_2022_01/784121001</t>
  </si>
  <si>
    <t>1.PP  (m.č. 001, 002, 007)</t>
  </si>
  <si>
    <t>"stropy"  73,02*0,7</t>
  </si>
  <si>
    <t>"stěny"  77,873*0,7</t>
  </si>
  <si>
    <t>1.NP-3.NP</t>
  </si>
  <si>
    <t>"štuk strop"  85,37</t>
  </si>
  <si>
    <t>"štuk stěny"  1226,711</t>
  </si>
  <si>
    <t>montované příčky 2.NP</t>
  </si>
  <si>
    <t>m.č. 208, 209, 210</t>
  </si>
  <si>
    <t>(7,00+4,28+2,20+2,20+2,64)*3,50</t>
  </si>
  <si>
    <t>331</t>
  </si>
  <si>
    <t>784121007</t>
  </si>
  <si>
    <t>Oškrabání malby na schodišti o výšce podlaží do 3,80 m</t>
  </si>
  <si>
    <t>2084699108</t>
  </si>
  <si>
    <t>https://podminky.urs.cz/item/CS_URS_2022_01/784121007</t>
  </si>
  <si>
    <t xml:space="preserve">"štuk schodiště"  232,30  </t>
  </si>
  <si>
    <t>332</t>
  </si>
  <si>
    <t>784181101</t>
  </si>
  <si>
    <t>Penetrace podkladu jednonásobná základní akrylátová bezbarvá v místnostech výšky do 3,80 m</t>
  </si>
  <si>
    <t>1861634656</t>
  </si>
  <si>
    <t>https://podminky.urs.cz/item/CS_URS_2022_01/784181101</t>
  </si>
  <si>
    <t>333</t>
  </si>
  <si>
    <t>784181107</t>
  </si>
  <si>
    <t>Penetrace podkladu jednonásobná základní akrylátová bezbarvá na schodišti o výšce podlaží do 3,80 m</t>
  </si>
  <si>
    <t>-2008560749</t>
  </si>
  <si>
    <t>https://podminky.urs.cz/item/CS_URS_2022_01/784181107</t>
  </si>
  <si>
    <t>334</t>
  </si>
  <si>
    <t>784211101</t>
  </si>
  <si>
    <t>Malby z malířských směsí oděruvzdorných za mokra dvojnásobné, bílé za mokra oděruvzdorné výborně v místnostech výšky do 3,80 m</t>
  </si>
  <si>
    <t>-1623158287</t>
  </si>
  <si>
    <t>https://podminky.urs.cz/item/CS_URS_2022_01/784211101</t>
  </si>
  <si>
    <t>"stropy"  73,02</t>
  </si>
  <si>
    <t>"stěny"  77,873</t>
  </si>
  <si>
    <t>sdk konstrukce</t>
  </si>
  <si>
    <t>(21,593+24,563)*2</t>
  </si>
  <si>
    <t>24,315+64,562+75,50+8,60+194,75</t>
  </si>
  <si>
    <t>-40,766</t>
  </si>
  <si>
    <t>sádrovláknité konstrukce</t>
  </si>
  <si>
    <t>68,134</t>
  </si>
  <si>
    <t>akustický podhled 1.NP</t>
  </si>
  <si>
    <t>112,90</t>
  </si>
  <si>
    <t>335</t>
  </si>
  <si>
    <t>784211107</t>
  </si>
  <si>
    <t>Malby z malířských směsí oděruvzdorných za mokra dvojnásobné, bílé za mokra oděruvzdorné výborně na schodišti o výšce podlaží do 3,80 m</t>
  </si>
  <si>
    <t>-810667114</t>
  </si>
  <si>
    <t>https://podminky.urs.cz/item/CS_URS_2022_01/784211107</t>
  </si>
  <si>
    <t>336</t>
  </si>
  <si>
    <t>784211163</t>
  </si>
  <si>
    <t>Malby z malířských směsí oděruvzdorných za mokra Příplatek k cenám dvojnásobných maleb za provádění barevné malby tónované na tónovacích automatech, v odstínu středně sytém</t>
  </si>
  <si>
    <t>-263450432</t>
  </si>
  <si>
    <t>https://podminky.urs.cz/item/CS_URS_2022_01/784211163</t>
  </si>
  <si>
    <t>20% plochy stěn</t>
  </si>
  <si>
    <t>1439,075*0,2</t>
  </si>
  <si>
    <t>786</t>
  </si>
  <si>
    <t>Dokončovací práce - čalounické úpravy</t>
  </si>
  <si>
    <t>337</t>
  </si>
  <si>
    <t>786627110</t>
  </si>
  <si>
    <t>Dodávka a montáž venkovní horizontální žaluzie, lamely š. 90 mm ve tvaru písmene Z, hliníkové vodící lišty - kompletní provedení v rozsahu dle technické specifikace - viz. PD</t>
  </si>
  <si>
    <t>698146218</t>
  </si>
  <si>
    <t>3.NP, m.č. 304</t>
  </si>
  <si>
    <t>Práce a dodávky M</t>
  </si>
  <si>
    <t>46-M</t>
  </si>
  <si>
    <t>Zemní práce při extr.mont.pracích</t>
  </si>
  <si>
    <t>338</t>
  </si>
  <si>
    <t>460893111</t>
  </si>
  <si>
    <t>Osazení obrubníku se zřízením lože, s vyplněním a zatřením spár betonového zahradního do lože z betonu prostého</t>
  </si>
  <si>
    <t>-139437094</t>
  </si>
  <si>
    <t>https://podminky.urs.cz/item/CS_URS_2022_01/460893111</t>
  </si>
  <si>
    <t>"hromosvod"  10,00</t>
  </si>
  <si>
    <t>339</t>
  </si>
  <si>
    <t>59217001</t>
  </si>
  <si>
    <t>obrubník betonový zahradní 1000x50x250mm</t>
  </si>
  <si>
    <t>-1312602331</t>
  </si>
  <si>
    <t>10*1,02 'Přepočtené koeficientem množství</t>
  </si>
  <si>
    <t>340</t>
  </si>
  <si>
    <t>460911121</t>
  </si>
  <si>
    <t>Očištění vybouraných prvků z vozovek a chodníků kostek nebo dlaždic od spojovacího materiálu s původní výplní spár kamenivem, s odklizením a uložením na vzdálenost 3 m dlaždic betonových čtyřhranných</t>
  </si>
  <si>
    <t>385962904</t>
  </si>
  <si>
    <t>https://podminky.urs.cz/item/CS_URS_2022_01/460911121</t>
  </si>
  <si>
    <t>341</t>
  </si>
  <si>
    <t>460911122</t>
  </si>
  <si>
    <t>Očištění vybouraných prvků z vozovek a chodníků kostek nebo dlaždic od spojovacího materiálu s původní výplní spár kamenivem, s odklizením a uložením na vzdálenost 3 m dlaždic betonových tvarovaných nebo zámkových</t>
  </si>
  <si>
    <t>-1460747468</t>
  </si>
  <si>
    <t>https://podminky.urs.cz/item/CS_URS_2022_01/460911122</t>
  </si>
  <si>
    <t>342</t>
  </si>
  <si>
    <t>566901143</t>
  </si>
  <si>
    <t>Vyspravení podkladu po překopech inženýrských sítí plochy do 15 m2 s rozprostřením a zhutněním kamenivem hrubým drceným tl. 200 mm</t>
  </si>
  <si>
    <t>588845382</t>
  </si>
  <si>
    <t>https://podminky.urs.cz/item/CS_URS_2022_01/566901143</t>
  </si>
  <si>
    <t>30,00+10,00</t>
  </si>
  <si>
    <t>343</t>
  </si>
  <si>
    <t>460921221</t>
  </si>
  <si>
    <t>Vyspravení krytu po překopech kladení dlažby pro pokládání kabelů, včetně rozprostření, urovnání a zhutnění podkladu a provedení lože z kameniva těženého z dlaždic betonových čtyřhranných</t>
  </si>
  <si>
    <t>1059713241</t>
  </si>
  <si>
    <t>https://podminky.urs.cz/item/CS_URS_2022_01/460921221</t>
  </si>
  <si>
    <t>344</t>
  </si>
  <si>
    <t>460921222</t>
  </si>
  <si>
    <t>Vyspravení krytu po překopech kladení dlažby pro pokládání kabelů, včetně rozprostření, urovnání a zhutnění podkladu a provedení lože z kameniva těženého z dlaždic betonových tvarovaných nebo zámkových</t>
  </si>
  <si>
    <t>1368987172</t>
  </si>
  <si>
    <t>https://podminky.urs.cz/item/CS_URS_2022_01/460921222</t>
  </si>
  <si>
    <t>"hromosvod"  30,00</t>
  </si>
  <si>
    <t>VRN - Vedlejší a ostatní rozpočtové náklady</t>
  </si>
  <si>
    <t>VRN - Vedlejší rozpočtové náklady</t>
  </si>
  <si>
    <t>Vedlejší rozpočtové náklady</t>
  </si>
  <si>
    <t>VRN.01</t>
  </si>
  <si>
    <t>Požadavek objednatele - Označení stavby (D+M osazení informační tabule s uvedením názvu stavby, investora stavby, zhotovitele stavby, uvedením termínu a realizace stavby, uvedení kontaktu na odpovědného stavbyvedoucího)</t>
  </si>
  <si>
    <t>1090105207</t>
  </si>
  <si>
    <t>VRN.02</t>
  </si>
  <si>
    <t>Zařízení staveniště (ZS sociální objekty včetně vnitrostaveništního rozvodu a napojení na media energii, mobilní oplocení staveniště) - kompletní zajištění</t>
  </si>
  <si>
    <t>-1715786139</t>
  </si>
  <si>
    <t>VRN.03</t>
  </si>
  <si>
    <t>Náklady zhotovitele na nutné konzultace se zpracovatelem PD</t>
  </si>
  <si>
    <t>949099735</t>
  </si>
  <si>
    <t>VRN.05</t>
  </si>
  <si>
    <t>Vyhotovení fotodokumentace původního stavu, průběhu realizace a nového stavu</t>
  </si>
  <si>
    <t>1435638116</t>
  </si>
  <si>
    <t>VRN.06</t>
  </si>
  <si>
    <t>Zajištění dokumentace skutečného provedení stavby (3xgrafická forma, 1xdigitální forma dle požadavků objednatele) a veškeré doklady nutné k vydání kolaudačního souhlasu</t>
  </si>
  <si>
    <t>-549451529</t>
  </si>
  <si>
    <t>VRN.07</t>
  </si>
  <si>
    <t>Závěrečný úklid objektu před předáním stavby uživateli do trvalého užívání - finální úklid stavby</t>
  </si>
  <si>
    <t>109720287</t>
  </si>
  <si>
    <t>VRN.08</t>
  </si>
  <si>
    <t>Ostatní náklady spojené s požadavky objednatele, které jsou uvedeny v jednotlivých článcích smlouvy o dílo, pokud nejsou zahrnuty v soupisech prací</t>
  </si>
  <si>
    <t>285074006</t>
  </si>
  <si>
    <t>VRN.09</t>
  </si>
  <si>
    <t>Povinná rezerva</t>
  </si>
  <si>
    <t>-2130526813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</si>
  <si>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</si>
  <si>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</si>
  <si>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</si>
  <si>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</si>
  <si>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</si>
  <si>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</si>
  <si>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</si>
  <si>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</si>
  <si>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</si>
  <si>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</si>
  <si>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</si>
  <si>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</si>
  <si>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</si>
  <si>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</si>
  <si>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</si>
  <si>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</si>
  <si>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</si>
  <si>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</si>
  <si>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</si>
  <si>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</si>
  <si>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</si>
  <si>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</si>
  <si>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</si>
  <si>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</si>
  <si>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</si>
  <si>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</si>
  <si>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</si>
  <si>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</si>
  <si>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</si>
  <si>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</si>
  <si>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</si>
  <si>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</si>
  <si>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</si>
  <si>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</si>
  <si>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</si>
  <si>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</si>
  <si>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</si>
  <si>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</si>
  <si>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</si>
  <si>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</si>
  <si>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</si>
  <si>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</si>
  <si>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</si>
  <si>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</si>
  <si>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</si>
  <si>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</si>
  <si>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</si>
  <si>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</si>
  <si>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</si>
  <si>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</si>
  <si>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</si>
  <si>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</si>
  <si>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</si>
  <si>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</si>
  <si>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</si>
  <si>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</si>
  <si>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</si>
  <si>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</si>
  <si>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</si>
  <si>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</si>
  <si>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</si>
  <si>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</si>
  <si>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</si>
  <si>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</si>
  <si>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</si>
  <si>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</si>
  <si>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</si>
  <si>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</si>
  <si>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</si>
  <si>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</si>
  <si>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</si>
  <si>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</si>
  <si>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</si>
  <si>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</si>
  <si>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</si>
  <si>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</si>
  <si>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</si>
  <si>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</si>
  <si>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</si>
  <si>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</si>
  <si>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</si>
  <si>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</si>
  <si>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</si>
  <si>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</si>
  <si>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</si>
  <si>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</si>
  <si>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</si>
  <si>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</si>
  <si>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</si>
  <si>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</si>
  <si>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</si>
  <si>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</si>
  <si>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</si>
  <si>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</si>
  <si>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</si>
  <si>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</si>
  <si>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</si>
  <si>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</si>
  <si>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</si>
  <si>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</si>
  <si>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</si>
  <si>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</si>
  <si>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</si>
  <si>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</si>
  <si>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</si>
  <si>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</si>
  <si>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</si>
  <si>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</si>
  <si>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</si>
  <si>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</si>
  <si>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</si>
  <si>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</si>
  <si>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</si>
  <si>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</si>
  <si>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</si>
  <si>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</si>
  <si>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</si>
  <si>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</si>
  <si>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</si>
  <si>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</si>
  <si>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</si>
  <si>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</si>
  <si>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</si>
  <si>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</si>
  <si>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</si>
  <si>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</si>
  <si>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</si>
  <si>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</si>
  <si>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</si>
  <si>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</si>
  <si>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</si>
  <si>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</si>
  <si>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</si>
  <si>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</si>
  <si>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</si>
  <si>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</si>
  <si>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</si>
  <si>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</si>
  <si>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</si>
  <si>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</si>
  <si>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</si>
  <si>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</si>
  <si>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</si>
  <si>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</si>
  <si>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</si>
  <si>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</si>
  <si>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</si>
  <si>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</si>
  <si>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</si>
  <si>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</si>
  <si>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</si>
  <si>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</si>
  <si>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</si>
  <si>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</si>
  <si>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</si>
  <si>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</si>
  <si>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</si>
  <si>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</si>
  <si>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</si>
  <si>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</si>
  <si>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</si>
  <si>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</si>
  <si>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</si>
  <si>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</si>
  <si>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</si>
  <si>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</si>
  <si>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</si>
  <si>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</si>
  <si>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</si>
  <si>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</si>
  <si>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</si>
  <si>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</si>
  <si>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</si>
  <si>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</si>
  <si>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</si>
  <si>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</si>
  <si>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</si>
  <si>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</si>
  <si>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</si>
  <si>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</si>
  <si>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</si>
  <si>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</si>
  <si>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</si>
  <si>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</si>
  <si>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</si>
  <si>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Zakrytí vnitřních ploch a konstrukcí před znečištěním včetně pozdějšího odkrytí - veškeré ponechávané podlahy, vnitřní paratepy, obklady a ponechaný nábytek - vestavěný i ten, který bude odsunut od stěn do středu místností)</t>
  </si>
  <si>
    <t>Montáž svislé konstrukce stěny a příčky z panelů tl. přes 55 do 114 mm,  včetně pomoci strojího jeřábu apod.</t>
  </si>
  <si>
    <t>dlažba keramická hutná hladká do interiéru přes 9 do 12ks/m2, R10, 300x300mm, barevnost vybrána v rámci AD</t>
  </si>
  <si>
    <t>PVC podlahovina - pro komerční budovy (ZŠ, MŠ),  Třída zátěže - 33-42, nášlapná vrstva - 0,70 mm, reakce na oheň - Bfl/S1, odolnost na kolečkovou židli - stálé použivání kolečkových židlí, povrchová úprava - PUR, protiskluznost - DS (odolná proti skluzu)</t>
  </si>
  <si>
    <t>lišta soklová PVC - standard v barvě pohladové krytiny</t>
  </si>
  <si>
    <t>obklad keramický hladký přes 12 do 19ks/m2, cca 200x400mm, barevnost dle výběru AD</t>
  </si>
  <si>
    <t>O</t>
  </si>
  <si>
    <t>Ostatní položky / HZS</t>
  </si>
  <si>
    <t>Třídění odpadů</t>
  </si>
  <si>
    <t>Popl.za ulozeni suti</t>
  </si>
  <si>
    <t>Odvoz suti na skladku do 1km</t>
  </si>
  <si>
    <t>Stavební výpomoce</t>
  </si>
  <si>
    <t>Napojení na stávající zařízení</t>
  </si>
  <si>
    <t>Nepředvídané práce</t>
  </si>
  <si>
    <t>Mechanismy</t>
  </si>
  <si>
    <t>Spolupráce s dodavatelem při zkouškách a zapojování</t>
  </si>
  <si>
    <t>Spolupráce s revizním technikem</t>
  </si>
  <si>
    <t>Výchozí revize</t>
  </si>
  <si>
    <t>Dokumentace skutečného provedení, tisk 3 paré, CD</t>
  </si>
  <si>
    <t>Zaučení obsluhy,závěrečná měření, předávací protokoly</t>
  </si>
  <si>
    <t>Demontáž stávající elektroinstalace, svítidel, rozvodnic</t>
  </si>
  <si>
    <t>Demontáž a zpětná montáž části kuchyňských linek</t>
  </si>
  <si>
    <t>Demontáž a montáž původních videotelefonů včetně zapojení</t>
  </si>
  <si>
    <t>Demontáž a montáž původních zvonků</t>
  </si>
  <si>
    <t>Úklid</t>
  </si>
  <si>
    <t>Demontáž a montáž prvků zabezpečovací techniky</t>
  </si>
  <si>
    <t>Instalační kloubová plošina s prac. výškou 12m</t>
  </si>
  <si>
    <t>den</t>
  </si>
  <si>
    <t>Protipožární přepážky a ucpávky komplet</t>
  </si>
  <si>
    <t>Bezbečnostní tabulky</t>
  </si>
  <si>
    <t>Koordinace s dodavatelem stavby</t>
  </si>
  <si>
    <t xml:space="preserve">Koordinace s profesí VZT, ÚT </t>
  </si>
  <si>
    <t>Koordinace s distributorem</t>
  </si>
  <si>
    <t>Koordinace s poskytovatelem datového připojení</t>
  </si>
  <si>
    <t>Koordinace s poskytovatelem služby sirény CO</t>
  </si>
  <si>
    <t>Podíl prací jiných profesí</t>
  </si>
  <si>
    <t>Zařízení staveniště pro profesi elektro</t>
  </si>
  <si>
    <t>Uvedení do provozu</t>
  </si>
  <si>
    <t>Protokol měření intenzity osvětlení</t>
  </si>
  <si>
    <t>Měření uzemnění během realizace LPS</t>
  </si>
  <si>
    <t>J.cena materiál [CZK]</t>
  </si>
  <si>
    <t>J.cena práce [CZK]</t>
  </si>
  <si>
    <t>Celkem cena materiál [CZK]</t>
  </si>
  <si>
    <t>Celkem cena práce [CZK]</t>
  </si>
  <si>
    <t>Slaboproud</t>
  </si>
  <si>
    <t>Dodávky slaboproud</t>
  </si>
  <si>
    <t>UTP cat.6</t>
  </si>
  <si>
    <t>JYSTY 2x2x0,8</t>
  </si>
  <si>
    <t>CYSY 2x1</t>
  </si>
  <si>
    <t>Dvojitá datová zásuvka ABB TIME kompletní (maska, kryt, rámeček)</t>
  </si>
  <si>
    <t>ks</t>
  </si>
  <si>
    <t>Zvonek školní 75VDC</t>
  </si>
  <si>
    <t xml:space="preserve">Videotelefon COMMAX CDV-70K </t>
  </si>
  <si>
    <t>RACK nástěnný 12U</t>
  </si>
  <si>
    <t>ACAR 230V/10A 8 zásuvek</t>
  </si>
  <si>
    <t>Patch panel UTP 24xRJ45 cat. 6</t>
  </si>
  <si>
    <t xml:space="preserve">Vyvazovací panel </t>
  </si>
  <si>
    <t>Patchcord cat. 6 1m</t>
  </si>
  <si>
    <t>Access Point WiFi 6 Pro</t>
  </si>
  <si>
    <t>USW-24-EU</t>
  </si>
  <si>
    <t xml:space="preserve">ks </t>
  </si>
  <si>
    <t>USW-24-PoE-EU</t>
  </si>
  <si>
    <t>UDM-Pro-EU</t>
  </si>
  <si>
    <t xml:space="preserve">Certifikační měření UTP </t>
  </si>
  <si>
    <t>Kovová konstrukce chránící AP 400x400x100</t>
  </si>
  <si>
    <t>Prořez + 5%</t>
  </si>
  <si>
    <t>Podr.materiál + 3%</t>
  </si>
  <si>
    <t>Montáže silnoproud</t>
  </si>
  <si>
    <t>Zaučení obsluhy</t>
  </si>
  <si>
    <t>Nastavení a zprovoznění systému</t>
  </si>
  <si>
    <t>PPV</t>
  </si>
  <si>
    <t>Kompletační činnost + 4,5%</t>
  </si>
  <si>
    <t>Přesun + 3%</t>
  </si>
  <si>
    <t>J. cena materiál [CZK]</t>
  </si>
  <si>
    <t>Celkem materiál [CZK]</t>
  </si>
  <si>
    <t>Celkem práce [CZK]</t>
  </si>
  <si>
    <t>D+M</t>
  </si>
  <si>
    <t>Dodávky - hromosvod</t>
  </si>
  <si>
    <t>Pásek FeZn 30x4</t>
  </si>
  <si>
    <t>Kulatina FeZn 10</t>
  </si>
  <si>
    <t xml:space="preserve">AlMgSi s izolací PVC 8 </t>
  </si>
  <si>
    <t xml:space="preserve">AlMgSi 8 </t>
  </si>
  <si>
    <t>Podpěra vedení PV22/S/P8 nerez</t>
  </si>
  <si>
    <t>Podpěra vedení PV 32 N Nerez</t>
  </si>
  <si>
    <t>Držák na hřebenáče PV 15 nerez</t>
  </si>
  <si>
    <t>Okapová svorka SO c N</t>
  </si>
  <si>
    <t>Spojovací svorka SS nerez</t>
  </si>
  <si>
    <t>Jímací tyč JT 1,0</t>
  </si>
  <si>
    <t>Držák jímací tyče</t>
  </si>
  <si>
    <t xml:space="preserve">Svorka k jímací tyči SJ 01 nerez </t>
  </si>
  <si>
    <t>Zkušební svorka nerez</t>
  </si>
  <si>
    <t>Označovací číslo svodu</t>
  </si>
  <si>
    <t xml:space="preserve">Ochranná trubka </t>
  </si>
  <si>
    <t>Držák ochranné trubky</t>
  </si>
  <si>
    <t>Hmoždinka 12x150</t>
  </si>
  <si>
    <t>Držák vedení 177 55 M8</t>
  </si>
  <si>
    <t>Hmoždinka 8x150</t>
  </si>
  <si>
    <t>Ostatní - hromosvod</t>
  </si>
  <si>
    <t>Ruční výkopové práce š.30 hl.100 v zemině tř.4</t>
  </si>
  <si>
    <t>Zásyp zeminou z výkopu</t>
  </si>
  <si>
    <t>Hutnění výkopu</t>
  </si>
  <si>
    <t>Vnitrostaveništní přesun hmot</t>
  </si>
  <si>
    <t>Kontrolní měření uzemnění</t>
  </si>
  <si>
    <t>Vysekání kapsy pro krabici KO125</t>
  </si>
  <si>
    <t xml:space="preserve">Kompletační činnost </t>
  </si>
  <si>
    <t>Přesun</t>
  </si>
  <si>
    <t>Prořez</t>
  </si>
  <si>
    <t>J.cena montáž [CZK]</t>
  </si>
  <si>
    <t>Silnoproud</t>
  </si>
  <si>
    <t>Dodávky + montáž rozvaděč</t>
  </si>
  <si>
    <t xml:space="preserve"> Oceloplechová rozvodnice pod omítku 96M, min. IP30, EI30</t>
  </si>
  <si>
    <t>SVBC-12,5-4-MZ</t>
  </si>
  <si>
    <t>MSN 40A/3</t>
  </si>
  <si>
    <t xml:space="preserve">LFN 40A/4/300mA </t>
  </si>
  <si>
    <t>OLI B10/2/30mA typ A</t>
  </si>
  <si>
    <t>OLI B16/2/30mA typ A</t>
  </si>
  <si>
    <t>OLI B10/2/30mA typ AC</t>
  </si>
  <si>
    <t>OLI B16/2/30mA typ B</t>
  </si>
  <si>
    <t>LTN B4/1</t>
  </si>
  <si>
    <t>LTN B10/1</t>
  </si>
  <si>
    <t>LTN B16/1</t>
  </si>
  <si>
    <t>LTN C16/1</t>
  </si>
  <si>
    <t>RSI-20-20</t>
  </si>
  <si>
    <t>Ukončovací díl hřebenu S3-L</t>
  </si>
  <si>
    <t>Spojovací hřeben S3-L 1m</t>
  </si>
  <si>
    <t>Vodič CY 6 - hnědý</t>
  </si>
  <si>
    <t>Vodič CY 6 - černý</t>
  </si>
  <si>
    <t>Vodič CY 6 - šedý</t>
  </si>
  <si>
    <t>Vodič CY 6 - modrý</t>
  </si>
  <si>
    <t>Vodič CY 6 - zelený/žlutý</t>
  </si>
  <si>
    <t>Označovací návlečka kabeláže CY 2,5</t>
  </si>
  <si>
    <t>Označovací štítek do návlečky kabeláže CY 2,5</t>
  </si>
  <si>
    <t>Kapsa do dveří rozvaděče pro schéma</t>
  </si>
  <si>
    <t xml:space="preserve">Vysekání kapsy pro rozvaděč </t>
  </si>
  <si>
    <t>Usazení rozvaděče, přisádrování</t>
  </si>
  <si>
    <t>Certifikace a zkoušky instalované rozvodnice, dodávka kompletní dokumentace</t>
  </si>
  <si>
    <t>MSN 63A/3</t>
  </si>
  <si>
    <t>OLI B16/2/30mA typ AC</t>
  </si>
  <si>
    <t>LTN B6/1</t>
  </si>
  <si>
    <t>LTN B25/3</t>
  </si>
  <si>
    <t>RSI-25-40</t>
  </si>
  <si>
    <t xml:space="preserve"> Oceloplechová rozvodnice na omítku 54M, min. IP44, EI30</t>
  </si>
  <si>
    <t xml:space="preserve">LFN 40A/4/30mA </t>
  </si>
  <si>
    <t>SV-LT-X060</t>
  </si>
  <si>
    <t>LTN B16/3</t>
  </si>
  <si>
    <t>LTN B20/3</t>
  </si>
  <si>
    <t>Usazení rozvaděče</t>
  </si>
  <si>
    <t>Dodávky + montáž svítidla</t>
  </si>
  <si>
    <t>1/A</t>
  </si>
  <si>
    <t>Plafonier 320mm, IP54, IK10, 3000K, 10W, 1100lm, bílý PC</t>
  </si>
  <si>
    <t>2/B</t>
  </si>
  <si>
    <t>Plafonier 320mm, IP54, IK10, 3000K, 17W, 2140lm, bílý PC</t>
  </si>
  <si>
    <t>3/C</t>
  </si>
  <si>
    <t>Prachotěs s certifikací HACCP, 1200mm, IP65, IK08, 4000K, 36W, 5400lm, šedý PC</t>
  </si>
  <si>
    <t>4/D</t>
  </si>
  <si>
    <t>Prachotěs s certifikací HACCP, 1200mm, IP65, IK08, 4000K, 42W, 6400lm, šedý PC</t>
  </si>
  <si>
    <t>5/E</t>
  </si>
  <si>
    <t>Liniové svítidlo s parabolickou mřížkou DI/IN, 1145mm, IP20, 3000K, 46W, 5840lm, bílý ocelový plech</t>
  </si>
  <si>
    <t>6/F</t>
  </si>
  <si>
    <t>Liniové svítidlo s parabolickou mřížkou DI/IN, 1145mm, IP20, 3000K, 31W, 3550lm, bílý ocelový plech</t>
  </si>
  <si>
    <t>7/G</t>
  </si>
  <si>
    <t>Liniové svítidlo s parabolickou mřížkou DI/IN, 1145mm, IP20, 3000K, 36W, 4570lm, bílý ocelový plech</t>
  </si>
  <si>
    <t>8/H</t>
  </si>
  <si>
    <t>Liniové svítidlo s parabolickou mřížkou DI/IN, 1435mm, IP20, 3000K, 60W, 7310lm, bílý ocelový plech</t>
  </si>
  <si>
    <t>9/I</t>
  </si>
  <si>
    <t>Svítidlo pro osvětlení tabulí s asymetrickou optikou, 1200mm, IP40, 3000K, 30W, 2770lm, bílý ocelový plech</t>
  </si>
  <si>
    <t>10/J</t>
  </si>
  <si>
    <t>Svítidlo pro osvětlení tabulí s asymetrickou optikou, 600mm, IP40, 3000K, 20W, 1750lm, bílý ocelový plech</t>
  </si>
  <si>
    <t>11/K</t>
  </si>
  <si>
    <t>Svítidlo pro sportoviště s parabolickou mřížkou, 1200mm, IP20, IK10, 4000K, 50W, 6150lm, bílý ocelový plech</t>
  </si>
  <si>
    <t>12/L</t>
  </si>
  <si>
    <t>Svítidlo pro sportoviště s parabolickou mřížkou, 1200mm, IP20, IK10, 4000K, 75W, 9230lm, bílý ocelový plech</t>
  </si>
  <si>
    <t>Sada na zavěšení pro svítidlo E, F, G, H, Kompletní závěsná sada s délkou min. 1m (sada obsahuje lanka, napájecí kabel, stropní kalíšek)</t>
  </si>
  <si>
    <t>Sada na zavěšení pro svítidlo I, J, Kompletní závěsná sada s délkou min. 1m (sada obsahuje lanka, napájecí kabel, stropní kalíšek)</t>
  </si>
  <si>
    <t>Venkovní svítidlo s pohybovým snímačem, 18W, IP44</t>
  </si>
  <si>
    <t>1+2</t>
  </si>
  <si>
    <t>Nouzové svítidlo antipanické, 4.7W, 240lm, IP65, IK08, autotest, autonomnost 1h, s piktogramem</t>
  </si>
  <si>
    <t>Kovová konstruce chránící svítidlo 11,12  1400x300x200</t>
  </si>
  <si>
    <t>Dodávky silnoproud</t>
  </si>
  <si>
    <t>CXKH-R-J 1x6</t>
  </si>
  <si>
    <t>CXKH-R-J 1x10</t>
  </si>
  <si>
    <t>CXKH-R-J 1x16</t>
  </si>
  <si>
    <t>CXKH-R-O 2x1</t>
  </si>
  <si>
    <t>CXKH-R-J 3x1,5</t>
  </si>
  <si>
    <t>CXKH-R-O 3x1,5</t>
  </si>
  <si>
    <t>CXKH-R-J 3x2,5</t>
  </si>
  <si>
    <t>CXKH-R-J 5x1,5</t>
  </si>
  <si>
    <t>CXKH-R-J 4x2,5</t>
  </si>
  <si>
    <t>CY 6</t>
  </si>
  <si>
    <t>CY 16</t>
  </si>
  <si>
    <t>CY 25</t>
  </si>
  <si>
    <t>CYKY-J 3x1,5</t>
  </si>
  <si>
    <t>CYKY-O 3x1,5</t>
  </si>
  <si>
    <t>CYKY-J 3x2,5</t>
  </si>
  <si>
    <t>CYKY-J 5x1,5</t>
  </si>
  <si>
    <t>CYKY-J 5x16</t>
  </si>
  <si>
    <t>Zásuvka jednoduchá ABB PRAKTIK šedá</t>
  </si>
  <si>
    <t>Zásuvka jednoduchá ABB TIME IP44</t>
  </si>
  <si>
    <t>Zásuvka dvojitá ABB TIME IP40</t>
  </si>
  <si>
    <t>Zásuvka jednoduchá ABB TIME IP40</t>
  </si>
  <si>
    <t>Zásuvka dvojitá ABB TIME IP40 s přepěťovou ochranou</t>
  </si>
  <si>
    <t xml:space="preserve">Tělo spínače 5 ABB TIME </t>
  </si>
  <si>
    <t>Tělo spínače 6 ABB TIME</t>
  </si>
  <si>
    <t>Tělo spínače 1 ABB TIME</t>
  </si>
  <si>
    <t>Tělo spínače 6+6 ABB TIME</t>
  </si>
  <si>
    <t>Tělo spínače 1/0+1/0 ABB TIME</t>
  </si>
  <si>
    <t>Klapka spínače 1,6,7 ABB TIME stříbrná</t>
  </si>
  <si>
    <t>Klapka spínače 5,6+6,1/0+1/0 ABB TIME stříbrná</t>
  </si>
  <si>
    <t>Rámeček jednoduchý vodorovný IP20 stříbrný</t>
  </si>
  <si>
    <t>Rámeček jednoduchý vodorovný IP44 stříbrný</t>
  </si>
  <si>
    <t>Spínač 1 ABB PRAKTIK</t>
  </si>
  <si>
    <t>Spínač 6+6 ABB PRAKTIK</t>
  </si>
  <si>
    <t>Spínač 6 ABB PRAKTIK</t>
  </si>
  <si>
    <t>Spínač 5 ABB PRAKTIK</t>
  </si>
  <si>
    <t>Instalační krabice KU68 spojovací včetně vykroužení a sádrování</t>
  </si>
  <si>
    <t>Instalační krabice KPR68 spojovací včetně vykroužení a sádrování</t>
  </si>
  <si>
    <t>Instalační krabice KUL68/45 včetně vykroužení a instalace</t>
  </si>
  <si>
    <t>Odbočná protipožární krabice A11 HF RO</t>
  </si>
  <si>
    <t>Nástrčné svorky dvojité pevný drát</t>
  </si>
  <si>
    <t>Nástrčné svorky trojité pevný drát</t>
  </si>
  <si>
    <t>Nástrčné svorky čtyřnásobné pevný drát</t>
  </si>
  <si>
    <t>Snímač pohybu zapuštěný 360 stupňů</t>
  </si>
  <si>
    <t>Lišta vkládací 20x20</t>
  </si>
  <si>
    <t>Trubka pevná 20</t>
  </si>
  <si>
    <t>Trubka ohebná 16</t>
  </si>
  <si>
    <t>Trubka ohebná 20</t>
  </si>
  <si>
    <t>Spojka trubky 20</t>
  </si>
  <si>
    <t>Příchytka trubky 20</t>
  </si>
  <si>
    <t>Trubka KOPOFLEX 40</t>
  </si>
  <si>
    <t>Vrut 4x40</t>
  </si>
  <si>
    <t>Hmoždinka 8</t>
  </si>
  <si>
    <t>Hmoždinka 10</t>
  </si>
  <si>
    <t>Vrut 5x50</t>
  </si>
  <si>
    <t>Vrut 3,5x30</t>
  </si>
  <si>
    <t>Průvlaková kotva 12x120</t>
  </si>
  <si>
    <t>Kabelový žlab žárový zinek 100x50</t>
  </si>
  <si>
    <t xml:space="preserve">Spojka kabelového žlabu </t>
  </si>
  <si>
    <t>Držák kabelového žlabu 100</t>
  </si>
  <si>
    <t>Kabelový žlab žárový zinek 200x100</t>
  </si>
  <si>
    <t>Držák kabelového žlabu 200</t>
  </si>
  <si>
    <t>Dělící příčka kovová kabelového žlabu 100</t>
  </si>
  <si>
    <t xml:space="preserve">Dvoustupňový selektivní detektor EVIKON E2630-CO </t>
  </si>
  <si>
    <t>Externí tlačítko central STOP uzavřené, skleněná tabulka, min. IP44</t>
  </si>
  <si>
    <t>Siréna 230V, min. IP44</t>
  </si>
  <si>
    <t>Autonomní snímač CO2 bateriový, přisazený</t>
  </si>
  <si>
    <t>Bernard svorka</t>
  </si>
  <si>
    <t>Měděný Cu pásek pro Bernard svorku</t>
  </si>
  <si>
    <t>Sádra</t>
  </si>
  <si>
    <t>kg</t>
  </si>
  <si>
    <t xml:space="preserve">Vysekání rýh ve zdivu cihelném hl do 30 mm š do 30 mm </t>
  </si>
  <si>
    <t>Prostupy skrze stropní konstrukci 200mm š 200mm d</t>
  </si>
  <si>
    <t>Prostupy skrze cihelné zdivo 100mm š 100mm d</t>
  </si>
  <si>
    <t>Prostupy skrze cihelné zdivo 50mm š 50mm d</t>
  </si>
  <si>
    <t>Dodávky - přívod</t>
  </si>
  <si>
    <t>Elektroměrový rozvaděč dvousazbový, zapuštěný, IP44</t>
  </si>
  <si>
    <t>Kabel CYKY-J 4x25</t>
  </si>
  <si>
    <t>Svorka zkušební nerez</t>
  </si>
  <si>
    <t>Lisovací oko 25x8</t>
  </si>
  <si>
    <t>Krabice KO 125</t>
  </si>
  <si>
    <t>FeZn kulatina 10</t>
  </si>
  <si>
    <t>Ekvipotenciální svorkovnice</t>
  </si>
  <si>
    <t>Prožez</t>
  </si>
  <si>
    <t>PM</t>
  </si>
  <si>
    <t xml:space="preserve">M </t>
  </si>
  <si>
    <t>Montáže - přívod</t>
  </si>
  <si>
    <t>Montáž chráničky přes 40 do 63mm volně</t>
  </si>
  <si>
    <t xml:space="preserve">Montáž kabel Cu plný kulatý žíla 4x16 až 25 mm2  </t>
  </si>
  <si>
    <t xml:space="preserve">Montáž vodič uzemňovací pásek průřezu do 120 mm2 v městské zástavbě v zemi </t>
  </si>
  <si>
    <t xml:space="preserve">Montáž svorek se 3 a více šrouby </t>
  </si>
  <si>
    <t xml:space="preserve">Ukončení kabelů 4x25 mm2 </t>
  </si>
  <si>
    <t xml:space="preserve">Montáž krabice zapuštěná plastová čtyřhranná </t>
  </si>
  <si>
    <t>Vysekání kapes ve zdivu cihelném pro elektroměrový rozvaděč</t>
  </si>
  <si>
    <t>Montáž ekvipotenciální svorkovnice</t>
  </si>
  <si>
    <t xml:space="preserve">Montáž vodič uzemňovací drát nebo lano D do 10 mm v městské zástavbě </t>
  </si>
  <si>
    <t>NAZEV</t>
  </si>
  <si>
    <t xml:space="preserve">OBJEKTU : </t>
  </si>
  <si>
    <t>ZDRAVOINSTALACE(KANAL+VODA)</t>
  </si>
  <si>
    <t>REG</t>
  </si>
  <si>
    <t>,C,STAVBY</t>
  </si>
  <si>
    <t>: LAZSK-ZT</t>
  </si>
  <si>
    <t xml:space="preserve">STAVBY  : </t>
  </si>
  <si>
    <t>ŠKOLA SUCHE LAZCE ŠKOLA</t>
  </si>
  <si>
    <t>ZAK</t>
  </si>
  <si>
    <t>,C,OBJ,</t>
  </si>
  <si>
    <t>: 606 262761</t>
  </si>
  <si>
    <t>CIS,</t>
  </si>
  <si>
    <t>CEN CEN, POLOZKY</t>
  </si>
  <si>
    <t>Z K R A C E N Y  P O P I S</t>
  </si>
  <si>
    <t>M,J,</t>
  </si>
  <si>
    <t>MNOZSTVI</t>
  </si>
  <si>
    <t>JEDNOTK, CENA</t>
  </si>
  <si>
    <t>CELKEM CENA</t>
  </si>
  <si>
    <t>CENIK</t>
  </si>
  <si>
    <t xml:space="preserve">721 800-721 </t>
  </si>
  <si>
    <t>ZDRAVOTNE TECHNICKE INSTALACE</t>
  </si>
  <si>
    <t xml:space="preserve"> OBOR 721 </t>
  </si>
  <si>
    <t>VNITŘNÍ KANALIZACE</t>
  </si>
  <si>
    <t>721 A01 721170612</t>
  </si>
  <si>
    <t>DEMONT POTR,KANAL, D40-125+ULOŽENÍ NA SKLÁDCE STAVBY</t>
  </si>
  <si>
    <t>721 A01 721171014</t>
  </si>
  <si>
    <t>POTRUBI PVC /KG DN100+TVAROVKY</t>
  </si>
  <si>
    <t>721 A01 721171015</t>
  </si>
  <si>
    <t>POTRUBI PVC /KG DN125+TVAROVKY</t>
  </si>
  <si>
    <t>721 A01 721171016</t>
  </si>
  <si>
    <t>POTRUBI PVC /KG DN150+TVAROVKY</t>
  </si>
  <si>
    <t>721 A01 721171017</t>
  </si>
  <si>
    <t>PRIPLATEK ZA PRACI DO VYSKY 150CM</t>
  </si>
  <si>
    <t>721 A01 721171021</t>
  </si>
  <si>
    <t>IZOLACE TL,30mm PRO POTRUBÍ V PŮDNÍM PROSTORU</t>
  </si>
  <si>
    <t>M2</t>
  </si>
  <si>
    <t>721 A01 721171107</t>
  </si>
  <si>
    <t>POTR PP  HT ODPADNI D 75X1,8</t>
  </si>
  <si>
    <t>721 A01 721171108</t>
  </si>
  <si>
    <t>POTR PP  HT ODPADNI D 110X2,3</t>
  </si>
  <si>
    <t>721 A01 721171109</t>
  </si>
  <si>
    <t>POTR PP  HT ODPADNI D 125X2,6</t>
  </si>
  <si>
    <t>721 A01 721171114</t>
  </si>
  <si>
    <t>DRAZKY PRO VNITRNI KANALIZACI</t>
  </si>
  <si>
    <t>721 A01 721171115</t>
  </si>
  <si>
    <t>OTVORY do 170cm2 PRO KANAL</t>
  </si>
  <si>
    <t>KUS</t>
  </si>
  <si>
    <t>721 A01 721173204</t>
  </si>
  <si>
    <t>POTR PP HT PRIPOJOVACI D 40</t>
  </si>
  <si>
    <t>721 A01 721173205</t>
  </si>
  <si>
    <t>POTR PP HT PRIPOJOVACI D 50</t>
  </si>
  <si>
    <t>721 A01 721194104</t>
  </si>
  <si>
    <t>VYVEDENI KANAL VYPUSTEK D 40</t>
  </si>
  <si>
    <t>721 A01 721194105</t>
  </si>
  <si>
    <t>VYVEDENI KANAL VYPUSTEK D 50</t>
  </si>
  <si>
    <t>721 A01 721194109</t>
  </si>
  <si>
    <t>VYVEDENI KANAL VYPUSTEK D 110</t>
  </si>
  <si>
    <t>721 A01 721223413</t>
  </si>
  <si>
    <t>PODL,VPUST d 50+NEREZ MRIZKA</t>
  </si>
  <si>
    <t>721 A01 721223414</t>
  </si>
  <si>
    <t>STENOVY ODPAD,VENTIL d40/TUV,VZT,</t>
  </si>
  <si>
    <t>721 SPC 721273202</t>
  </si>
  <si>
    <t>KOTVICI MAT, PRO KANALIZACI POZIN,PRVKY S PRYŽÍ</t>
  </si>
  <si>
    <t>KG</t>
  </si>
  <si>
    <t>721 A01 721273216</t>
  </si>
  <si>
    <t>VENTIL,KANAL,HLAVICE d75/110+PRUCHODKA STŘECHOU</t>
  </si>
  <si>
    <t>721 A01 721273217</t>
  </si>
  <si>
    <t>OV KANAL,HLAVICE 110+MRIŽKA PLAST 150*150MM</t>
  </si>
  <si>
    <t>SADA</t>
  </si>
  <si>
    <t>721 A01 721273218</t>
  </si>
  <si>
    <t>CIS,KUS d110/75+DVIRKA 150*150/PLAST,</t>
  </si>
  <si>
    <t>721 A01 721273220</t>
  </si>
  <si>
    <t>CIS, KUS PRO POTR, PVC DN125</t>
  </si>
  <si>
    <t>721 A01 721273221</t>
  </si>
  <si>
    <t>CIS, KUS PRO POTR, PVC DN150</t>
  </si>
  <si>
    <t>721 A01 721273222</t>
  </si>
  <si>
    <t>ZATKY POTRUBI PP 110/75</t>
  </si>
  <si>
    <t>721 A01 721273223</t>
  </si>
  <si>
    <t>POMOCNE LESENI PRO INSTALACI ZTI</t>
  </si>
  <si>
    <t>721 A01 721290112</t>
  </si>
  <si>
    <t>ZKOUSKA TES KANAL VODA+KOUR-DN150</t>
  </si>
  <si>
    <t>721 A01 721290114</t>
  </si>
  <si>
    <t>TESNICI MATER=PENA PUR 750mm</t>
  </si>
  <si>
    <t>721 A01 998721102</t>
  </si>
  <si>
    <t>KANALIZACE PRESUN HMOT VYSKA-9M</t>
  </si>
  <si>
    <t>T</t>
  </si>
  <si>
    <t>721 A01 998721192</t>
  </si>
  <si>
    <t>KANALIZACE PRESUN HMOT PRIPL -100</t>
  </si>
  <si>
    <t xml:space="preserve">OBOR 721 </t>
  </si>
  <si>
    <t>VNITŘNÍ KANALIZACE CELKEM</t>
  </si>
  <si>
    <t xml:space="preserve"> OBOR 722 </t>
  </si>
  <si>
    <t>VNITŘNÍ VODOVOD</t>
  </si>
  <si>
    <t>721 C02 722173795</t>
  </si>
  <si>
    <t>NAPOJ,NA VODOPR,PRO POZIN,DN32,,VLOŽENÍ T KUSU +PŘECHODKA PRO POZINK, POTRUBI</t>
  </si>
  <si>
    <t>721 C02 722173796</t>
  </si>
  <si>
    <t>ODDEL,CLEN-ZPET,KLAPKA DN32+UK/po</t>
  </si>
  <si>
    <t>721 C02 722173797</t>
  </si>
  <si>
    <t>POTRUBI PO POZIN,DN32+IZ TL,9MM</t>
  </si>
  <si>
    <t>721 C02 722173798</t>
  </si>
  <si>
    <t>DOPOJ, STÁVAJÍCÍHO  HYDTANTU DN32/25</t>
  </si>
  <si>
    <t>721 C02 722173806</t>
  </si>
  <si>
    <t>REVIZE ROZVODU POZARNIHO/14m/</t>
  </si>
  <si>
    <t>721 C02 722173912</t>
  </si>
  <si>
    <t>POTR PLASTOVE PN20 d20</t>
  </si>
  <si>
    <t>721 C02 722173913</t>
  </si>
  <si>
    <t>POTR PLASTOVE PN20 d25</t>
  </si>
  <si>
    <t>721 C02 722173914</t>
  </si>
  <si>
    <t>POTR PLASTOVE PN20 d32</t>
  </si>
  <si>
    <t>721 C02 722173915</t>
  </si>
  <si>
    <t>POTR PLASTOVE PN20 d40</t>
  </si>
  <si>
    <t>721 C02 722173916</t>
  </si>
  <si>
    <t>POTR PLASTOVE PN20 d50</t>
  </si>
  <si>
    <t>721 C02 722173919</t>
  </si>
  <si>
    <t>KOTVICI+ZAVES,OBJIMKY s PRYZI-1,PP</t>
  </si>
  <si>
    <t>721 A02 722181111</t>
  </si>
  <si>
    <t>POTRUBNI IZOLACE TL,9-15mm/d20-50</t>
  </si>
  <si>
    <t>721 A02 722190021</t>
  </si>
  <si>
    <t>NASTENKA K 247 PRO VENTIL G 1</t>
  </si>
  <si>
    <t>721 A02 722190023</t>
  </si>
  <si>
    <t>NASTENKA K 247 PRO VENTIL G 1/2</t>
  </si>
  <si>
    <t>721 A02 722239112</t>
  </si>
  <si>
    <t>UK 20 s VK PLAST</t>
  </si>
  <si>
    <t>721 A02 722239113</t>
  </si>
  <si>
    <t>UK 25 s VK PLAST</t>
  </si>
  <si>
    <t>721 A02 722239114</t>
  </si>
  <si>
    <t>UK 32 s VK PLAST</t>
  </si>
  <si>
    <t>721 A02 722239115</t>
  </si>
  <si>
    <t>UK 40 s VK PLAST</t>
  </si>
  <si>
    <t>721 A02 722239120</t>
  </si>
  <si>
    <t>POJIST,SOUPRAVA DN 15 PRO TUV+2*UK</t>
  </si>
  <si>
    <t>721 A01 722290224</t>
  </si>
  <si>
    <t>721 A02 722290225</t>
  </si>
  <si>
    <t>STAVEB,POMOC-DRAZKY/STENA/PODLAHA</t>
  </si>
  <si>
    <t>721 A02 722290226</t>
  </si>
  <si>
    <t>STAV,POMOC-OTVORY DO 70mm/ STENY+ STROPY</t>
  </si>
  <si>
    <t>721 A02 722290227</t>
  </si>
  <si>
    <t>ZKOUSKA TLAK POTRUBI PLAST -DN50</t>
  </si>
  <si>
    <t>721 A02 722290228</t>
  </si>
  <si>
    <t>DESINFEKCE ROZVODU VODOINSTALACE</t>
  </si>
  <si>
    <t>721 A02 722290229</t>
  </si>
  <si>
    <t>ROZBOR+PROTOKOL NEZAVADNOSTI VODY</t>
  </si>
  <si>
    <t>721 A02 722290234</t>
  </si>
  <si>
    <t>PROPLACH A DEZINFEKCE -DN 80</t>
  </si>
  <si>
    <t>721 A02 722290240</t>
  </si>
  <si>
    <t>ORIENT,STITKY VODOINSTALACE OBJEKTU</t>
  </si>
  <si>
    <t>721 A02 998722102</t>
  </si>
  <si>
    <t>VODOVOD PRESUN HMOT VYSKA -9M</t>
  </si>
  <si>
    <t>721 A02 998722192</t>
  </si>
  <si>
    <t>VODOVOD PRESUN HMOT PRIPL -100M</t>
  </si>
  <si>
    <t xml:space="preserve">OBOR 722 </t>
  </si>
  <si>
    <t>VNITŘNÍ VODOVOD CELKEM</t>
  </si>
  <si>
    <t xml:space="preserve"> OBOR 725 </t>
  </si>
  <si>
    <t>ZAŘIZOVACI PREDMETY ZTI</t>
  </si>
  <si>
    <t>721 A05 725119301</t>
  </si>
  <si>
    <t>DEMONT,ZARIZ PREDMETU/POZOR ČÁST BUDE REINSTALOVANÁ(PRVKY Z 2,NP+UM VE TŘÍDÁCH,DŘEZY)</t>
  </si>
  <si>
    <t>721 A05 725119302</t>
  </si>
  <si>
    <t>DEMONT,OHR,TUV+ZPETNA MONTAZ</t>
  </si>
  <si>
    <t>721 A05 725119305</t>
  </si>
  <si>
    <t>MTZ ZAVES,KLOZETU+NADRZKY+VYLEVKY</t>
  </si>
  <si>
    <t>721 A05 CENA01</t>
  </si>
  <si>
    <t>NADRZKA ZAVES+RAM+OVLAD,TLACITKO</t>
  </si>
  <si>
    <t>721 A05 CENA02</t>
  </si>
  <si>
    <t>ZAVES,WC BILE/HL,500mm+SEDATKO</t>
  </si>
  <si>
    <t>721 A05 CENA03</t>
  </si>
  <si>
    <t>ZAVES,WC BILE/DETSKE+SEDATKO</t>
  </si>
  <si>
    <t>721 A05 CENA04</t>
  </si>
  <si>
    <t>VYLEVKA ZAVES,ZADNI odp+PLAST,MRI</t>
  </si>
  <si>
    <t>721 A05 CENA05</t>
  </si>
  <si>
    <t>MEZISTENA PE u WC DETI</t>
  </si>
  <si>
    <t>721 A05 725119335</t>
  </si>
  <si>
    <t>MTZ KOMBI KLOZET V 2,NP +DOPOJENI+R,V,1/2</t>
  </si>
  <si>
    <t>721 A05 725119350</t>
  </si>
  <si>
    <t>OHRIVAC TUV 10L TLAK, 2,0KW,230V</t>
  </si>
  <si>
    <t>721 A05 725119353</t>
  </si>
  <si>
    <t>SMES, VENTIL PRO TUV DN15, VÝSTUP VODY 35st,+UK 15-2KS</t>
  </si>
  <si>
    <t>721 A05 725219401</t>
  </si>
  <si>
    <t>MONTAZ DVOJ,DREZ, NOVY SIFON D50</t>
  </si>
  <si>
    <t>721 A05 725219402</t>
  </si>
  <si>
    <t>MONTAZ UMYVADEL NA KONZOLY/DESKY</t>
  </si>
  <si>
    <t>PLAST,ODPAD40 PRO REINSTAL,UMYVAD</t>
  </si>
  <si>
    <t>UM  BILE 550*450+PLAST,ODPAD40</t>
  </si>
  <si>
    <t>UM1 BILE 450*370+PLASTOV ODPAD d40</t>
  </si>
  <si>
    <t>721 A05 725319112</t>
  </si>
  <si>
    <t>PISOAR BILY-RADAR,SPLACH-ODPAD 50</t>
  </si>
  <si>
    <t>721 A05 725319113</t>
  </si>
  <si>
    <t>ELEKTRO ZROJ PRO 2*PISOAR AUTOMAT</t>
  </si>
  <si>
    <t>721 A05 725829201</t>
  </si>
  <si>
    <t>MTZ BATERII NASTEN+STOJ</t>
  </si>
  <si>
    <t>VY=STENOVA PAK,+SPRCHA+DRZAK/KOV</t>
  </si>
  <si>
    <t>SP=NASTENA+PEV,RAMENO+RUZICE d80</t>
  </si>
  <si>
    <t>DR=STEN,BAT,SE SPRCHOU/RAMINKO 30</t>
  </si>
  <si>
    <t>721 A05 725829209</t>
  </si>
  <si>
    <t>MTZ VENTILU NASTEN</t>
  </si>
  <si>
    <t>VENTIL STENOVY PAKOVY 1/2"</t>
  </si>
  <si>
    <t>721 A05 725829212</t>
  </si>
  <si>
    <t>KOORDINACE PRI INSTALACI KUCHYNE</t>
  </si>
  <si>
    <t>721 A05 998725101</t>
  </si>
  <si>
    <t>ZARIZ PREDMETY PRESUN HMOT V-9M</t>
  </si>
  <si>
    <t>721 A05 998725192</t>
  </si>
  <si>
    <t>ZARIZ PREDM PRESUN HMOT PRIPL-100</t>
  </si>
  <si>
    <t>OBOR 725</t>
  </si>
  <si>
    <t>ZAŘIZOVACI PREDMETY ZTI CELKEM</t>
  </si>
  <si>
    <t xml:space="preserve"> OBOR 726 </t>
  </si>
  <si>
    <t>VZDUCHOTECHNIKA</t>
  </si>
  <si>
    <t>721 A06 726130425</t>
  </si>
  <si>
    <t>JEDNOTKA REKUPER,60M3+DN160+MRIZK</t>
  </si>
  <si>
    <t>721 A06 726130426</t>
  </si>
  <si>
    <t>JEDNOTKA 3,NP/VENT, POTRU, VENTIL</t>
  </si>
  <si>
    <t>721 A06 726130430</t>
  </si>
  <si>
    <t>STAVENI VYPOMOC OTVOR DO 250CM2</t>
  </si>
  <si>
    <t>721 A06 726130433</t>
  </si>
  <si>
    <t>MONT, LESENI PRO VZT</t>
  </si>
  <si>
    <t>721 A06 998726101</t>
  </si>
  <si>
    <t>INSTAL PREF PRESUN HMOT VYSKA -9M</t>
  </si>
  <si>
    <t>721 A06 998726192</t>
  </si>
  <si>
    <t>INSTAL PREF PRESUN HMOT PRIPL-100</t>
  </si>
  <si>
    <t xml:space="preserve"> OBOR 726</t>
  </si>
  <si>
    <t>VZDUCHOTECHNIKA CELKEM</t>
  </si>
  <si>
    <t>ZDRAVOTNE TECHNICKE INSTALACE CELKEM</t>
  </si>
  <si>
    <t>BEZ DPH</t>
  </si>
  <si>
    <t>CIS.</t>
  </si>
  <si>
    <t>CEN CEN. POLOZKY</t>
  </si>
  <si>
    <t>M.J.</t>
  </si>
  <si>
    <t>JEDNOTK. CENA</t>
  </si>
  <si>
    <t xml:space="preserve">731 800-731 </t>
  </si>
  <si>
    <t>ÚSTŘEDNÍ VYTAPENI</t>
  </si>
  <si>
    <t xml:space="preserve"> OBOR 733 </t>
  </si>
  <si>
    <t xml:space="preserve"> POTRUBI USTREDNIHO VYTAPENI</t>
  </si>
  <si>
    <t>731 A03 733111291</t>
  </si>
  <si>
    <t>VYPUSTENI OTOPNE SOUSRAVY</t>
  </si>
  <si>
    <t>HR</t>
  </si>
  <si>
    <t>731 A03 733111292</t>
  </si>
  <si>
    <t>DEMONT STAV.UT SOC CASTI/55M+8 TĚLES S ULOŽENÍM NA SKLÁDCE STAVBY</t>
  </si>
  <si>
    <t>731 A03 733111303</t>
  </si>
  <si>
    <t>POTR Cu d15 PAJENE/VAR. LISOVANE</t>
  </si>
  <si>
    <t>731 A03 733111304</t>
  </si>
  <si>
    <t>POTR Cu d18 PAJENE/VAR. LISOVANE</t>
  </si>
  <si>
    <t>731 A03 733111305</t>
  </si>
  <si>
    <t>POTR Cu d22 PAJENE/VAR. LISOVANE</t>
  </si>
  <si>
    <t>731 A03 733111306</t>
  </si>
  <si>
    <t>POTR Cu d28 PAJENE/VAR. LISOVANE</t>
  </si>
  <si>
    <t>731 A03 733111307</t>
  </si>
  <si>
    <t>NAPOJENI NA STAV. ROZVOD v 1.PP (OBNAŽENÍ IZOLACE POTRUBÍ ,NAVAŘENÍ ODBOČKY,PŘECHOD OCEL-Cu,OPRAVA IZOLACE</t>
  </si>
  <si>
    <t>731 A03 733111310</t>
  </si>
  <si>
    <t>STAVEBNI VYPOMOC OTVORY DN70mm</t>
  </si>
  <si>
    <t>731 A03 733111311</t>
  </si>
  <si>
    <t>STAVEBNI VYPOMOC DRAZKY 100CM2</t>
  </si>
  <si>
    <t>731 A03 733111323</t>
  </si>
  <si>
    <t>MONT.IZOLACE POTRUBI-SPOJ HACKY</t>
  </si>
  <si>
    <t>731 A03 CENA01</t>
  </si>
  <si>
    <t>IZOLACE NAVLEKOVA 15/9</t>
  </si>
  <si>
    <t>731 A03 CENA02</t>
  </si>
  <si>
    <t>IZOLACE NAVLEKOVA 18/9</t>
  </si>
  <si>
    <t>731 A03 CENA03</t>
  </si>
  <si>
    <t>IZOLACE NAVLEKOVA 22/9</t>
  </si>
  <si>
    <t>731 A03 CENA04</t>
  </si>
  <si>
    <t>IZOLACE NAVLEKOVA 28/9</t>
  </si>
  <si>
    <t>731 A03 733111325</t>
  </si>
  <si>
    <t>NATER POTRUBI Cu d15-22, 2*BILA</t>
  </si>
  <si>
    <t>731 A03 733123127</t>
  </si>
  <si>
    <t>PRIPOJ POTR Cu d15 PRO TELESA</t>
  </si>
  <si>
    <t>PAR</t>
  </si>
  <si>
    <t>731 A03 733190908</t>
  </si>
  <si>
    <t>TLAK ZKOUSKA POTRUBI do DN 50</t>
  </si>
  <si>
    <t>731 A03 998733103</t>
  </si>
  <si>
    <t>POTRUBI PRESUN HMOT VYSKA -9M</t>
  </si>
  <si>
    <t>731 A03 998733193</t>
  </si>
  <si>
    <t>POTRUBI PRIPL ZVETSENY PRESUN-100</t>
  </si>
  <si>
    <t>POTRUBI USTREDNIHO VYTAPENI CELKEM</t>
  </si>
  <si>
    <t xml:space="preserve">OBOR 734 </t>
  </si>
  <si>
    <t>ARMATURY USTREDNIHO VYTAPENI</t>
  </si>
  <si>
    <t>731 A04 734149113</t>
  </si>
  <si>
    <t>MONT+DOD DOPOJ H KUS 1/2</t>
  </si>
  <si>
    <t>731 A04 734149122</t>
  </si>
  <si>
    <t>TERMOHLAVICE 15-35C ANTIVANDAL</t>
  </si>
  <si>
    <t>731 A04 734149123</t>
  </si>
  <si>
    <t>DEMONT. STAV. TERMOHLAVICE +ODDĚLENÉHO CIDLA</t>
  </si>
  <si>
    <t>731 A04 734149124</t>
  </si>
  <si>
    <t>REINSTALACE VENTILU OTOP.TELES/ NATOČENÍ O 90 stupňů/</t>
  </si>
  <si>
    <t>731 A04 CENA01</t>
  </si>
  <si>
    <t>TERMOVENTIL PRIMY DN15 (REZERVA,BUDE ČERPÁNA DLE SKUTEČNÉHO STAVU )</t>
  </si>
  <si>
    <t>731 A04 734149125</t>
  </si>
  <si>
    <t>TERMOHLAVICE /DODAVKA+MONTAZ/</t>
  </si>
  <si>
    <t>731 A04 998734103</t>
  </si>
  <si>
    <t>ARMATURY PRESUN HMOT VYSKA -6M</t>
  </si>
  <si>
    <t>731 A04 998734193</t>
  </si>
  <si>
    <t>ARMATURY PRIPL ZVETSENY PRESUN-100M</t>
  </si>
  <si>
    <t xml:space="preserve"> OBOR 734 </t>
  </si>
  <si>
    <t>ARMATURY USTREDNIHO VYTAPENI CELKEM</t>
  </si>
  <si>
    <t xml:space="preserve"> OBOR 735 </t>
  </si>
  <si>
    <t>OTOPNÁ  TELESA</t>
  </si>
  <si>
    <t>731 C05 735410912</t>
  </si>
  <si>
    <t>MONTAZ DESKOVEHO TELESA+1MALBA</t>
  </si>
  <si>
    <t>731 C05 CENA01</t>
  </si>
  <si>
    <t>PANEL OCEL VK 11/600/ 600</t>
  </si>
  <si>
    <t>731 C05 CENA02</t>
  </si>
  <si>
    <t>PANEL OCEL VK 22/600/ 600</t>
  </si>
  <si>
    <t>731 C05 CENA03</t>
  </si>
  <si>
    <t>PANEL OCEL VK 22/600/ 800</t>
  </si>
  <si>
    <t>731 C05 CENA04</t>
  </si>
  <si>
    <t>PANEL OCEL VK 22/600/1000</t>
  </si>
  <si>
    <t>731 C05 735410917</t>
  </si>
  <si>
    <t>NAPUSTENI OTOPNE SOUSTAVY</t>
  </si>
  <si>
    <t>731 C05 735410919</t>
  </si>
  <si>
    <t>TLAKOVA ZKOUSKA OTOPNE SOUSTAVY</t>
  </si>
  <si>
    <t>731 C05 735410920</t>
  </si>
  <si>
    <t>TOPNA ZKOUSKA+VYREGULOV.SOUSTAVY</t>
  </si>
  <si>
    <t>731 A05 998735102</t>
  </si>
  <si>
    <t>TOP TELESO PRESUN HMOT VYSKA-6M</t>
  </si>
  <si>
    <t>731 A05 998735193</t>
  </si>
  <si>
    <t>OTOP TEL PRIPL ZVETSEN PRESUN-100</t>
  </si>
  <si>
    <t>OTOPNÁ TELESA CELKEM</t>
  </si>
  <si>
    <t>731 800-731</t>
  </si>
  <si>
    <t>ÚSTŘEDNÍ VYTAPENI CELKEM</t>
  </si>
  <si>
    <t>Dodávka a montáž práškového hasicího přístroje 6 kg, hasicí schopnost 21A, včetně revize a držáku na stěnu</t>
  </si>
  <si>
    <t>VRN.04</t>
  </si>
  <si>
    <t>P.1 Dodávka a montáž plastového okna rozm. 1100x1850 mm, zasklení izolačním trojsklem, barva bílá, kování - kompletní provedení vč. interiérové parapetní desky , členění dle tabulky D.1.15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</si>
</sst>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0.00\ &quot;Kč&quot;;[Red]\-#,##0.00\ &quot;Kč&quot;"/>
    <numFmt numFmtId="44" formatCode="_-* #,##0.00\ &quot;Kč&quot;_-;\-* #,##0.00\ &quot;Kč&quot;_-;_-* &quot;-&quot;??\ &quot;Kč&quot;_-;_-@_-"/>
    <numFmt numFmtId="164" formatCode="#,##0.00%"/>
    <numFmt numFmtId="165" formatCode="dd\.mm\.yyyy"/>
    <numFmt numFmtId="166" formatCode="#,##0.00000"/>
    <numFmt numFmtId="167" formatCode="#,##0.000"/>
    <numFmt numFmtId="168" formatCode="0.000"/>
    <numFmt numFmtId="169" formatCode="#,##0.00&quot; Kč&quot;"/>
    <numFmt numFmtId="170" formatCode="#,##0.00\ &quot;Kč&quot;"/>
    <numFmt numFmtId="171" formatCode="0.00\ %"/>
    <numFmt numFmtId="172" formatCode="#,##0.00\ [$Kč-405];[Red]\-#,##0.00\ [$Kč-405]"/>
  </numFmts>
  <fonts count="6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i/>
      <sz val="11"/>
      <color rgb="FF7F7F7F"/>
      <name val="Calibri"/>
      <family val="2"/>
      <scheme val="minor"/>
    </font>
    <font>
      <sz val="9"/>
      <color rgb="FF000000"/>
      <name val="Calibri"/>
      <family val="2"/>
    </font>
    <font>
      <b/>
      <sz val="9"/>
      <color rgb="FF003366"/>
      <name val="Arial CE"/>
      <family val="2"/>
    </font>
    <font>
      <b/>
      <sz val="9"/>
      <color rgb="FF000000"/>
      <name val="Calibri"/>
      <family val="2"/>
    </font>
    <font>
      <sz val="9"/>
      <color rgb="FF000000"/>
      <name val="Arial CE"/>
      <family val="2"/>
    </font>
    <font>
      <sz val="9"/>
      <name val="Arial"/>
      <family val="2"/>
    </font>
    <font>
      <b/>
      <sz val="9"/>
      <color rgb="FF960000"/>
      <name val="Arial"/>
      <family val="2"/>
    </font>
    <font>
      <sz val="9"/>
      <color rgb="FF000000"/>
      <name val="Arial"/>
      <family val="2"/>
    </font>
    <font>
      <b/>
      <sz val="9"/>
      <color rgb="FF003366"/>
      <name val="Arial"/>
      <family val="2"/>
    </font>
    <font>
      <sz val="9"/>
      <color rgb="FF0070C0"/>
      <name val="Arial"/>
      <family val="2"/>
    </font>
    <font>
      <sz val="9"/>
      <name val="Calibri"/>
      <family val="2"/>
      <scheme val="minor"/>
    </font>
    <font>
      <sz val="9"/>
      <color theme="1"/>
      <name val="Calibri"/>
      <family val="2"/>
      <scheme val="minor"/>
    </font>
    <font>
      <sz val="9"/>
      <color theme="4"/>
      <name val="Arial CE"/>
      <family val="2"/>
    </font>
    <font>
      <sz val="9"/>
      <color theme="4"/>
      <name val="Calibri"/>
      <family val="2"/>
      <scheme val="minor"/>
    </font>
    <font>
      <sz val="9"/>
      <color theme="1"/>
      <name val="Arial"/>
      <family val="2"/>
    </font>
    <font>
      <sz val="9"/>
      <color rgb="FF0070C0"/>
      <name val="Arial CE"/>
      <family val="2"/>
    </font>
    <font>
      <sz val="9"/>
      <color rgb="FF0070C0"/>
      <name val="Calibri"/>
      <family val="2"/>
      <scheme val="minor"/>
    </font>
    <font>
      <sz val="9"/>
      <color rgb="FF4472C4"/>
      <name val="Arial"/>
      <family val="2"/>
    </font>
  </fonts>
  <fills count="9">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indexed="13"/>
        <bgColor indexed="64"/>
      </patternFill>
    </fill>
    <fill>
      <patternFill patternType="solid">
        <fgColor theme="9"/>
        <bgColor indexed="64"/>
      </patternFill>
    </fill>
    <fill>
      <patternFill patternType="solid">
        <fgColor rgb="FFD2D2D2"/>
        <bgColor indexed="64"/>
      </patternFill>
    </fill>
  </fills>
  <borders count="3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 fillId="0" borderId="0">
      <alignment/>
      <protection/>
    </xf>
  </cellStyleXfs>
  <cellXfs count="55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0" fillId="0" borderId="0" xfId="0" applyProtection="1">
      <protection/>
    </xf>
    <xf numFmtId="0" fontId="0" fillId="0" borderId="0" xfId="0"/>
    <xf numFmtId="0" fontId="0" fillId="0" borderId="0" xfId="0" applyFont="1" applyAlignment="1">
      <alignment vertical="center"/>
    </xf>
    <xf numFmtId="44" fontId="53" fillId="5" borderId="31" xfId="21" applyFont="1" applyFill="1" applyBorder="1" applyAlignment="1" applyProtection="1">
      <alignment horizontal="center" vertical="center"/>
      <protection locked="0"/>
    </xf>
    <xf numFmtId="44" fontId="23" fillId="5" borderId="31" xfId="21" applyFont="1" applyFill="1" applyBorder="1" applyAlignment="1" applyProtection="1">
      <alignment horizontal="center" vertical="center"/>
      <protection locked="0"/>
    </xf>
    <xf numFmtId="169" fontId="54" fillId="5" borderId="31" xfId="22" applyNumberFormat="1" applyFont="1" applyFill="1" applyBorder="1" applyAlignment="1" applyProtection="1">
      <alignment horizontal="right" vertical="center"/>
      <protection locked="0"/>
    </xf>
    <xf numFmtId="169" fontId="56" fillId="5" borderId="31" xfId="22" applyNumberFormat="1" applyFont="1" applyFill="1" applyBorder="1" applyAlignment="1" applyProtection="1">
      <alignment horizontal="right" vertical="center"/>
      <protection locked="0"/>
    </xf>
    <xf numFmtId="2" fontId="0" fillId="0" borderId="0" xfId="0" applyNumberFormat="1"/>
    <xf numFmtId="0" fontId="0" fillId="0" borderId="0" xfId="0" applyFont="1" applyAlignment="1">
      <alignment wrapText="1"/>
    </xf>
    <xf numFmtId="2" fontId="0" fillId="0" borderId="0" xfId="0" applyNumberFormat="1" applyFont="1" applyAlignment="1">
      <alignment wrapText="1"/>
    </xf>
    <xf numFmtId="2" fontId="0" fillId="0" borderId="0" xfId="0" applyNumberFormat="1" applyAlignment="1">
      <alignment/>
    </xf>
    <xf numFmtId="2" fontId="0" fillId="6" borderId="0" xfId="0" applyNumberFormat="1" applyFill="1"/>
    <xf numFmtId="0" fontId="0" fillId="6" borderId="0" xfId="0" applyNumberFormat="1" applyFont="1" applyFill="1"/>
    <xf numFmtId="2" fontId="0" fillId="6" borderId="0" xfId="0" applyNumberFormat="1" applyFont="1" applyFill="1"/>
    <xf numFmtId="0" fontId="0" fillId="6" borderId="0" xfId="0" applyFont="1" applyFill="1"/>
    <xf numFmtId="4" fontId="23" fillId="7" borderId="22" xfId="0" applyNumberFormat="1" applyFont="1" applyFill="1" applyBorder="1" applyAlignment="1" applyProtection="1">
      <alignment vertical="center"/>
      <protection/>
    </xf>
    <xf numFmtId="0" fontId="23" fillId="8" borderId="15" xfId="22" applyFont="1" applyFill="1" applyBorder="1" applyAlignment="1" applyProtection="1">
      <alignment horizontal="center" vertical="center" wrapText="1"/>
      <protection/>
    </xf>
    <xf numFmtId="0" fontId="23" fillId="8" borderId="16" xfId="22" applyFont="1" applyFill="1" applyBorder="1" applyAlignment="1" applyProtection="1">
      <alignment horizontal="center" vertical="center" wrapText="1"/>
      <protection/>
    </xf>
    <xf numFmtId="0" fontId="25" fillId="0" borderId="0" xfId="22" applyFont="1" applyAlignment="1" applyProtection="1">
      <alignment horizontal="left" vertical="center"/>
      <protection/>
    </xf>
    <xf numFmtId="0" fontId="49" fillId="0" borderId="0" xfId="22" applyAlignment="1" applyProtection="1">
      <alignment vertical="center"/>
      <protection/>
    </xf>
    <xf numFmtId="169" fontId="25" fillId="0" borderId="0" xfId="22" applyNumberFormat="1" applyFont="1" applyProtection="1">
      <protection/>
    </xf>
    <xf numFmtId="0" fontId="51" fillId="0" borderId="31" xfId="22" applyFont="1" applyBorder="1" applyAlignment="1" applyProtection="1">
      <alignment horizontal="left"/>
      <protection/>
    </xf>
    <xf numFmtId="0" fontId="51" fillId="0" borderId="31" xfId="22" applyFont="1" applyBorder="1" applyProtection="1">
      <protection/>
    </xf>
    <xf numFmtId="169" fontId="51" fillId="0" borderId="31" xfId="22" applyNumberFormat="1" applyFont="1" applyBorder="1" applyProtection="1">
      <protection/>
    </xf>
    <xf numFmtId="0" fontId="57" fillId="0" borderId="31" xfId="22" applyFont="1" applyBorder="1" applyAlignment="1" applyProtection="1">
      <alignment horizontal="center" vertical="center"/>
      <protection/>
    </xf>
    <xf numFmtId="0" fontId="57" fillId="0" borderId="31" xfId="22" applyFont="1" applyBorder="1" applyAlignment="1" applyProtection="1">
      <alignment horizontal="left"/>
      <protection/>
    </xf>
    <xf numFmtId="0" fontId="57" fillId="0" borderId="31" xfId="22" applyFont="1" applyBorder="1" applyProtection="1">
      <protection/>
    </xf>
    <xf numFmtId="169" fontId="57" fillId="0" borderId="31" xfId="22" applyNumberFormat="1" applyFont="1" applyBorder="1" applyProtection="1">
      <protection/>
    </xf>
    <xf numFmtId="0" fontId="54" fillId="0" borderId="31" xfId="22" applyFont="1" applyBorder="1" applyAlignment="1" applyProtection="1">
      <alignment horizontal="center" vertical="center"/>
      <protection/>
    </xf>
    <xf numFmtId="0" fontId="54" fillId="0" borderId="31" xfId="22" applyFont="1" applyBorder="1" applyAlignment="1" applyProtection="1">
      <alignment wrapText="1"/>
      <protection/>
    </xf>
    <xf numFmtId="168" fontId="54" fillId="0" borderId="31" xfId="22" applyNumberFormat="1" applyFont="1" applyBorder="1" applyAlignment="1" applyProtection="1">
      <alignment horizontal="right" vertical="center"/>
      <protection/>
    </xf>
    <xf numFmtId="169" fontId="54" fillId="0" borderId="31" xfId="22" applyNumberFormat="1" applyFont="1" applyBorder="1" applyAlignment="1" applyProtection="1">
      <alignment horizontal="right"/>
      <protection/>
    </xf>
    <xf numFmtId="0" fontId="54" fillId="0" borderId="31" xfId="22" applyFont="1" applyBorder="1" applyProtection="1">
      <protection/>
    </xf>
    <xf numFmtId="0" fontId="54" fillId="0" borderId="31" xfId="22" applyFont="1" applyBorder="1" applyAlignment="1" applyProtection="1">
      <alignment vertical="center" wrapText="1"/>
      <protection/>
    </xf>
    <xf numFmtId="0" fontId="54" fillId="0" borderId="31" xfId="22" applyFont="1" applyBorder="1" applyAlignment="1" applyProtection="1">
      <alignment horizontal="center" vertical="center" wrapText="1"/>
      <protection/>
    </xf>
    <xf numFmtId="167" fontId="54" fillId="0" borderId="31" xfId="22" applyNumberFormat="1" applyFont="1" applyBorder="1" applyAlignment="1" applyProtection="1">
      <alignment horizontal="right" vertical="center"/>
      <protection/>
    </xf>
    <xf numFmtId="171" fontId="54" fillId="0" borderId="31" xfId="22" applyNumberFormat="1" applyFont="1" applyBorder="1" applyAlignment="1" applyProtection="1">
      <alignment horizontal="right" vertical="center"/>
      <protection/>
    </xf>
    <xf numFmtId="169" fontId="54" fillId="0" borderId="31" xfId="22" applyNumberFormat="1" applyFont="1" applyBorder="1" applyAlignment="1" applyProtection="1">
      <alignment horizontal="right" vertical="center"/>
      <protection/>
    </xf>
    <xf numFmtId="169" fontId="56" fillId="0" borderId="31" xfId="22" applyNumberFormat="1" applyFont="1" applyBorder="1" applyAlignment="1" applyProtection="1">
      <alignment horizontal="right" vertical="center"/>
      <protection/>
    </xf>
    <xf numFmtId="0" fontId="66" fillId="0" borderId="31" xfId="22" applyFont="1" applyBorder="1" applyAlignment="1" applyProtection="1">
      <alignment horizontal="center" vertical="center"/>
      <protection/>
    </xf>
    <xf numFmtId="0" fontId="66" fillId="0" borderId="31" xfId="22" applyFont="1" applyBorder="1" applyAlignment="1" applyProtection="1">
      <alignment vertical="center" wrapText="1"/>
      <protection/>
    </xf>
    <xf numFmtId="0" fontId="66" fillId="0" borderId="31" xfId="22" applyFont="1" applyBorder="1" applyAlignment="1" applyProtection="1">
      <alignment horizontal="center" vertical="center" wrapText="1"/>
      <protection/>
    </xf>
    <xf numFmtId="167" fontId="66" fillId="0" borderId="31" xfId="22" applyNumberFormat="1" applyFont="1" applyBorder="1" applyAlignment="1" applyProtection="1">
      <alignment horizontal="right" vertical="center"/>
      <protection/>
    </xf>
    <xf numFmtId="169" fontId="66" fillId="0" borderId="31" xfId="22" applyNumberFormat="1" applyFont="1" applyBorder="1" applyAlignment="1" applyProtection="1">
      <alignment horizontal="right" vertical="center"/>
      <protection/>
    </xf>
    <xf numFmtId="0" fontId="56" fillId="0" borderId="31" xfId="22" applyFont="1" applyBorder="1" applyProtection="1">
      <protection/>
    </xf>
    <xf numFmtId="171" fontId="56" fillId="0" borderId="31" xfId="22" applyNumberFormat="1" applyFont="1" applyBorder="1" applyAlignment="1" applyProtection="1">
      <alignment horizontal="right"/>
      <protection/>
    </xf>
    <xf numFmtId="172" fontId="56" fillId="0" borderId="31" xfId="22" applyNumberFormat="1" applyFont="1" applyBorder="1" applyAlignment="1" applyProtection="1">
      <alignment horizontal="right"/>
      <protection/>
    </xf>
    <xf numFmtId="0" fontId="49" fillId="0" borderId="31" xfId="22" applyBorder="1" applyProtection="1">
      <protection/>
    </xf>
    <xf numFmtId="169" fontId="56" fillId="0" borderId="31" xfId="22" applyNumberFormat="1" applyFont="1" applyBorder="1" applyAlignment="1" applyProtection="1">
      <alignment horizontal="right"/>
      <protection/>
    </xf>
    <xf numFmtId="0" fontId="54" fillId="8" borderId="15" xfId="22" applyFont="1" applyFill="1" applyBorder="1" applyAlignment="1" applyProtection="1">
      <alignment horizontal="center" vertical="center" wrapText="1"/>
      <protection/>
    </xf>
    <xf numFmtId="170" fontId="54" fillId="8" borderId="15" xfId="22" applyNumberFormat="1" applyFont="1" applyFill="1" applyBorder="1" applyAlignment="1" applyProtection="1">
      <alignment horizontal="center" vertical="center" wrapText="1"/>
      <protection/>
    </xf>
    <xf numFmtId="0" fontId="54" fillId="8" borderId="16" xfId="22" applyFont="1" applyFill="1" applyBorder="1" applyAlignment="1" applyProtection="1">
      <alignment horizontal="center" vertical="center" wrapText="1"/>
      <protection/>
    </xf>
    <xf numFmtId="0" fontId="55" fillId="0" borderId="0" xfId="22" applyFont="1" applyAlignment="1" applyProtection="1">
      <alignment horizontal="left" vertical="center"/>
      <protection/>
    </xf>
    <xf numFmtId="0" fontId="56" fillId="0" borderId="0" xfId="22" applyFont="1" applyAlignment="1" applyProtection="1">
      <alignment vertical="center"/>
      <protection/>
    </xf>
    <xf numFmtId="170" fontId="56" fillId="0" borderId="0" xfId="22" applyNumberFormat="1" applyFont="1" applyAlignment="1" applyProtection="1">
      <alignment vertical="center"/>
      <protection/>
    </xf>
    <xf numFmtId="169" fontId="55" fillId="0" borderId="0" xfId="22" applyNumberFormat="1" applyFont="1" applyProtection="1">
      <protection/>
    </xf>
    <xf numFmtId="170" fontId="57" fillId="0" borderId="31" xfId="22" applyNumberFormat="1" applyFont="1" applyBorder="1" applyProtection="1">
      <protection/>
    </xf>
    <xf numFmtId="0" fontId="58" fillId="0" borderId="31" xfId="22" applyFont="1" applyBorder="1" applyAlignment="1" applyProtection="1">
      <alignment horizontal="center" vertical="center"/>
      <protection/>
    </xf>
    <xf numFmtId="0" fontId="58" fillId="0" borderId="31" xfId="22" applyFont="1" applyBorder="1" applyAlignment="1" applyProtection="1">
      <alignment vertical="center" wrapText="1"/>
      <protection/>
    </xf>
    <xf numFmtId="0" fontId="58" fillId="0" borderId="31" xfId="22" applyFont="1" applyBorder="1" applyAlignment="1" applyProtection="1">
      <alignment horizontal="center" vertical="center" wrapText="1"/>
      <protection/>
    </xf>
    <xf numFmtId="167" fontId="58" fillId="0" borderId="31" xfId="22" applyNumberFormat="1" applyFont="1" applyBorder="1" applyAlignment="1" applyProtection="1">
      <alignment horizontal="center" vertical="center"/>
      <protection/>
    </xf>
    <xf numFmtId="170" fontId="58" fillId="0" borderId="31" xfId="22" applyNumberFormat="1" applyFont="1" applyBorder="1" applyAlignment="1" applyProtection="1">
      <alignment horizontal="center" vertical="center"/>
      <protection/>
    </xf>
    <xf numFmtId="169" fontId="58" fillId="0" borderId="31" xfId="22" applyNumberFormat="1" applyFont="1" applyBorder="1" applyAlignment="1" applyProtection="1">
      <alignment horizontal="center" vertical="center"/>
      <protection/>
    </xf>
    <xf numFmtId="169" fontId="58" fillId="0" borderId="31" xfId="22" applyNumberFormat="1" applyFont="1" applyBorder="1" applyAlignment="1" applyProtection="1">
      <alignment horizontal="right" vertical="center"/>
      <protection/>
    </xf>
    <xf numFmtId="170" fontId="54" fillId="0" borderId="31" xfId="22" applyNumberFormat="1" applyFont="1" applyBorder="1" applyAlignment="1" applyProtection="1">
      <alignment horizontal="right" vertical="center"/>
      <protection/>
    </xf>
    <xf numFmtId="0" fontId="56" fillId="0" borderId="0" xfId="22" applyFont="1" applyProtection="1">
      <protection/>
    </xf>
    <xf numFmtId="0" fontId="56" fillId="0" borderId="0" xfId="22" applyFont="1" applyAlignment="1" applyProtection="1">
      <alignment horizontal="right"/>
      <protection/>
    </xf>
    <xf numFmtId="170" fontId="56" fillId="0" borderId="0" xfId="22" applyNumberFormat="1" applyFont="1" applyAlignment="1" applyProtection="1">
      <alignment horizontal="right"/>
      <protection/>
    </xf>
    <xf numFmtId="167" fontId="58" fillId="0" borderId="31" xfId="22" applyNumberFormat="1" applyFont="1" applyBorder="1" applyAlignment="1" applyProtection="1">
      <alignment horizontal="right" vertical="center"/>
      <protection/>
    </xf>
    <xf numFmtId="170" fontId="58" fillId="0" borderId="31" xfId="22" applyNumberFormat="1" applyFont="1" applyBorder="1" applyAlignment="1" applyProtection="1">
      <alignment horizontal="right" vertical="center"/>
      <protection/>
    </xf>
    <xf numFmtId="44" fontId="54" fillId="0" borderId="31" xfId="21" applyFont="1" applyBorder="1" applyAlignment="1" applyProtection="1">
      <alignment horizontal="right" vertical="center"/>
      <protection/>
    </xf>
    <xf numFmtId="170" fontId="54" fillId="5" borderId="31" xfId="22" applyNumberFormat="1" applyFont="1" applyFill="1" applyBorder="1" applyAlignment="1" applyProtection="1">
      <alignment horizontal="right" vertical="center"/>
      <protection locked="0"/>
    </xf>
    <xf numFmtId="170" fontId="54" fillId="0" borderId="31" xfId="22" applyNumberFormat="1" applyFont="1" applyBorder="1" applyAlignment="1" applyProtection="1">
      <alignment horizontal="right" vertical="center"/>
      <protection locked="0"/>
    </xf>
    <xf numFmtId="170" fontId="54" fillId="5" borderId="31" xfId="22" applyNumberFormat="1" applyFont="1" applyFill="1" applyBorder="1" applyAlignment="1" applyProtection="1">
      <alignment horizontal="right" vertical="center" wrapText="1"/>
      <protection locked="0"/>
    </xf>
    <xf numFmtId="44" fontId="54" fillId="5" borderId="31" xfId="21" applyFont="1" applyFill="1" applyBorder="1" applyAlignment="1" applyProtection="1">
      <alignment horizontal="right" vertical="center"/>
      <protection locked="0"/>
    </xf>
    <xf numFmtId="0" fontId="0" fillId="0" borderId="0" xfId="0" applyAlignment="1" applyProtection="1">
      <alignment vertical="center"/>
      <protection/>
    </xf>
    <xf numFmtId="170" fontId="25" fillId="0" borderId="0" xfId="0" applyNumberFormat="1" applyFont="1" applyProtection="1">
      <protection/>
    </xf>
    <xf numFmtId="0" fontId="51" fillId="0" borderId="31" xfId="0" applyFont="1" applyBorder="1" applyAlignment="1" applyProtection="1">
      <alignment horizontal="left"/>
      <protection/>
    </xf>
    <xf numFmtId="0" fontId="51" fillId="0" borderId="31" xfId="0" applyFont="1" applyBorder="1" applyProtection="1">
      <protection/>
    </xf>
    <xf numFmtId="170" fontId="51" fillId="0" borderId="31" xfId="0" applyNumberFormat="1" applyFont="1" applyBorder="1" applyProtection="1">
      <protection/>
    </xf>
    <xf numFmtId="0" fontId="51" fillId="0" borderId="31" xfId="0" applyFont="1" applyBorder="1" applyAlignment="1" applyProtection="1">
      <alignment horizontal="center" vertical="center"/>
      <protection/>
    </xf>
    <xf numFmtId="0" fontId="23" fillId="0" borderId="31" xfId="0" applyFont="1" applyBorder="1" applyAlignment="1" applyProtection="1">
      <alignment horizontal="center" vertical="center"/>
      <protection/>
    </xf>
    <xf numFmtId="0" fontId="0" fillId="0" borderId="31" xfId="0" applyBorder="1" applyAlignment="1" applyProtection="1">
      <alignment horizontal="left" vertical="center"/>
      <protection/>
    </xf>
    <xf numFmtId="168" fontId="23" fillId="0" borderId="31" xfId="0" applyNumberFormat="1" applyFont="1" applyBorder="1" applyAlignment="1" applyProtection="1">
      <alignment horizontal="center" vertical="center"/>
      <protection/>
    </xf>
    <xf numFmtId="44" fontId="59" fillId="0" borderId="31" xfId="21" applyFont="1" applyBorder="1" applyAlignment="1" applyProtection="1">
      <alignment horizontal="center" vertical="center"/>
      <protection/>
    </xf>
    <xf numFmtId="170" fontId="23" fillId="0" borderId="31" xfId="0" applyNumberFormat="1" applyFont="1" applyBorder="1" applyProtection="1">
      <protection/>
    </xf>
    <xf numFmtId="0" fontId="0" fillId="0" borderId="31" xfId="23" applyFont="1" applyBorder="1" applyAlignment="1" applyProtection="1">
      <alignment wrapText="1"/>
      <protection/>
    </xf>
    <xf numFmtId="0" fontId="23" fillId="0" borderId="32" xfId="0" applyFont="1" applyFill="1" applyBorder="1" applyAlignment="1" applyProtection="1">
      <alignment horizontal="center" vertical="center"/>
      <protection/>
    </xf>
    <xf numFmtId="168" fontId="23" fillId="0" borderId="32" xfId="0" applyNumberFormat="1" applyFont="1" applyFill="1" applyBorder="1" applyAlignment="1" applyProtection="1">
      <alignment horizontal="center" vertical="center"/>
      <protection/>
    </xf>
    <xf numFmtId="44" fontId="59" fillId="0" borderId="32" xfId="21" applyFont="1" applyFill="1" applyBorder="1" applyAlignment="1" applyProtection="1">
      <alignment horizontal="center" vertical="center"/>
      <protection/>
    </xf>
    <xf numFmtId="170" fontId="23" fillId="0" borderId="32" xfId="0" applyNumberFormat="1" applyFont="1" applyFill="1" applyBorder="1" applyProtection="1">
      <protection/>
    </xf>
    <xf numFmtId="0" fontId="0" fillId="0" borderId="31" xfId="0" applyBorder="1" applyAlignment="1" applyProtection="1">
      <alignment horizontal="center"/>
      <protection/>
    </xf>
    <xf numFmtId="0" fontId="23" fillId="0" borderId="31" xfId="0" applyFont="1" applyBorder="1" applyAlignment="1" applyProtection="1">
      <alignment horizontal="center" vertical="center" wrapText="1"/>
      <protection/>
    </xf>
    <xf numFmtId="10" fontId="23" fillId="0" borderId="31" xfId="0" applyNumberFormat="1" applyFont="1" applyBorder="1" applyAlignment="1" applyProtection="1">
      <alignment horizontal="center" vertical="center"/>
      <protection/>
    </xf>
    <xf numFmtId="0" fontId="0" fillId="0" borderId="31" xfId="0" applyBorder="1" applyProtection="1">
      <protection/>
    </xf>
    <xf numFmtId="170" fontId="60" fillId="0" borderId="31" xfId="0" applyNumberFormat="1" applyFont="1" applyBorder="1" applyAlignment="1" applyProtection="1">
      <alignment horizontal="center" vertical="center"/>
      <protection/>
    </xf>
    <xf numFmtId="170" fontId="23" fillId="0" borderId="31" xfId="0" applyNumberFormat="1" applyFont="1" applyBorder="1" applyProtection="1">
      <protection/>
    </xf>
    <xf numFmtId="9" fontId="23" fillId="0" borderId="31" xfId="0" applyNumberFormat="1" applyFont="1" applyBorder="1" applyAlignment="1" applyProtection="1">
      <alignment horizontal="center" vertical="center"/>
      <protection/>
    </xf>
    <xf numFmtId="44" fontId="59" fillId="5" borderId="31" xfId="21" applyFont="1" applyFill="1" applyBorder="1" applyAlignment="1" applyProtection="1">
      <alignment horizontal="center" vertical="center"/>
      <protection locked="0"/>
    </xf>
    <xf numFmtId="44" fontId="59" fillId="5" borderId="32" xfId="21" applyFont="1" applyFill="1" applyBorder="1" applyAlignment="1" applyProtection="1">
      <alignment horizontal="center" vertical="center"/>
      <protection locked="0"/>
    </xf>
    <xf numFmtId="0" fontId="23" fillId="4" borderId="15" xfId="0" applyFont="1" applyFill="1" applyBorder="1" applyAlignment="1" applyProtection="1">
      <alignment vertical="center" wrapText="1"/>
      <protection/>
    </xf>
    <xf numFmtId="0" fontId="23" fillId="4" borderId="16" xfId="0" applyFont="1" applyFill="1" applyBorder="1" applyAlignment="1" applyProtection="1">
      <alignment horizontal="right" vertical="center" wrapText="1" indent="1"/>
      <protection/>
    </xf>
    <xf numFmtId="0" fontId="25" fillId="0" borderId="0" xfId="0" applyFont="1" applyAlignment="1" applyProtection="1">
      <alignment horizontal="left" vertical="center" indent="1"/>
      <protection/>
    </xf>
    <xf numFmtId="0" fontId="0" fillId="0" borderId="0" xfId="0" applyAlignment="1" applyProtection="1">
      <alignment horizontal="center" vertical="center"/>
      <protection/>
    </xf>
    <xf numFmtId="0" fontId="51" fillId="0" borderId="31" xfId="0" applyFont="1" applyBorder="1" applyAlignment="1" applyProtection="1">
      <alignment horizontal="center"/>
      <protection/>
    </xf>
    <xf numFmtId="0" fontId="64" fillId="0" borderId="31" xfId="0" applyFont="1" applyBorder="1" applyAlignment="1" applyProtection="1">
      <alignment horizontal="center" vertical="center"/>
      <protection/>
    </xf>
    <xf numFmtId="0" fontId="64" fillId="0" borderId="31" xfId="0" applyFont="1" applyBorder="1" applyAlignment="1" applyProtection="1">
      <alignment vertical="center" wrapText="1"/>
      <protection/>
    </xf>
    <xf numFmtId="0" fontId="64" fillId="0" borderId="31" xfId="0" applyFont="1" applyBorder="1" applyAlignment="1" applyProtection="1">
      <alignment horizontal="center" vertical="center" wrapText="1"/>
      <protection/>
    </xf>
    <xf numFmtId="167" fontId="64" fillId="0" borderId="31" xfId="0" applyNumberFormat="1" applyFont="1" applyBorder="1" applyAlignment="1" applyProtection="1">
      <alignment horizontal="center" vertical="center"/>
      <protection/>
    </xf>
    <xf numFmtId="170" fontId="65" fillId="0" borderId="31" xfId="0" applyNumberFormat="1" applyFont="1" applyBorder="1" applyAlignment="1" applyProtection="1">
      <alignment horizontal="center" vertical="center"/>
      <protection/>
    </xf>
    <xf numFmtId="170" fontId="64" fillId="0" borderId="31" xfId="0" applyNumberFormat="1" applyFont="1" applyBorder="1" applyAlignment="1" applyProtection="1">
      <alignment vertical="center"/>
      <protection/>
    </xf>
    <xf numFmtId="0" fontId="23" fillId="0" borderId="31" xfId="0" applyFont="1" applyBorder="1" applyAlignment="1" applyProtection="1">
      <alignment vertical="center" wrapText="1"/>
      <protection/>
    </xf>
    <xf numFmtId="167" fontId="23" fillId="0" borderId="31" xfId="0" applyNumberFormat="1" applyFont="1" applyBorder="1" applyAlignment="1" applyProtection="1">
      <alignment horizontal="center" vertical="center"/>
      <protection/>
    </xf>
    <xf numFmtId="170" fontId="23" fillId="0" borderId="31" xfId="0" applyNumberFormat="1" applyFont="1" applyBorder="1" applyAlignment="1" applyProtection="1">
      <alignment vertical="center"/>
      <protection/>
    </xf>
    <xf numFmtId="0" fontId="23" fillId="0" borderId="31" xfId="0" applyFont="1" applyBorder="1" applyAlignment="1" applyProtection="1">
      <alignment horizontal="left" vertical="center" wrapText="1"/>
      <protection/>
    </xf>
    <xf numFmtId="170" fontId="60" fillId="0" borderId="31" xfId="0" applyNumberFormat="1" applyFont="1" applyFill="1" applyBorder="1" applyAlignment="1" applyProtection="1">
      <alignment horizontal="center" vertical="center"/>
      <protection/>
    </xf>
    <xf numFmtId="0" fontId="23" fillId="0" borderId="31" xfId="0" applyFont="1" applyBorder="1" applyAlignment="1" applyProtection="1">
      <alignment horizontal="left"/>
      <protection/>
    </xf>
    <xf numFmtId="0" fontId="63" fillId="0" borderId="31" xfId="0" applyFont="1" applyBorder="1" applyAlignment="1" applyProtection="1">
      <alignment vertical="center" wrapText="1"/>
      <protection/>
    </xf>
    <xf numFmtId="9" fontId="0" fillId="0" borderId="31" xfId="0" applyNumberFormat="1" applyBorder="1" applyAlignment="1" applyProtection="1">
      <alignment horizontal="center" vertical="center"/>
      <protection/>
    </xf>
    <xf numFmtId="9" fontId="54" fillId="0" borderId="31" xfId="0" applyNumberFormat="1" applyFont="1" applyBorder="1" applyAlignment="1" applyProtection="1">
      <alignment horizontal="center" vertical="center"/>
      <protection/>
    </xf>
    <xf numFmtId="8" fontId="60" fillId="0" borderId="31" xfId="0" applyNumberFormat="1" applyFont="1" applyBorder="1" applyAlignment="1" applyProtection="1">
      <alignment horizontal="center" vertical="center"/>
      <protection/>
    </xf>
    <xf numFmtId="170" fontId="60" fillId="5" borderId="31" xfId="0" applyNumberFormat="1" applyFont="1" applyFill="1" applyBorder="1" applyAlignment="1" applyProtection="1">
      <alignment horizontal="center" vertical="center"/>
      <protection locked="0"/>
    </xf>
    <xf numFmtId="0" fontId="23" fillId="0" borderId="31" xfId="0" applyFont="1" applyBorder="1" applyProtection="1">
      <protection/>
    </xf>
    <xf numFmtId="170" fontId="59" fillId="0" borderId="31" xfId="0" applyNumberFormat="1" applyFont="1" applyBorder="1" applyAlignment="1" applyProtection="1">
      <alignment horizontal="center" vertical="center"/>
      <protection/>
    </xf>
    <xf numFmtId="170" fontId="23" fillId="0" borderId="31" xfId="0" applyNumberFormat="1" applyFont="1" applyBorder="1" applyAlignment="1" applyProtection="1">
      <alignment horizontal="right" vertical="center"/>
      <protection/>
    </xf>
    <xf numFmtId="0" fontId="61" fillId="0" borderId="31" xfId="0" applyFont="1" applyBorder="1" applyAlignment="1" applyProtection="1">
      <alignment horizontal="center" vertical="center"/>
      <protection/>
    </xf>
    <xf numFmtId="0" fontId="61" fillId="0" borderId="31" xfId="0" applyFont="1" applyBorder="1" applyAlignment="1" applyProtection="1">
      <alignment vertical="center" wrapText="1"/>
      <protection/>
    </xf>
    <xf numFmtId="0" fontId="61" fillId="0" borderId="31" xfId="0" applyFont="1" applyBorder="1" applyAlignment="1" applyProtection="1">
      <alignment horizontal="center" vertical="center" wrapText="1"/>
      <protection/>
    </xf>
    <xf numFmtId="167" fontId="61" fillId="0" borderId="31" xfId="0" applyNumberFormat="1" applyFont="1" applyBorder="1" applyAlignment="1" applyProtection="1">
      <alignment horizontal="center" vertical="center"/>
      <protection/>
    </xf>
    <xf numFmtId="170" fontId="62" fillId="0" borderId="31" xfId="0" applyNumberFormat="1" applyFont="1" applyBorder="1" applyAlignment="1" applyProtection="1">
      <alignment horizontal="center" vertical="center"/>
      <protection/>
    </xf>
    <xf numFmtId="170" fontId="61" fillId="0" borderId="31" xfId="0" applyNumberFormat="1" applyFont="1" applyBorder="1" applyAlignment="1" applyProtection="1">
      <alignment horizontal="right" vertical="center"/>
      <protection/>
    </xf>
    <xf numFmtId="0" fontId="23" fillId="0" borderId="31" xfId="0" applyFont="1" applyBorder="1" applyAlignment="1" applyProtection="1">
      <alignment wrapText="1"/>
      <protection/>
    </xf>
    <xf numFmtId="168" fontId="59" fillId="0" borderId="31" xfId="0" applyNumberFormat="1" applyFont="1" applyBorder="1" applyAlignment="1" applyProtection="1">
      <alignment horizontal="center" vertical="center"/>
      <protection/>
    </xf>
    <xf numFmtId="170" fontId="59" fillId="5" borderId="31" xfId="0" applyNumberFormat="1" applyFont="1" applyFill="1" applyBorder="1" applyAlignment="1" applyProtection="1">
      <alignment horizontal="center" vertical="center"/>
      <protection locked="0"/>
    </xf>
    <xf numFmtId="168" fontId="23" fillId="8" borderId="15" xfId="22" applyNumberFormat="1" applyFont="1" applyFill="1" applyBorder="1" applyAlignment="1" applyProtection="1">
      <alignment horizontal="center" vertical="center" wrapText="1"/>
      <protection/>
    </xf>
    <xf numFmtId="44" fontId="23" fillId="8" borderId="15" xfId="21" applyFont="1" applyFill="1" applyBorder="1" applyAlignment="1" applyProtection="1">
      <alignment horizontal="center" vertical="center" wrapText="1"/>
      <protection/>
    </xf>
    <xf numFmtId="0" fontId="49" fillId="0" borderId="0" xfId="22" applyAlignment="1" applyProtection="1">
      <alignment horizontal="center" vertical="center"/>
      <protection/>
    </xf>
    <xf numFmtId="168" fontId="50" fillId="0" borderId="0" xfId="22" applyNumberFormat="1" applyFont="1" applyAlignment="1" applyProtection="1">
      <alignment horizontal="center" vertical="center"/>
      <protection/>
    </xf>
    <xf numFmtId="44" fontId="0" fillId="0" borderId="0" xfId="21" applyFont="1" applyBorder="1" applyAlignment="1" applyProtection="1">
      <alignment horizontal="center" vertical="center"/>
      <protection/>
    </xf>
    <xf numFmtId="0" fontId="23" fillId="0" borderId="31" xfId="22" applyFont="1" applyBorder="1" applyAlignment="1" applyProtection="1">
      <alignment horizontal="center" vertical="center"/>
      <protection/>
    </xf>
    <xf numFmtId="0" fontId="23" fillId="0" borderId="31" xfId="22" applyFont="1" applyBorder="1" applyAlignment="1" applyProtection="1">
      <alignment horizontal="left" vertical="center" wrapText="1"/>
      <protection/>
    </xf>
    <xf numFmtId="0" fontId="23" fillId="0" borderId="31" xfId="22" applyFont="1" applyBorder="1" applyAlignment="1" applyProtection="1">
      <alignment horizontal="center" vertical="center" wrapText="1"/>
      <protection/>
    </xf>
    <xf numFmtId="168" fontId="23" fillId="0" borderId="31" xfId="22" applyNumberFormat="1" applyFont="1" applyBorder="1" applyAlignment="1" applyProtection="1">
      <alignment horizontal="center" vertical="center"/>
      <protection/>
    </xf>
    <xf numFmtId="44" fontId="50" fillId="0" borderId="31" xfId="21" applyFont="1" applyBorder="1" applyAlignment="1" applyProtection="1">
      <alignment horizontal="center" vertical="center"/>
      <protection/>
    </xf>
    <xf numFmtId="169" fontId="23" fillId="0" borderId="31" xfId="22" applyNumberFormat="1" applyFont="1" applyBorder="1" applyAlignment="1" applyProtection="1">
      <alignment vertical="center"/>
      <protection/>
    </xf>
    <xf numFmtId="0" fontId="51" fillId="0" borderId="31" xfId="22" applyFont="1" applyBorder="1" applyAlignment="1" applyProtection="1">
      <alignment horizontal="center" vertical="center"/>
      <protection/>
    </xf>
    <xf numFmtId="168" fontId="51" fillId="0" borderId="31" xfId="22" applyNumberFormat="1" applyFont="1" applyBorder="1" applyAlignment="1" applyProtection="1">
      <alignment horizontal="center" vertical="center"/>
      <protection/>
    </xf>
    <xf numFmtId="44" fontId="52" fillId="0" borderId="31" xfId="21" applyFont="1" applyBorder="1" applyAlignment="1" applyProtection="1">
      <alignment horizontal="center" vertical="center"/>
      <protection/>
    </xf>
    <xf numFmtId="0" fontId="23" fillId="0" borderId="31" xfId="22" applyFont="1" applyBorder="1" applyAlignment="1" applyProtection="1">
      <alignment horizontal="center" vertical="center"/>
      <protection/>
    </xf>
    <xf numFmtId="0" fontId="23" fillId="0" borderId="31" xfId="22" applyFont="1" applyBorder="1" applyProtection="1">
      <protection/>
    </xf>
    <xf numFmtId="0" fontId="53" fillId="0" borderId="31" xfId="22" applyFont="1" applyBorder="1" applyAlignment="1" applyProtection="1">
      <alignment horizontal="center" vertical="center"/>
      <protection/>
    </xf>
    <xf numFmtId="168" fontId="53" fillId="0" borderId="31" xfId="22" applyNumberFormat="1" applyFont="1" applyBorder="1" applyAlignment="1" applyProtection="1">
      <alignment horizontal="center" vertical="center"/>
      <protection/>
    </xf>
    <xf numFmtId="169" fontId="23" fillId="0" borderId="31" xfId="22" applyNumberFormat="1" applyFont="1" applyBorder="1" applyAlignment="1" applyProtection="1">
      <alignment horizontal="right" vertical="center"/>
      <protection/>
    </xf>
    <xf numFmtId="0" fontId="23" fillId="0" borderId="31" xfId="22" applyFont="1" applyBorder="1" applyAlignment="1" applyProtection="1">
      <alignment vertical="top" wrapText="1"/>
      <protection/>
    </xf>
    <xf numFmtId="168" fontId="23" fillId="0" borderId="31" xfId="22" applyNumberFormat="1" applyFont="1" applyBorder="1" applyAlignment="1" applyProtection="1">
      <alignment horizontal="center" vertical="center"/>
      <protection/>
    </xf>
    <xf numFmtId="0" fontId="53" fillId="0" borderId="31" xfId="22" applyFont="1" applyBorder="1" applyAlignment="1" applyProtection="1">
      <alignment vertical="center" wrapText="1"/>
      <protection/>
    </xf>
    <xf numFmtId="168" fontId="53" fillId="0" borderId="31" xfId="22" applyNumberFormat="1" applyFont="1" applyBorder="1" applyAlignment="1" applyProtection="1">
      <alignment horizontal="center" vertical="center" wrapText="1"/>
      <protection/>
    </xf>
    <xf numFmtId="0" fontId="53" fillId="0" borderId="31" xfId="22" applyFont="1" applyBorder="1" applyProtection="1">
      <protection/>
    </xf>
    <xf numFmtId="0" fontId="23" fillId="0" borderId="31" xfId="22" applyFont="1" applyBorder="1" applyAlignment="1" applyProtection="1">
      <alignment horizontal="left" vertical="center" wrapText="1"/>
      <protection/>
    </xf>
    <xf numFmtId="2" fontId="0" fillId="5" borderId="0" xfId="0" applyNumberFormat="1" applyFill="1" applyProtection="1">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2"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Hypertextový odkaz" xfId="20"/>
    <cellStyle name="Měna" xfId="21"/>
    <cellStyle name="Vysvětlující text" xfId="22"/>
    <cellStyle name="Normal 2" xfId="23"/>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hyperlink" Target="\" TargetMode="Externa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310239211" TargetMode="External" /><Relationship Id="rId2" Type="http://schemas.openxmlformats.org/officeDocument/2006/relationships/hyperlink" Target="https://podminky.urs.cz/item/CS_URS_2022_01/317944321" TargetMode="External" /><Relationship Id="rId3" Type="http://schemas.openxmlformats.org/officeDocument/2006/relationships/hyperlink" Target="https://podminky.urs.cz/item/CS_URS_2022_01/341941002" TargetMode="External" /><Relationship Id="rId4" Type="http://schemas.openxmlformats.org/officeDocument/2006/relationships/hyperlink" Target="https://podminky.urs.cz/item/CS_URS_2022_01/346244381" TargetMode="External" /><Relationship Id="rId5" Type="http://schemas.openxmlformats.org/officeDocument/2006/relationships/hyperlink" Target="https://podminky.urs.cz/item/CS_URS_2022_01/346272256" TargetMode="External" /><Relationship Id="rId6" Type="http://schemas.openxmlformats.org/officeDocument/2006/relationships/hyperlink" Target="https://podminky.urs.cz/item/CS_URS_2022_01/413231211" TargetMode="External" /><Relationship Id="rId7" Type="http://schemas.openxmlformats.org/officeDocument/2006/relationships/hyperlink" Target="https://podminky.urs.cz/item/CS_URS_2022_01/413231221" TargetMode="External" /><Relationship Id="rId8" Type="http://schemas.openxmlformats.org/officeDocument/2006/relationships/hyperlink" Target="https://podminky.urs.cz/item/CS_URS_2022_01/413232211" TargetMode="External" /><Relationship Id="rId9" Type="http://schemas.openxmlformats.org/officeDocument/2006/relationships/hyperlink" Target="https://podminky.urs.cz/item/CS_URS_2022_01/413232221" TargetMode="External" /><Relationship Id="rId10" Type="http://schemas.openxmlformats.org/officeDocument/2006/relationships/hyperlink" Target="https://podminky.urs.cz/item/CS_URS_2022_01/413941131" TargetMode="External" /><Relationship Id="rId11" Type="http://schemas.openxmlformats.org/officeDocument/2006/relationships/hyperlink" Target="https://podminky.urs.cz/item/CS_URS_2022_01/413941133" TargetMode="External" /><Relationship Id="rId12" Type="http://schemas.openxmlformats.org/officeDocument/2006/relationships/hyperlink" Target="https://podminky.urs.cz/item/CS_URS_2022_01/417321414" TargetMode="External" /><Relationship Id="rId13" Type="http://schemas.openxmlformats.org/officeDocument/2006/relationships/hyperlink" Target="https://podminky.urs.cz/item/CS_URS_2022_01/417351115" TargetMode="External" /><Relationship Id="rId14" Type="http://schemas.openxmlformats.org/officeDocument/2006/relationships/hyperlink" Target="https://podminky.urs.cz/item/CS_URS_2022_01/417351116" TargetMode="External" /><Relationship Id="rId15" Type="http://schemas.openxmlformats.org/officeDocument/2006/relationships/hyperlink" Target="https://podminky.urs.cz/item/CS_URS_2022_01/417361821" TargetMode="External" /><Relationship Id="rId16" Type="http://schemas.openxmlformats.org/officeDocument/2006/relationships/hyperlink" Target="https://podminky.urs.cz/item/CS_URS_2022_01/611315422" TargetMode="External" /><Relationship Id="rId17" Type="http://schemas.openxmlformats.org/officeDocument/2006/relationships/hyperlink" Target="https://podminky.urs.cz/item/CS_URS_2022_01/611131121" TargetMode="External" /><Relationship Id="rId18" Type="http://schemas.openxmlformats.org/officeDocument/2006/relationships/hyperlink" Target="https://podminky.urs.cz/item/CS_URS_2022_01/611321131" TargetMode="External" /><Relationship Id="rId19" Type="http://schemas.openxmlformats.org/officeDocument/2006/relationships/hyperlink" Target="https://podminky.urs.cz/item/CS_URS_2022_01/611131125" TargetMode="External" /><Relationship Id="rId20" Type="http://schemas.openxmlformats.org/officeDocument/2006/relationships/hyperlink" Target="https://podminky.urs.cz/item/CS_URS_2022_01/611321135" TargetMode="External" /><Relationship Id="rId21" Type="http://schemas.openxmlformats.org/officeDocument/2006/relationships/hyperlink" Target="https://podminky.urs.cz/item/CS_URS_2022_01/611325201" TargetMode="External" /><Relationship Id="rId22" Type="http://schemas.openxmlformats.org/officeDocument/2006/relationships/hyperlink" Target="https://podminky.urs.cz/item/CS_URS_2022_01/612135001" TargetMode="External" /><Relationship Id="rId23" Type="http://schemas.openxmlformats.org/officeDocument/2006/relationships/hyperlink" Target="https://podminky.urs.cz/item/CS_URS_2022_01/612135002" TargetMode="External" /><Relationship Id="rId24" Type="http://schemas.openxmlformats.org/officeDocument/2006/relationships/hyperlink" Target="https://podminky.urs.cz/item/CS_URS_2022_01/612135101" TargetMode="External" /><Relationship Id="rId25" Type="http://schemas.openxmlformats.org/officeDocument/2006/relationships/hyperlink" Target="https://podminky.urs.cz/item/CS_URS_2022_01/612315422" TargetMode="External" /><Relationship Id="rId26" Type="http://schemas.openxmlformats.org/officeDocument/2006/relationships/hyperlink" Target="https://podminky.urs.cz/item/CS_URS_2022_01/612131121" TargetMode="External" /><Relationship Id="rId27" Type="http://schemas.openxmlformats.org/officeDocument/2006/relationships/hyperlink" Target="https://podminky.urs.cz/item/CS_URS_2022_01/612321131" TargetMode="External" /><Relationship Id="rId28" Type="http://schemas.openxmlformats.org/officeDocument/2006/relationships/hyperlink" Target="https://podminky.urs.cz/item/CS_URS_2022_01/612325201" TargetMode="External" /><Relationship Id="rId29" Type="http://schemas.openxmlformats.org/officeDocument/2006/relationships/hyperlink" Target="https://podminky.urs.cz/item/CS_URS_2022_01/612325203" TargetMode="External" /><Relationship Id="rId30" Type="http://schemas.openxmlformats.org/officeDocument/2006/relationships/hyperlink" Target="https://podminky.urs.cz/item/CS_URS_2022_01/622143004" TargetMode="External" /><Relationship Id="rId31" Type="http://schemas.openxmlformats.org/officeDocument/2006/relationships/hyperlink" Target="https://podminky.urs.cz/item/CS_URS_2022_01/622221041" TargetMode="External" /><Relationship Id="rId32" Type="http://schemas.openxmlformats.org/officeDocument/2006/relationships/hyperlink" Target="https://podminky.urs.cz/item/CS_URS_2022_01/622221043" TargetMode="External" /><Relationship Id="rId33" Type="http://schemas.openxmlformats.org/officeDocument/2006/relationships/hyperlink" Target="https://podminky.urs.cz/item/CS_URS_2022_01/622221043" TargetMode="External" /><Relationship Id="rId34" Type="http://schemas.openxmlformats.org/officeDocument/2006/relationships/hyperlink" Target="https://podminky.urs.cz/item/CS_URS_2022_01/622222001" TargetMode="External" /><Relationship Id="rId35" Type="http://schemas.openxmlformats.org/officeDocument/2006/relationships/hyperlink" Target="https://podminky.urs.cz/item/CS_URS_2022_01/622252001" TargetMode="External" /><Relationship Id="rId36" Type="http://schemas.openxmlformats.org/officeDocument/2006/relationships/hyperlink" Target="https://podminky.urs.cz/item/CS_URS_2022_01/622252002" TargetMode="External" /><Relationship Id="rId37" Type="http://schemas.openxmlformats.org/officeDocument/2006/relationships/hyperlink" Target="https://podminky.urs.cz/item/CS_URS_2022_01/622325102" TargetMode="External" /><Relationship Id="rId38" Type="http://schemas.openxmlformats.org/officeDocument/2006/relationships/hyperlink" Target="https://podminky.urs.cz/item/CS_URS_2022_01/622325219" TargetMode="External" /><Relationship Id="rId39" Type="http://schemas.openxmlformats.org/officeDocument/2006/relationships/hyperlink" Target="https://podminky.urs.cz/item/CS_URS_2022_01/622325653" TargetMode="External" /><Relationship Id="rId40" Type="http://schemas.openxmlformats.org/officeDocument/2006/relationships/hyperlink" Target="https://podminky.urs.cz/item/CS_URS_2022_01/622151001" TargetMode="External" /><Relationship Id="rId41" Type="http://schemas.openxmlformats.org/officeDocument/2006/relationships/hyperlink" Target="https://podminky.urs.cz/item/CS_URS_2022_01/622531012" TargetMode="External" /><Relationship Id="rId42" Type="http://schemas.openxmlformats.org/officeDocument/2006/relationships/hyperlink" Target="https://podminky.urs.cz/item/CS_URS_2022_01/629991012" TargetMode="External" /><Relationship Id="rId43" Type="http://schemas.openxmlformats.org/officeDocument/2006/relationships/hyperlink" Target="https://podminky.urs.cz/item/CS_URS_2022_01/629995101" TargetMode="External" /><Relationship Id="rId44" Type="http://schemas.openxmlformats.org/officeDocument/2006/relationships/hyperlink" Target="https://podminky.urs.cz/item/CS_URS_2022_01/636211420" TargetMode="External" /><Relationship Id="rId45" Type="http://schemas.openxmlformats.org/officeDocument/2006/relationships/hyperlink" Target="https://podminky.urs.cz/item/CS_URS_2022_01/642944121" TargetMode="External" /><Relationship Id="rId46" Type="http://schemas.openxmlformats.org/officeDocument/2006/relationships/hyperlink" Target="https://podminky.urs.cz/item/CS_URS_2022_01/642945111" TargetMode="External" /><Relationship Id="rId47" Type="http://schemas.openxmlformats.org/officeDocument/2006/relationships/hyperlink" Target="https://podminky.urs.cz/item/CS_URS_2022_01/941211112" TargetMode="External" /><Relationship Id="rId48" Type="http://schemas.openxmlformats.org/officeDocument/2006/relationships/hyperlink" Target="https://podminky.urs.cz/item/CS_URS_2022_01/941211211" TargetMode="External" /><Relationship Id="rId49" Type="http://schemas.openxmlformats.org/officeDocument/2006/relationships/hyperlink" Target="https://podminky.urs.cz/item/CS_URS_2022_01/941211812" TargetMode="External" /><Relationship Id="rId50" Type="http://schemas.openxmlformats.org/officeDocument/2006/relationships/hyperlink" Target="https://podminky.urs.cz/item/CS_URS_2022_01/944511111" TargetMode="External" /><Relationship Id="rId51" Type="http://schemas.openxmlformats.org/officeDocument/2006/relationships/hyperlink" Target="https://podminky.urs.cz/item/CS_URS_2022_01/944511211" TargetMode="External" /><Relationship Id="rId52" Type="http://schemas.openxmlformats.org/officeDocument/2006/relationships/hyperlink" Target="https://podminky.urs.cz/item/CS_URS_2022_01/944511811" TargetMode="External" /><Relationship Id="rId53" Type="http://schemas.openxmlformats.org/officeDocument/2006/relationships/hyperlink" Target="https://podminky.urs.cz/item/CS_URS_2022_01/949101111" TargetMode="External" /><Relationship Id="rId54" Type="http://schemas.openxmlformats.org/officeDocument/2006/relationships/hyperlink" Target="https://podminky.urs.cz/item/CS_URS_2022_01/949101112" TargetMode="External" /><Relationship Id="rId55" Type="http://schemas.openxmlformats.org/officeDocument/2006/relationships/hyperlink" Target="https://podminky.urs.cz/item/CS_URS_2022_01/952901111" TargetMode="External" /><Relationship Id="rId56" Type="http://schemas.openxmlformats.org/officeDocument/2006/relationships/hyperlink" Target="https://podminky.urs.cz/item/CS_URS_2022_01/962032230" TargetMode="External" /><Relationship Id="rId57" Type="http://schemas.openxmlformats.org/officeDocument/2006/relationships/hyperlink" Target="https://podminky.urs.cz/item/CS_URS_2022_01/962081141" TargetMode="External" /><Relationship Id="rId58" Type="http://schemas.openxmlformats.org/officeDocument/2006/relationships/hyperlink" Target="https://podminky.urs.cz/item/CS_URS_2022_01/965031131" TargetMode="External" /><Relationship Id="rId59" Type="http://schemas.openxmlformats.org/officeDocument/2006/relationships/hyperlink" Target="https://podminky.urs.cz/item/CS_URS_2022_01/965041441" TargetMode="External" /><Relationship Id="rId60" Type="http://schemas.openxmlformats.org/officeDocument/2006/relationships/hyperlink" Target="https://podminky.urs.cz/item/CS_URS_2022_01/965045113" TargetMode="External" /><Relationship Id="rId61" Type="http://schemas.openxmlformats.org/officeDocument/2006/relationships/hyperlink" Target="https://podminky.urs.cz/item/CS_URS_2022_01/965082933" TargetMode="External" /><Relationship Id="rId62" Type="http://schemas.openxmlformats.org/officeDocument/2006/relationships/hyperlink" Target="https://podminky.urs.cz/item/CS_URS_2022_01/967031132" TargetMode="External" /><Relationship Id="rId63" Type="http://schemas.openxmlformats.org/officeDocument/2006/relationships/hyperlink" Target="https://podminky.urs.cz/item/CS_URS_2022_01/968072455" TargetMode="External" /><Relationship Id="rId64" Type="http://schemas.openxmlformats.org/officeDocument/2006/relationships/hyperlink" Target="https://podminky.urs.cz/item/CS_URS_2022_01/971033621" TargetMode="External" /><Relationship Id="rId65" Type="http://schemas.openxmlformats.org/officeDocument/2006/relationships/hyperlink" Target="https://podminky.urs.cz/item/CS_URS_2022_01/973031325" TargetMode="External" /><Relationship Id="rId66" Type="http://schemas.openxmlformats.org/officeDocument/2006/relationships/hyperlink" Target="https://podminky.urs.cz/item/CS_URS_2022_01/974031664" TargetMode="External" /><Relationship Id="rId67" Type="http://schemas.openxmlformats.org/officeDocument/2006/relationships/hyperlink" Target="https://podminky.urs.cz/item/CS_URS_2022_01/978011141" TargetMode="External" /><Relationship Id="rId68" Type="http://schemas.openxmlformats.org/officeDocument/2006/relationships/hyperlink" Target="https://podminky.urs.cz/item/CS_URS_2022_01/978013141" TargetMode="External" /><Relationship Id="rId69" Type="http://schemas.openxmlformats.org/officeDocument/2006/relationships/hyperlink" Target="https://podminky.urs.cz/item/CS_URS_2022_01/978019341" TargetMode="External" /><Relationship Id="rId70" Type="http://schemas.openxmlformats.org/officeDocument/2006/relationships/hyperlink" Target="https://podminky.urs.cz/item/CS_URS_2022_01/978036141" TargetMode="External" /><Relationship Id="rId71" Type="http://schemas.openxmlformats.org/officeDocument/2006/relationships/hyperlink" Target="https://podminky.urs.cz/item/CS_URS_2022_01/978059511" TargetMode="External" /><Relationship Id="rId72" Type="http://schemas.openxmlformats.org/officeDocument/2006/relationships/hyperlink" Target="https://podminky.urs.cz/item/CS_URS_2022_01/997013154" TargetMode="External" /><Relationship Id="rId73" Type="http://schemas.openxmlformats.org/officeDocument/2006/relationships/hyperlink" Target="https://podminky.urs.cz/item/CS_URS_2022_01/997013501" TargetMode="External" /><Relationship Id="rId74" Type="http://schemas.openxmlformats.org/officeDocument/2006/relationships/hyperlink" Target="https://podminky.urs.cz/item/CS_URS_2022_01/997013509" TargetMode="External" /><Relationship Id="rId75" Type="http://schemas.openxmlformats.org/officeDocument/2006/relationships/hyperlink" Target="https://podminky.urs.cz/item/CS_URS_2022_01/997013631" TargetMode="External" /><Relationship Id="rId76" Type="http://schemas.openxmlformats.org/officeDocument/2006/relationships/hyperlink" Target="https://podminky.urs.cz/item/CS_URS_2022_01/998017003" TargetMode="External" /><Relationship Id="rId77" Type="http://schemas.openxmlformats.org/officeDocument/2006/relationships/hyperlink" Target="https://podminky.urs.cz/item/CS_URS_2022_01/712431801" TargetMode="External" /><Relationship Id="rId78" Type="http://schemas.openxmlformats.org/officeDocument/2006/relationships/hyperlink" Target="https://podminky.urs.cz/item/CS_URS_2022_01/712300845" TargetMode="External" /><Relationship Id="rId79" Type="http://schemas.openxmlformats.org/officeDocument/2006/relationships/hyperlink" Target="https://podminky.urs.cz/item/CS_URS_2022_01/712340833" TargetMode="External" /><Relationship Id="rId80" Type="http://schemas.openxmlformats.org/officeDocument/2006/relationships/hyperlink" Target="https://podminky.urs.cz/item/CS_URS_2022_01/712431111" TargetMode="External" /><Relationship Id="rId81" Type="http://schemas.openxmlformats.org/officeDocument/2006/relationships/hyperlink" Target="https://podminky.urs.cz/item/CS_URS_2022_01/998712203" TargetMode="External" /><Relationship Id="rId82" Type="http://schemas.openxmlformats.org/officeDocument/2006/relationships/hyperlink" Target="https://podminky.urs.cz/item/CS_URS_2022_01/713111111" TargetMode="External" /><Relationship Id="rId83" Type="http://schemas.openxmlformats.org/officeDocument/2006/relationships/hyperlink" Target="https://podminky.urs.cz/item/CS_URS_2022_01/713114124" TargetMode="External" /><Relationship Id="rId84" Type="http://schemas.openxmlformats.org/officeDocument/2006/relationships/hyperlink" Target="https://podminky.urs.cz/item/CS_URS_2022_01/713121111" TargetMode="External" /><Relationship Id="rId85" Type="http://schemas.openxmlformats.org/officeDocument/2006/relationships/hyperlink" Target="https://podminky.urs.cz/item/CS_URS_2022_01/713131141" TargetMode="External" /><Relationship Id="rId86" Type="http://schemas.openxmlformats.org/officeDocument/2006/relationships/hyperlink" Target="https://podminky.urs.cz/item/CS_URS_2022_01/713152201" TargetMode="External" /><Relationship Id="rId87" Type="http://schemas.openxmlformats.org/officeDocument/2006/relationships/hyperlink" Target="https://podminky.urs.cz/item/CS_URS_2022_01/713191133" TargetMode="External" /><Relationship Id="rId88" Type="http://schemas.openxmlformats.org/officeDocument/2006/relationships/hyperlink" Target="https://podminky.urs.cz/item/CS_URS_2022_01/998713203" TargetMode="External" /><Relationship Id="rId89" Type="http://schemas.openxmlformats.org/officeDocument/2006/relationships/hyperlink" Target="https://podminky.urs.cz/item/CS_URS_2022_01/998714203" TargetMode="External" /><Relationship Id="rId90" Type="http://schemas.openxmlformats.org/officeDocument/2006/relationships/hyperlink" Target="https://podminky.urs.cz/item/CS_URS_2022_01/762331921" TargetMode="External" /><Relationship Id="rId91" Type="http://schemas.openxmlformats.org/officeDocument/2006/relationships/hyperlink" Target="https://podminky.urs.cz/item/CS_URS_2022_01/762331922" TargetMode="External" /><Relationship Id="rId92" Type="http://schemas.openxmlformats.org/officeDocument/2006/relationships/hyperlink" Target="https://podminky.urs.cz/item/CS_URS_2022_01/762331933" TargetMode="External" /><Relationship Id="rId93" Type="http://schemas.openxmlformats.org/officeDocument/2006/relationships/hyperlink" Target="https://podminky.urs.cz/item/CS_URS_2022_01/762331942" TargetMode="External" /><Relationship Id="rId94" Type="http://schemas.openxmlformats.org/officeDocument/2006/relationships/hyperlink" Target="https://podminky.urs.cz/item/CS_URS_2022_01/762341811" TargetMode="External" /><Relationship Id="rId95" Type="http://schemas.openxmlformats.org/officeDocument/2006/relationships/hyperlink" Target="https://podminky.urs.cz/item/CS_URS_2022_01/762341931" TargetMode="External" /><Relationship Id="rId96" Type="http://schemas.openxmlformats.org/officeDocument/2006/relationships/hyperlink" Target="https://podminky.urs.cz/item/CS_URS_2022_01/762815811" TargetMode="External" /><Relationship Id="rId97" Type="http://schemas.openxmlformats.org/officeDocument/2006/relationships/hyperlink" Target="https://podminky.urs.cz/item/CS_URS_2022_01/762083111" TargetMode="External" /><Relationship Id="rId98" Type="http://schemas.openxmlformats.org/officeDocument/2006/relationships/hyperlink" Target="https://podminky.urs.cz/item/CS_URS_2022_01/762333631" TargetMode="External" /><Relationship Id="rId99" Type="http://schemas.openxmlformats.org/officeDocument/2006/relationships/hyperlink" Target="https://podminky.urs.cz/item/CS_URS_2022_01/762333632" TargetMode="External" /><Relationship Id="rId100" Type="http://schemas.openxmlformats.org/officeDocument/2006/relationships/hyperlink" Target="https://podminky.urs.cz/item/CS_URS_2022_01/762333635" TargetMode="External" /><Relationship Id="rId101" Type="http://schemas.openxmlformats.org/officeDocument/2006/relationships/hyperlink" Target="https://podminky.urs.cz/item/CS_URS_2022_01/762341026" TargetMode="External" /><Relationship Id="rId102" Type="http://schemas.openxmlformats.org/officeDocument/2006/relationships/hyperlink" Target="https://podminky.urs.cz/item/CS_URS_2022_01/762342314" TargetMode="External" /><Relationship Id="rId103" Type="http://schemas.openxmlformats.org/officeDocument/2006/relationships/hyperlink" Target="https://podminky.urs.cz/item/CS_URS_2022_01/762342523" TargetMode="External" /><Relationship Id="rId104" Type="http://schemas.openxmlformats.org/officeDocument/2006/relationships/hyperlink" Target="https://podminky.urs.cz/item/CS_URS_2022_01/762343911" TargetMode="External" /><Relationship Id="rId105" Type="http://schemas.openxmlformats.org/officeDocument/2006/relationships/hyperlink" Target="https://podminky.urs.cz/item/CS_URS_2022_01/762381013" TargetMode="External" /><Relationship Id="rId106" Type="http://schemas.openxmlformats.org/officeDocument/2006/relationships/hyperlink" Target="https://podminky.urs.cz/item/CS_URS_2022_01/762395000" TargetMode="External" /><Relationship Id="rId107" Type="http://schemas.openxmlformats.org/officeDocument/2006/relationships/hyperlink" Target="https://podminky.urs.cz/item/CS_URS_2022_01/762420011" TargetMode="External" /><Relationship Id="rId108" Type="http://schemas.openxmlformats.org/officeDocument/2006/relationships/hyperlink" Target="https://podminky.urs.cz/item/CS_URS_2022_01/762511296" TargetMode="External" /><Relationship Id="rId109" Type="http://schemas.openxmlformats.org/officeDocument/2006/relationships/hyperlink" Target="https://podminky.urs.cz/item/CS_URS_2022_01/762810026" TargetMode="External" /><Relationship Id="rId110" Type="http://schemas.openxmlformats.org/officeDocument/2006/relationships/hyperlink" Target="https://podminky.urs.cz/item/CS_URS_2022_01/762812935" TargetMode="External" /><Relationship Id="rId111" Type="http://schemas.openxmlformats.org/officeDocument/2006/relationships/hyperlink" Target="https://podminky.urs.cz/item/CS_URS_2022_01/762822120" TargetMode="External" /><Relationship Id="rId112" Type="http://schemas.openxmlformats.org/officeDocument/2006/relationships/hyperlink" Target="https://podminky.urs.cz/item/CS_URS_2022_01/762822130" TargetMode="External" /><Relationship Id="rId113" Type="http://schemas.openxmlformats.org/officeDocument/2006/relationships/hyperlink" Target="https://podminky.urs.cz/item/CS_URS_2022_01/762895000" TargetMode="External" /><Relationship Id="rId114" Type="http://schemas.openxmlformats.org/officeDocument/2006/relationships/hyperlink" Target="https://podminky.urs.cz/item/CS_URS_2022_01/998762203" TargetMode="External" /><Relationship Id="rId115" Type="http://schemas.openxmlformats.org/officeDocument/2006/relationships/hyperlink" Target="https://podminky.urs.cz/item/CS_URS_2022_01/763111333" TargetMode="External" /><Relationship Id="rId116" Type="http://schemas.openxmlformats.org/officeDocument/2006/relationships/hyperlink" Target="https://podminky.urs.cz/item/CS_URS_2022_01/763111426" TargetMode="External" /><Relationship Id="rId117" Type="http://schemas.openxmlformats.org/officeDocument/2006/relationships/hyperlink" Target="https://podminky.urs.cz/item/CS_URS_2022_01/763111717" TargetMode="External" /><Relationship Id="rId118" Type="http://schemas.openxmlformats.org/officeDocument/2006/relationships/hyperlink" Target="https://podminky.urs.cz/item/CS_URS_2022_01/763121422" TargetMode="External" /><Relationship Id="rId119" Type="http://schemas.openxmlformats.org/officeDocument/2006/relationships/hyperlink" Target="https://podminky.urs.cz/item/CS_URS_2022_01/763121426" TargetMode="External" /><Relationship Id="rId120" Type="http://schemas.openxmlformats.org/officeDocument/2006/relationships/hyperlink" Target="https://podminky.urs.cz/item/CS_URS_2022_01/763121714" TargetMode="External" /><Relationship Id="rId121" Type="http://schemas.openxmlformats.org/officeDocument/2006/relationships/hyperlink" Target="https://podminky.urs.cz/item/CS_URS_2022_01/763131411" TargetMode="External" /><Relationship Id="rId122" Type="http://schemas.openxmlformats.org/officeDocument/2006/relationships/hyperlink" Target="https://podminky.urs.cz/item/CS_URS_2022_01/763131431" TargetMode="External" /><Relationship Id="rId123" Type="http://schemas.openxmlformats.org/officeDocument/2006/relationships/hyperlink" Target="https://podminky.urs.cz/item/CS_URS_2022_01/763131451" TargetMode="External" /><Relationship Id="rId124" Type="http://schemas.openxmlformats.org/officeDocument/2006/relationships/hyperlink" Target="https://podminky.urs.cz/item/CS_URS_2022_01/763131471" TargetMode="External" /><Relationship Id="rId125" Type="http://schemas.openxmlformats.org/officeDocument/2006/relationships/hyperlink" Target="https://podminky.urs.cz/item/CS_URS_2022_01/763131491" TargetMode="External" /><Relationship Id="rId126" Type="http://schemas.openxmlformats.org/officeDocument/2006/relationships/hyperlink" Target="https://podminky.urs.cz/item/CS_URS_2022_01/763131714" TargetMode="External" /><Relationship Id="rId127" Type="http://schemas.openxmlformats.org/officeDocument/2006/relationships/hyperlink" Target="https://podminky.urs.cz/item/CS_URS_2022_01/763131751" TargetMode="External" /><Relationship Id="rId128" Type="http://schemas.openxmlformats.org/officeDocument/2006/relationships/hyperlink" Target="https://podminky.urs.cz/item/CS_URS_2022_01/763181311" TargetMode="External" /><Relationship Id="rId129" Type="http://schemas.openxmlformats.org/officeDocument/2006/relationships/hyperlink" Target="https://podminky.urs.cz/item/CS_URS_2022_01/763711122" TargetMode="External" /><Relationship Id="rId130" Type="http://schemas.openxmlformats.org/officeDocument/2006/relationships/hyperlink" Target="https://podminky.urs.cz/item/CS_URS_2022_01/998763403" TargetMode="External" /><Relationship Id="rId131" Type="http://schemas.openxmlformats.org/officeDocument/2006/relationships/hyperlink" Target="https://podminky.urs.cz/item/CS_URS_2022_01/764001841" TargetMode="External" /><Relationship Id="rId132" Type="http://schemas.openxmlformats.org/officeDocument/2006/relationships/hyperlink" Target="https://podminky.urs.cz/item/CS_URS_2022_01/764001861" TargetMode="External" /><Relationship Id="rId133" Type="http://schemas.openxmlformats.org/officeDocument/2006/relationships/hyperlink" Target="https://podminky.urs.cz/item/CS_URS_2022_01/764001881" TargetMode="External" /><Relationship Id="rId134" Type="http://schemas.openxmlformats.org/officeDocument/2006/relationships/hyperlink" Target="https://podminky.urs.cz/item/CS_URS_2022_01/764001891" TargetMode="External" /><Relationship Id="rId135" Type="http://schemas.openxmlformats.org/officeDocument/2006/relationships/hyperlink" Target="https://podminky.urs.cz/item/CS_URS_2022_01/764002811" TargetMode="External" /><Relationship Id="rId136" Type="http://schemas.openxmlformats.org/officeDocument/2006/relationships/hyperlink" Target="https://podminky.urs.cz/item/CS_URS_2022_01/764002812" TargetMode="External" /><Relationship Id="rId137" Type="http://schemas.openxmlformats.org/officeDocument/2006/relationships/hyperlink" Target="https://podminky.urs.cz/item/CS_URS_2022_01/764002821" TargetMode="External" /><Relationship Id="rId138" Type="http://schemas.openxmlformats.org/officeDocument/2006/relationships/hyperlink" Target="https://podminky.urs.cz/item/CS_URS_2022_01/764002841" TargetMode="External" /><Relationship Id="rId139" Type="http://schemas.openxmlformats.org/officeDocument/2006/relationships/hyperlink" Target="https://podminky.urs.cz/item/CS_URS_2022_01/764002861" TargetMode="External" /><Relationship Id="rId140" Type="http://schemas.openxmlformats.org/officeDocument/2006/relationships/hyperlink" Target="https://podminky.urs.cz/item/CS_URS_2022_01/764002871" TargetMode="External" /><Relationship Id="rId141" Type="http://schemas.openxmlformats.org/officeDocument/2006/relationships/hyperlink" Target="https://podminky.urs.cz/item/CS_URS_2022_01/764003801" TargetMode="External" /><Relationship Id="rId142" Type="http://schemas.openxmlformats.org/officeDocument/2006/relationships/hyperlink" Target="https://podminky.urs.cz/item/CS_URS_2022_01/764004801" TargetMode="External" /><Relationship Id="rId143" Type="http://schemas.openxmlformats.org/officeDocument/2006/relationships/hyperlink" Target="https://podminky.urs.cz/item/CS_URS_2022_01/764004821" TargetMode="External" /><Relationship Id="rId144" Type="http://schemas.openxmlformats.org/officeDocument/2006/relationships/hyperlink" Target="https://podminky.urs.cz/item/CS_URS_2022_01/764004861" TargetMode="External" /><Relationship Id="rId145" Type="http://schemas.openxmlformats.org/officeDocument/2006/relationships/hyperlink" Target="https://podminky.urs.cz/item/CS_URS_2022_01/764042417" TargetMode="External" /><Relationship Id="rId146" Type="http://schemas.openxmlformats.org/officeDocument/2006/relationships/hyperlink" Target="https://podminky.urs.cz/item/CS_URS_2022_01/764211625" TargetMode="External" /><Relationship Id="rId147" Type="http://schemas.openxmlformats.org/officeDocument/2006/relationships/hyperlink" Target="https://podminky.urs.cz/item/CS_URS_2022_01/764211675" TargetMode="External" /><Relationship Id="rId148" Type="http://schemas.openxmlformats.org/officeDocument/2006/relationships/hyperlink" Target="https://podminky.urs.cz/item/CS_URS_2022_01/764212607" TargetMode="External" /><Relationship Id="rId149" Type="http://schemas.openxmlformats.org/officeDocument/2006/relationships/hyperlink" Target="https://podminky.urs.cz/item/CS_URS_2022_01/764212635" TargetMode="External" /><Relationship Id="rId150" Type="http://schemas.openxmlformats.org/officeDocument/2006/relationships/hyperlink" Target="https://podminky.urs.cz/item/CS_URS_2022_01/764216645" TargetMode="External" /><Relationship Id="rId151" Type="http://schemas.openxmlformats.org/officeDocument/2006/relationships/hyperlink" Target="https://podminky.urs.cz/item/CS_URS_2022_01/764242337" TargetMode="External" /><Relationship Id="rId152" Type="http://schemas.openxmlformats.org/officeDocument/2006/relationships/hyperlink" Target="https://podminky.urs.cz/item/CS_URS_2022_01/764245307" TargetMode="External" /><Relationship Id="rId153" Type="http://schemas.openxmlformats.org/officeDocument/2006/relationships/hyperlink" Target="https://podminky.urs.cz/item/CS_URS_2022_01/764248326" TargetMode="External" /><Relationship Id="rId154" Type="http://schemas.openxmlformats.org/officeDocument/2006/relationships/hyperlink" Target="https://podminky.urs.cz/item/CS_URS_2022_01/764311606" TargetMode="External" /><Relationship Id="rId155" Type="http://schemas.openxmlformats.org/officeDocument/2006/relationships/hyperlink" Target="https://podminky.urs.cz/item/CS_URS_2022_01/764011621" TargetMode="External" /><Relationship Id="rId156" Type="http://schemas.openxmlformats.org/officeDocument/2006/relationships/hyperlink" Target="https://podminky.urs.cz/item/CS_URS_2022_01/764041321" TargetMode="External" /><Relationship Id="rId157" Type="http://schemas.openxmlformats.org/officeDocument/2006/relationships/hyperlink" Target="https://podminky.urs.cz/item/CS_URS_2022_01/764315632" TargetMode="External" /><Relationship Id="rId158" Type="http://schemas.openxmlformats.org/officeDocument/2006/relationships/hyperlink" Target="https://podminky.urs.cz/item/CS_URS_2022_01/764315633" TargetMode="External" /><Relationship Id="rId159" Type="http://schemas.openxmlformats.org/officeDocument/2006/relationships/hyperlink" Target="https://podminky.urs.cz/item/CS_URS_2022_01/764541305" TargetMode="External" /><Relationship Id="rId160" Type="http://schemas.openxmlformats.org/officeDocument/2006/relationships/hyperlink" Target="https://podminky.urs.cz/item/CS_URS_2022_01/764541346" TargetMode="External" /><Relationship Id="rId161" Type="http://schemas.openxmlformats.org/officeDocument/2006/relationships/hyperlink" Target="https://podminky.urs.cz/item/CS_URS_2022_01/764543307" TargetMode="External" /><Relationship Id="rId162" Type="http://schemas.openxmlformats.org/officeDocument/2006/relationships/hyperlink" Target="https://podminky.urs.cz/item/CS_URS_2022_01/764543327" TargetMode="External" /><Relationship Id="rId163" Type="http://schemas.openxmlformats.org/officeDocument/2006/relationships/hyperlink" Target="https://podminky.urs.cz/item/CS_URS_2022_01/764503106" TargetMode="External" /><Relationship Id="rId164" Type="http://schemas.openxmlformats.org/officeDocument/2006/relationships/hyperlink" Target="https://podminky.urs.cz/item/CS_URS_2022_01/764548323" TargetMode="External" /><Relationship Id="rId165" Type="http://schemas.openxmlformats.org/officeDocument/2006/relationships/hyperlink" Target="https://podminky.urs.cz/item/CS_URS_2022_01/764548324" TargetMode="External" /><Relationship Id="rId166" Type="http://schemas.openxmlformats.org/officeDocument/2006/relationships/hyperlink" Target="https://podminky.urs.cz/item/CS_URS_2022_01/998764203" TargetMode="External" /><Relationship Id="rId167" Type="http://schemas.openxmlformats.org/officeDocument/2006/relationships/hyperlink" Target="https://podminky.urs.cz/item/CS_URS_2022_01/765191023" TargetMode="External" /><Relationship Id="rId168" Type="http://schemas.openxmlformats.org/officeDocument/2006/relationships/hyperlink" Target="https://podminky.urs.cz/item/CS_URS_2022_01/765191031" TargetMode="External" /><Relationship Id="rId169" Type="http://schemas.openxmlformats.org/officeDocument/2006/relationships/hyperlink" Target="https://podminky.urs.cz/item/CS_URS_2022_01/998765203" TargetMode="External" /><Relationship Id="rId170" Type="http://schemas.openxmlformats.org/officeDocument/2006/relationships/hyperlink" Target="https://podminky.urs.cz/item/CS_URS_2022_01/766411821" TargetMode="External" /><Relationship Id="rId171" Type="http://schemas.openxmlformats.org/officeDocument/2006/relationships/hyperlink" Target="https://podminky.urs.cz/item/CS_URS_2022_01/766411822" TargetMode="External" /><Relationship Id="rId172" Type="http://schemas.openxmlformats.org/officeDocument/2006/relationships/hyperlink" Target="https://podminky.urs.cz/item/CS_URS_2022_01/766660001" TargetMode="External" /><Relationship Id="rId173" Type="http://schemas.openxmlformats.org/officeDocument/2006/relationships/hyperlink" Target="https://podminky.urs.cz/item/CS_URS_2022_01/766660002" TargetMode="External" /><Relationship Id="rId174" Type="http://schemas.openxmlformats.org/officeDocument/2006/relationships/hyperlink" Target="https://podminky.urs.cz/item/CS_URS_2022_01/766660022" TargetMode="External" /><Relationship Id="rId175" Type="http://schemas.openxmlformats.org/officeDocument/2006/relationships/hyperlink" Target="https://podminky.urs.cz/item/CS_URS_2022_01/766660171" TargetMode="External" /><Relationship Id="rId176" Type="http://schemas.openxmlformats.org/officeDocument/2006/relationships/hyperlink" Target="https://podminky.urs.cz/item/CS_URS_2022_01/766660172" TargetMode="External" /><Relationship Id="rId177" Type="http://schemas.openxmlformats.org/officeDocument/2006/relationships/hyperlink" Target="https://podminky.urs.cz/item/CS_URS_2022_01/766660182" TargetMode="External" /><Relationship Id="rId178" Type="http://schemas.openxmlformats.org/officeDocument/2006/relationships/hyperlink" Target="https://podminky.urs.cz/item/CS_URS_2022_01/766671001" TargetMode="External" /><Relationship Id="rId179" Type="http://schemas.openxmlformats.org/officeDocument/2006/relationships/hyperlink" Target="https://podminky.urs.cz/item/CS_URS_2022_01/766682111" TargetMode="External" /><Relationship Id="rId180" Type="http://schemas.openxmlformats.org/officeDocument/2006/relationships/hyperlink" Target="https://podminky.urs.cz/item/CS_URS_2022_01/766682211" TargetMode="External" /><Relationship Id="rId181" Type="http://schemas.openxmlformats.org/officeDocument/2006/relationships/hyperlink" Target="https://podminky.urs.cz/item/CS_URS_2022_01/766811110" TargetMode="External" /><Relationship Id="rId182" Type="http://schemas.openxmlformats.org/officeDocument/2006/relationships/hyperlink" Target="https://podminky.urs.cz/item/CS_URS_2022_01/998766203" TargetMode="External" /><Relationship Id="rId183" Type="http://schemas.openxmlformats.org/officeDocument/2006/relationships/hyperlink" Target="https://podminky.urs.cz/item/CS_URS_2022_01/767851803" TargetMode="External" /><Relationship Id="rId184" Type="http://schemas.openxmlformats.org/officeDocument/2006/relationships/hyperlink" Target="https://podminky.urs.cz/item/CS_URS_2022_01/998767203" TargetMode="External" /><Relationship Id="rId185" Type="http://schemas.openxmlformats.org/officeDocument/2006/relationships/hyperlink" Target="https://podminky.urs.cz/item/CS_URS_2022_01/771571810" TargetMode="External" /><Relationship Id="rId186" Type="http://schemas.openxmlformats.org/officeDocument/2006/relationships/hyperlink" Target="https://podminky.urs.cz/item/CS_URS_2022_01/771111011" TargetMode="External" /><Relationship Id="rId187" Type="http://schemas.openxmlformats.org/officeDocument/2006/relationships/hyperlink" Target="https://podminky.urs.cz/item/CS_URS_2022_01/771121011" TargetMode="External" /><Relationship Id="rId188" Type="http://schemas.openxmlformats.org/officeDocument/2006/relationships/hyperlink" Target="https://podminky.urs.cz/item/CS_URS_2022_01/771151014" TargetMode="External" /><Relationship Id="rId189" Type="http://schemas.openxmlformats.org/officeDocument/2006/relationships/hyperlink" Target="https://podminky.urs.cz/item/CS_URS_2022_01/771591112" TargetMode="External" /><Relationship Id="rId190" Type="http://schemas.openxmlformats.org/officeDocument/2006/relationships/hyperlink" Target="https://podminky.urs.cz/item/CS_URS_2022_01/771591264" TargetMode="External" /><Relationship Id="rId191" Type="http://schemas.openxmlformats.org/officeDocument/2006/relationships/hyperlink" Target="https://podminky.urs.cz/item/CS_URS_2022_01/771574112" TargetMode="External" /><Relationship Id="rId192" Type="http://schemas.openxmlformats.org/officeDocument/2006/relationships/hyperlink" Target="https://podminky.urs.cz/item/CS_URS_2022_01/771591115" TargetMode="External" /><Relationship Id="rId193" Type="http://schemas.openxmlformats.org/officeDocument/2006/relationships/hyperlink" Target="https://podminky.urs.cz/item/CS_URS_2022_01/998771203" TargetMode="External" /><Relationship Id="rId194" Type="http://schemas.openxmlformats.org/officeDocument/2006/relationships/hyperlink" Target="https://podminky.urs.cz/item/CS_URS_2022_01/776301812" TargetMode="External" /><Relationship Id="rId195" Type="http://schemas.openxmlformats.org/officeDocument/2006/relationships/hyperlink" Target="https://podminky.urs.cz/item/CS_URS_2022_01/776410811" TargetMode="External" /><Relationship Id="rId196" Type="http://schemas.openxmlformats.org/officeDocument/2006/relationships/hyperlink" Target="https://podminky.urs.cz/item/CS_URS_2022_01/776201812" TargetMode="External" /><Relationship Id="rId197" Type="http://schemas.openxmlformats.org/officeDocument/2006/relationships/hyperlink" Target="https://podminky.urs.cz/item/CS_URS_2022_01/776501811" TargetMode="External" /><Relationship Id="rId198" Type="http://schemas.openxmlformats.org/officeDocument/2006/relationships/hyperlink" Target="https://podminky.urs.cz/item/CS_URS_2022_01/776111115" TargetMode="External" /><Relationship Id="rId199" Type="http://schemas.openxmlformats.org/officeDocument/2006/relationships/hyperlink" Target="https://podminky.urs.cz/item/CS_URS_2022_01/776111311" TargetMode="External" /><Relationship Id="rId200" Type="http://schemas.openxmlformats.org/officeDocument/2006/relationships/hyperlink" Target="https://podminky.urs.cz/item/CS_URS_2022_01/776111323" TargetMode="External" /><Relationship Id="rId201" Type="http://schemas.openxmlformats.org/officeDocument/2006/relationships/hyperlink" Target="https://podminky.urs.cz/item/CS_URS_2022_01/776121321" TargetMode="External" /><Relationship Id="rId202" Type="http://schemas.openxmlformats.org/officeDocument/2006/relationships/hyperlink" Target="https://podminky.urs.cz/item/CS_URS_2022_01/776121323" TargetMode="External" /><Relationship Id="rId203" Type="http://schemas.openxmlformats.org/officeDocument/2006/relationships/hyperlink" Target="https://podminky.urs.cz/item/CS_URS_2022_01/776121411" TargetMode="External" /><Relationship Id="rId204" Type="http://schemas.openxmlformats.org/officeDocument/2006/relationships/hyperlink" Target="https://podminky.urs.cz/item/CS_URS_2022_01/776121412" TargetMode="External" /><Relationship Id="rId205" Type="http://schemas.openxmlformats.org/officeDocument/2006/relationships/hyperlink" Target="https://podminky.urs.cz/item/CS_URS_2022_01/776141114" TargetMode="External" /><Relationship Id="rId206" Type="http://schemas.openxmlformats.org/officeDocument/2006/relationships/hyperlink" Target="https://podminky.urs.cz/item/CS_URS_2022_01/776241121" TargetMode="External" /><Relationship Id="rId207" Type="http://schemas.openxmlformats.org/officeDocument/2006/relationships/hyperlink" Target="https://podminky.urs.cz/item/CS_URS_2022_01/776341111" TargetMode="External" /><Relationship Id="rId208" Type="http://schemas.openxmlformats.org/officeDocument/2006/relationships/hyperlink" Target="https://podminky.urs.cz/item/CS_URS_2022_01/776341121" TargetMode="External" /><Relationship Id="rId209" Type="http://schemas.openxmlformats.org/officeDocument/2006/relationships/hyperlink" Target="https://podminky.urs.cz/item/CS_URS_2022_01/776411111" TargetMode="External" /><Relationship Id="rId210" Type="http://schemas.openxmlformats.org/officeDocument/2006/relationships/hyperlink" Target="https://podminky.urs.cz/item/CS_URS_2022_01/776411121" TargetMode="External" /><Relationship Id="rId211" Type="http://schemas.openxmlformats.org/officeDocument/2006/relationships/hyperlink" Target="https://podminky.urs.cz/item/CS_URS_2022_01/998776203" TargetMode="External" /><Relationship Id="rId212" Type="http://schemas.openxmlformats.org/officeDocument/2006/relationships/hyperlink" Target="https://podminky.urs.cz/item/CS_URS_2022_01/781121011" TargetMode="External" /><Relationship Id="rId213" Type="http://schemas.openxmlformats.org/officeDocument/2006/relationships/hyperlink" Target="https://podminky.urs.cz/item/CS_URS_2022_01/781131112" TargetMode="External" /><Relationship Id="rId214" Type="http://schemas.openxmlformats.org/officeDocument/2006/relationships/hyperlink" Target="https://podminky.urs.cz/item/CS_URS_2022_01/781474113" TargetMode="External" /><Relationship Id="rId215" Type="http://schemas.openxmlformats.org/officeDocument/2006/relationships/hyperlink" Target="https://podminky.urs.cz/item/CS_URS_2022_01/781494111" TargetMode="External" /><Relationship Id="rId216" Type="http://schemas.openxmlformats.org/officeDocument/2006/relationships/hyperlink" Target="https://podminky.urs.cz/item/CS_URS_2022_01/781494511" TargetMode="External" /><Relationship Id="rId217" Type="http://schemas.openxmlformats.org/officeDocument/2006/relationships/hyperlink" Target="https://podminky.urs.cz/item/CS_URS_2022_01/781495115" TargetMode="External" /><Relationship Id="rId218" Type="http://schemas.openxmlformats.org/officeDocument/2006/relationships/hyperlink" Target="https://podminky.urs.cz/item/CS_URS_2022_01/998781203" TargetMode="External" /><Relationship Id="rId219" Type="http://schemas.openxmlformats.org/officeDocument/2006/relationships/hyperlink" Target="https://podminky.urs.cz/item/CS_URS_2022_01/783314201" TargetMode="External" /><Relationship Id="rId220" Type="http://schemas.openxmlformats.org/officeDocument/2006/relationships/hyperlink" Target="https://podminky.urs.cz/item/CS_URS_2022_01/783314101" TargetMode="External" /><Relationship Id="rId221" Type="http://schemas.openxmlformats.org/officeDocument/2006/relationships/hyperlink" Target="https://podminky.urs.cz/item/CS_URS_2022_01/783315101" TargetMode="External" /><Relationship Id="rId222" Type="http://schemas.openxmlformats.org/officeDocument/2006/relationships/hyperlink" Target="https://podminky.urs.cz/item/CS_URS_2022_01/783317101" TargetMode="External" /><Relationship Id="rId223" Type="http://schemas.openxmlformats.org/officeDocument/2006/relationships/hyperlink" Target="https://podminky.urs.cz/item/CS_URS_2022_01/783823121" TargetMode="External" /><Relationship Id="rId224" Type="http://schemas.openxmlformats.org/officeDocument/2006/relationships/hyperlink" Target="https://podminky.urs.cz/item/CS_URS_2022_01/783827405" TargetMode="External" /><Relationship Id="rId225" Type="http://schemas.openxmlformats.org/officeDocument/2006/relationships/hyperlink" Target="https://podminky.urs.cz/item/CS_URS_2022_01/783823135" TargetMode="External" /><Relationship Id="rId226" Type="http://schemas.openxmlformats.org/officeDocument/2006/relationships/hyperlink" Target="https://podminky.urs.cz/item/CS_URS_2022_01/783827425" TargetMode="External" /><Relationship Id="rId227" Type="http://schemas.openxmlformats.org/officeDocument/2006/relationships/hyperlink" Target="https://podminky.urs.cz/item/CS_URS_2022_01/783823185" TargetMode="External" /><Relationship Id="rId228" Type="http://schemas.openxmlformats.org/officeDocument/2006/relationships/hyperlink" Target="https://podminky.urs.cz/item/CS_URS_2022_01/783827485" TargetMode="External" /><Relationship Id="rId229" Type="http://schemas.openxmlformats.org/officeDocument/2006/relationships/hyperlink" Target="https://podminky.urs.cz/item/CS_URS_2022_01/784121001" TargetMode="External" /><Relationship Id="rId230" Type="http://schemas.openxmlformats.org/officeDocument/2006/relationships/hyperlink" Target="https://podminky.urs.cz/item/CS_URS_2022_01/784121007" TargetMode="External" /><Relationship Id="rId231" Type="http://schemas.openxmlformats.org/officeDocument/2006/relationships/hyperlink" Target="https://podminky.urs.cz/item/CS_URS_2022_01/784181101" TargetMode="External" /><Relationship Id="rId232" Type="http://schemas.openxmlformats.org/officeDocument/2006/relationships/hyperlink" Target="https://podminky.urs.cz/item/CS_URS_2022_01/784181107" TargetMode="External" /><Relationship Id="rId233" Type="http://schemas.openxmlformats.org/officeDocument/2006/relationships/hyperlink" Target="https://podminky.urs.cz/item/CS_URS_2022_01/784211101" TargetMode="External" /><Relationship Id="rId234" Type="http://schemas.openxmlformats.org/officeDocument/2006/relationships/hyperlink" Target="https://podminky.urs.cz/item/CS_URS_2022_01/784211107" TargetMode="External" /><Relationship Id="rId235" Type="http://schemas.openxmlformats.org/officeDocument/2006/relationships/hyperlink" Target="https://podminky.urs.cz/item/CS_URS_2022_01/784211163" TargetMode="External" /><Relationship Id="rId236" Type="http://schemas.openxmlformats.org/officeDocument/2006/relationships/hyperlink" Target="https://podminky.urs.cz/item/CS_URS_2022_01/460893111" TargetMode="External" /><Relationship Id="rId237" Type="http://schemas.openxmlformats.org/officeDocument/2006/relationships/hyperlink" Target="https://podminky.urs.cz/item/CS_URS_2022_01/460911121" TargetMode="External" /><Relationship Id="rId238" Type="http://schemas.openxmlformats.org/officeDocument/2006/relationships/hyperlink" Target="https://podminky.urs.cz/item/CS_URS_2022_01/460911122" TargetMode="External" /><Relationship Id="rId239" Type="http://schemas.openxmlformats.org/officeDocument/2006/relationships/hyperlink" Target="https://podminky.urs.cz/item/CS_URS_2022_01/566901143" TargetMode="External" /><Relationship Id="rId240" Type="http://schemas.openxmlformats.org/officeDocument/2006/relationships/hyperlink" Target="https://podminky.urs.cz/item/CS_URS_2022_01/460921221" TargetMode="External" /><Relationship Id="rId241" Type="http://schemas.openxmlformats.org/officeDocument/2006/relationships/hyperlink" Target="https://podminky.urs.cz/item/CS_URS_2022_01/460921222" TargetMode="External" /><Relationship Id="rId24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40">
      <selection activeCell="AN56" sqref="AN56:AP5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525"/>
      <c r="AS2" s="525"/>
      <c r="AT2" s="525"/>
      <c r="AU2" s="525"/>
      <c r="AV2" s="525"/>
      <c r="AW2" s="525"/>
      <c r="AX2" s="525"/>
      <c r="AY2" s="525"/>
      <c r="AZ2" s="525"/>
      <c r="BA2" s="525"/>
      <c r="BB2" s="525"/>
      <c r="BC2" s="525"/>
      <c r="BD2" s="525"/>
      <c r="BE2" s="525"/>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500" t="s">
        <v>14</v>
      </c>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24"/>
      <c r="AQ5" s="24"/>
      <c r="AR5" s="22"/>
      <c r="BE5" s="497" t="s">
        <v>15</v>
      </c>
      <c r="BS5" s="19" t="s">
        <v>6</v>
      </c>
    </row>
    <row r="6" spans="2:71" s="1" customFormat="1" ht="36.95" customHeight="1">
      <c r="B6" s="23"/>
      <c r="C6" s="24"/>
      <c r="D6" s="30" t="s">
        <v>16</v>
      </c>
      <c r="E6" s="24"/>
      <c r="F6" s="24"/>
      <c r="G6" s="24"/>
      <c r="H6" s="24"/>
      <c r="I6" s="24"/>
      <c r="J6" s="24"/>
      <c r="K6" s="502" t="s">
        <v>17</v>
      </c>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501"/>
      <c r="AO6" s="501"/>
      <c r="AP6" s="24"/>
      <c r="AQ6" s="24"/>
      <c r="AR6" s="22"/>
      <c r="BE6" s="498"/>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498"/>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498"/>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498"/>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498"/>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498"/>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498"/>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498"/>
      <c r="BS13" s="19" t="s">
        <v>6</v>
      </c>
    </row>
    <row r="14" spans="2:71" ht="12.75">
      <c r="B14" s="23"/>
      <c r="C14" s="24"/>
      <c r="D14" s="24"/>
      <c r="E14" s="503" t="s">
        <v>30</v>
      </c>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31" t="s">
        <v>28</v>
      </c>
      <c r="AL14" s="24"/>
      <c r="AM14" s="24"/>
      <c r="AN14" s="33" t="s">
        <v>30</v>
      </c>
      <c r="AO14" s="24"/>
      <c r="AP14" s="24"/>
      <c r="AQ14" s="24"/>
      <c r="AR14" s="22"/>
      <c r="BE14" s="498"/>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498"/>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498"/>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498"/>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498"/>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498"/>
      <c r="BS19" s="19" t="s">
        <v>6</v>
      </c>
    </row>
    <row r="20" spans="2:71" s="1" customFormat="1" ht="18.4"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498"/>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498"/>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498"/>
    </row>
    <row r="23" spans="2:57" s="1" customFormat="1" ht="47.25" customHeight="1">
      <c r="B23" s="23"/>
      <c r="C23" s="24"/>
      <c r="D23" s="24"/>
      <c r="E23" s="505" t="s">
        <v>37</v>
      </c>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24"/>
      <c r="AP23" s="24"/>
      <c r="AQ23" s="24"/>
      <c r="AR23" s="22"/>
      <c r="BE23" s="498"/>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498"/>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498"/>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506">
        <f>ROUND(AG54,2)</f>
        <v>600000</v>
      </c>
      <c r="AL26" s="507"/>
      <c r="AM26" s="507"/>
      <c r="AN26" s="507"/>
      <c r="AO26" s="507"/>
      <c r="AP26" s="38"/>
      <c r="AQ26" s="38"/>
      <c r="AR26" s="41"/>
      <c r="BE26" s="498"/>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498"/>
    </row>
    <row r="28" spans="1:57" s="2" customFormat="1" ht="12.75">
      <c r="A28" s="36"/>
      <c r="B28" s="37"/>
      <c r="C28" s="38"/>
      <c r="D28" s="38"/>
      <c r="E28" s="38"/>
      <c r="F28" s="38"/>
      <c r="G28" s="38"/>
      <c r="H28" s="38"/>
      <c r="I28" s="38"/>
      <c r="J28" s="38"/>
      <c r="K28" s="38"/>
      <c r="L28" s="508" t="s">
        <v>39</v>
      </c>
      <c r="M28" s="508"/>
      <c r="N28" s="508"/>
      <c r="O28" s="508"/>
      <c r="P28" s="508"/>
      <c r="Q28" s="38"/>
      <c r="R28" s="38"/>
      <c r="S28" s="38"/>
      <c r="T28" s="38"/>
      <c r="U28" s="38"/>
      <c r="V28" s="38"/>
      <c r="W28" s="508" t="s">
        <v>40</v>
      </c>
      <c r="X28" s="508"/>
      <c r="Y28" s="508"/>
      <c r="Z28" s="508"/>
      <c r="AA28" s="508"/>
      <c r="AB28" s="508"/>
      <c r="AC28" s="508"/>
      <c r="AD28" s="508"/>
      <c r="AE28" s="508"/>
      <c r="AF28" s="38"/>
      <c r="AG28" s="38"/>
      <c r="AH28" s="38"/>
      <c r="AI28" s="38"/>
      <c r="AJ28" s="38"/>
      <c r="AK28" s="508" t="s">
        <v>41</v>
      </c>
      <c r="AL28" s="508"/>
      <c r="AM28" s="508"/>
      <c r="AN28" s="508"/>
      <c r="AO28" s="508"/>
      <c r="AP28" s="38"/>
      <c r="AQ28" s="38"/>
      <c r="AR28" s="41"/>
      <c r="BE28" s="498"/>
    </row>
    <row r="29" spans="2:57" s="3" customFormat="1" ht="14.45" customHeight="1">
      <c r="B29" s="42"/>
      <c r="C29" s="43"/>
      <c r="D29" s="31" t="s">
        <v>42</v>
      </c>
      <c r="E29" s="43"/>
      <c r="F29" s="31" t="s">
        <v>43</v>
      </c>
      <c r="G29" s="43"/>
      <c r="H29" s="43"/>
      <c r="I29" s="43"/>
      <c r="J29" s="43"/>
      <c r="K29" s="43"/>
      <c r="L29" s="511">
        <v>0.21</v>
      </c>
      <c r="M29" s="510"/>
      <c r="N29" s="510"/>
      <c r="O29" s="510"/>
      <c r="P29" s="510"/>
      <c r="Q29" s="43"/>
      <c r="R29" s="43"/>
      <c r="S29" s="43"/>
      <c r="T29" s="43"/>
      <c r="U29" s="43"/>
      <c r="V29" s="43"/>
      <c r="W29" s="509">
        <f>ROUND(AZ54,2)</f>
        <v>600000</v>
      </c>
      <c r="X29" s="510"/>
      <c r="Y29" s="510"/>
      <c r="Z29" s="510"/>
      <c r="AA29" s="510"/>
      <c r="AB29" s="510"/>
      <c r="AC29" s="510"/>
      <c r="AD29" s="510"/>
      <c r="AE29" s="510"/>
      <c r="AF29" s="43"/>
      <c r="AG29" s="43"/>
      <c r="AH29" s="43"/>
      <c r="AI29" s="43"/>
      <c r="AJ29" s="43"/>
      <c r="AK29" s="509">
        <f>ROUND(AV54,2)</f>
        <v>126000</v>
      </c>
      <c r="AL29" s="510"/>
      <c r="AM29" s="510"/>
      <c r="AN29" s="510"/>
      <c r="AO29" s="510"/>
      <c r="AP29" s="43"/>
      <c r="AQ29" s="43"/>
      <c r="AR29" s="44"/>
      <c r="BE29" s="499"/>
    </row>
    <row r="30" spans="2:57" s="3" customFormat="1" ht="14.45" customHeight="1">
      <c r="B30" s="42"/>
      <c r="C30" s="43"/>
      <c r="D30" s="43"/>
      <c r="E30" s="43"/>
      <c r="F30" s="31" t="s">
        <v>44</v>
      </c>
      <c r="G30" s="43"/>
      <c r="H30" s="43"/>
      <c r="I30" s="43"/>
      <c r="J30" s="43"/>
      <c r="K30" s="43"/>
      <c r="L30" s="511">
        <v>0.15</v>
      </c>
      <c r="M30" s="510"/>
      <c r="N30" s="510"/>
      <c r="O30" s="510"/>
      <c r="P30" s="510"/>
      <c r="Q30" s="43"/>
      <c r="R30" s="43"/>
      <c r="S30" s="43"/>
      <c r="T30" s="43"/>
      <c r="U30" s="43"/>
      <c r="V30" s="43"/>
      <c r="W30" s="509">
        <f>ROUND(BA54,2)</f>
        <v>0</v>
      </c>
      <c r="X30" s="510"/>
      <c r="Y30" s="510"/>
      <c r="Z30" s="510"/>
      <c r="AA30" s="510"/>
      <c r="AB30" s="510"/>
      <c r="AC30" s="510"/>
      <c r="AD30" s="510"/>
      <c r="AE30" s="510"/>
      <c r="AF30" s="43"/>
      <c r="AG30" s="43"/>
      <c r="AH30" s="43"/>
      <c r="AI30" s="43"/>
      <c r="AJ30" s="43"/>
      <c r="AK30" s="509">
        <f>ROUND(AW54,2)</f>
        <v>0</v>
      </c>
      <c r="AL30" s="510"/>
      <c r="AM30" s="510"/>
      <c r="AN30" s="510"/>
      <c r="AO30" s="510"/>
      <c r="AP30" s="43"/>
      <c r="AQ30" s="43"/>
      <c r="AR30" s="44"/>
      <c r="BE30" s="499"/>
    </row>
    <row r="31" spans="2:57" s="3" customFormat="1" ht="14.45" customHeight="1" hidden="1">
      <c r="B31" s="42"/>
      <c r="C31" s="43"/>
      <c r="D31" s="43"/>
      <c r="E31" s="43"/>
      <c r="F31" s="31" t="s">
        <v>45</v>
      </c>
      <c r="G31" s="43"/>
      <c r="H31" s="43"/>
      <c r="I31" s="43"/>
      <c r="J31" s="43"/>
      <c r="K31" s="43"/>
      <c r="L31" s="511">
        <v>0.21</v>
      </c>
      <c r="M31" s="510"/>
      <c r="N31" s="510"/>
      <c r="O31" s="510"/>
      <c r="P31" s="510"/>
      <c r="Q31" s="43"/>
      <c r="R31" s="43"/>
      <c r="S31" s="43"/>
      <c r="T31" s="43"/>
      <c r="U31" s="43"/>
      <c r="V31" s="43"/>
      <c r="W31" s="509">
        <f>ROUND(BB54,2)</f>
        <v>0</v>
      </c>
      <c r="X31" s="510"/>
      <c r="Y31" s="510"/>
      <c r="Z31" s="510"/>
      <c r="AA31" s="510"/>
      <c r="AB31" s="510"/>
      <c r="AC31" s="510"/>
      <c r="AD31" s="510"/>
      <c r="AE31" s="510"/>
      <c r="AF31" s="43"/>
      <c r="AG31" s="43"/>
      <c r="AH31" s="43"/>
      <c r="AI31" s="43"/>
      <c r="AJ31" s="43"/>
      <c r="AK31" s="509">
        <v>0</v>
      </c>
      <c r="AL31" s="510"/>
      <c r="AM31" s="510"/>
      <c r="AN31" s="510"/>
      <c r="AO31" s="510"/>
      <c r="AP31" s="43"/>
      <c r="AQ31" s="43"/>
      <c r="AR31" s="44"/>
      <c r="BE31" s="499"/>
    </row>
    <row r="32" spans="2:57" s="3" customFormat="1" ht="14.45" customHeight="1" hidden="1">
      <c r="B32" s="42"/>
      <c r="C32" s="43"/>
      <c r="D32" s="43"/>
      <c r="E32" s="43"/>
      <c r="F32" s="31" t="s">
        <v>46</v>
      </c>
      <c r="G32" s="43"/>
      <c r="H32" s="43"/>
      <c r="I32" s="43"/>
      <c r="J32" s="43"/>
      <c r="K32" s="43"/>
      <c r="L32" s="511">
        <v>0.15</v>
      </c>
      <c r="M32" s="510"/>
      <c r="N32" s="510"/>
      <c r="O32" s="510"/>
      <c r="P32" s="510"/>
      <c r="Q32" s="43"/>
      <c r="R32" s="43"/>
      <c r="S32" s="43"/>
      <c r="T32" s="43"/>
      <c r="U32" s="43"/>
      <c r="V32" s="43"/>
      <c r="W32" s="509">
        <f>ROUND(BC54,2)</f>
        <v>0</v>
      </c>
      <c r="X32" s="510"/>
      <c r="Y32" s="510"/>
      <c r="Z32" s="510"/>
      <c r="AA32" s="510"/>
      <c r="AB32" s="510"/>
      <c r="AC32" s="510"/>
      <c r="AD32" s="510"/>
      <c r="AE32" s="510"/>
      <c r="AF32" s="43"/>
      <c r="AG32" s="43"/>
      <c r="AH32" s="43"/>
      <c r="AI32" s="43"/>
      <c r="AJ32" s="43"/>
      <c r="AK32" s="509">
        <v>0</v>
      </c>
      <c r="AL32" s="510"/>
      <c r="AM32" s="510"/>
      <c r="AN32" s="510"/>
      <c r="AO32" s="510"/>
      <c r="AP32" s="43"/>
      <c r="AQ32" s="43"/>
      <c r="AR32" s="44"/>
      <c r="BE32" s="499"/>
    </row>
    <row r="33" spans="2:44" s="3" customFormat="1" ht="14.45" customHeight="1" hidden="1">
      <c r="B33" s="42"/>
      <c r="C33" s="43"/>
      <c r="D33" s="43"/>
      <c r="E33" s="43"/>
      <c r="F33" s="31" t="s">
        <v>47</v>
      </c>
      <c r="G33" s="43"/>
      <c r="H33" s="43"/>
      <c r="I33" s="43"/>
      <c r="J33" s="43"/>
      <c r="K33" s="43"/>
      <c r="L33" s="511">
        <v>0</v>
      </c>
      <c r="M33" s="510"/>
      <c r="N33" s="510"/>
      <c r="O33" s="510"/>
      <c r="P33" s="510"/>
      <c r="Q33" s="43"/>
      <c r="R33" s="43"/>
      <c r="S33" s="43"/>
      <c r="T33" s="43"/>
      <c r="U33" s="43"/>
      <c r="V33" s="43"/>
      <c r="W33" s="509">
        <f>ROUND(BD54,2)</f>
        <v>0</v>
      </c>
      <c r="X33" s="510"/>
      <c r="Y33" s="510"/>
      <c r="Z33" s="510"/>
      <c r="AA33" s="510"/>
      <c r="AB33" s="510"/>
      <c r="AC33" s="510"/>
      <c r="AD33" s="510"/>
      <c r="AE33" s="510"/>
      <c r="AF33" s="43"/>
      <c r="AG33" s="43"/>
      <c r="AH33" s="43"/>
      <c r="AI33" s="43"/>
      <c r="AJ33" s="43"/>
      <c r="AK33" s="509">
        <v>0</v>
      </c>
      <c r="AL33" s="510"/>
      <c r="AM33" s="510"/>
      <c r="AN33" s="510"/>
      <c r="AO33" s="51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512" t="s">
        <v>50</v>
      </c>
      <c r="Y35" s="513"/>
      <c r="Z35" s="513"/>
      <c r="AA35" s="513"/>
      <c r="AB35" s="513"/>
      <c r="AC35" s="47"/>
      <c r="AD35" s="47"/>
      <c r="AE35" s="47"/>
      <c r="AF35" s="47"/>
      <c r="AG35" s="47"/>
      <c r="AH35" s="47"/>
      <c r="AI35" s="47"/>
      <c r="AJ35" s="47"/>
      <c r="AK35" s="514">
        <f>SUM(AK26:AK33)</f>
        <v>726000</v>
      </c>
      <c r="AL35" s="513"/>
      <c r="AM35" s="513"/>
      <c r="AN35" s="513"/>
      <c r="AO35" s="515"/>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2022-030</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535" t="str">
        <f>K6</f>
        <v>ZŠ a MŠ Suché Lazce - rekonstrukce a nástavba</v>
      </c>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Ke Strážnici, parc.č. 327, k.ú. Suché Lazce</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516" t="str">
        <f>IF(AN8="","",AN8)</f>
        <v>10. 5. 2022</v>
      </c>
      <c r="AN47" s="516"/>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ÚMČ Suché Lazce</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517" t="str">
        <f>IF(E17="","",E17)</f>
        <v>Ing. arch. Petr Mlýnek</v>
      </c>
      <c r="AN49" s="518"/>
      <c r="AO49" s="518"/>
      <c r="AP49" s="518"/>
      <c r="AQ49" s="38"/>
      <c r="AR49" s="41"/>
      <c r="AS49" s="519" t="s">
        <v>52</v>
      </c>
      <c r="AT49" s="520"/>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517" t="str">
        <f>IF(E20="","",E20)</f>
        <v xml:space="preserve"> </v>
      </c>
      <c r="AN50" s="518"/>
      <c r="AO50" s="518"/>
      <c r="AP50" s="518"/>
      <c r="AQ50" s="38"/>
      <c r="AR50" s="41"/>
      <c r="AS50" s="521"/>
      <c r="AT50" s="522"/>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523"/>
      <c r="AT51" s="524"/>
      <c r="AU51" s="66"/>
      <c r="AV51" s="66"/>
      <c r="AW51" s="66"/>
      <c r="AX51" s="66"/>
      <c r="AY51" s="66"/>
      <c r="AZ51" s="66"/>
      <c r="BA51" s="66"/>
      <c r="BB51" s="66"/>
      <c r="BC51" s="66"/>
      <c r="BD51" s="67"/>
      <c r="BE51" s="36"/>
    </row>
    <row r="52" spans="1:57" s="2" customFormat="1" ht="29.25" customHeight="1">
      <c r="A52" s="36"/>
      <c r="B52" s="37"/>
      <c r="C52" s="531" t="s">
        <v>53</v>
      </c>
      <c r="D52" s="532"/>
      <c r="E52" s="532"/>
      <c r="F52" s="532"/>
      <c r="G52" s="532"/>
      <c r="H52" s="68"/>
      <c r="I52" s="533" t="s">
        <v>54</v>
      </c>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4" t="s">
        <v>55</v>
      </c>
      <c r="AH52" s="532"/>
      <c r="AI52" s="532"/>
      <c r="AJ52" s="532"/>
      <c r="AK52" s="532"/>
      <c r="AL52" s="532"/>
      <c r="AM52" s="532"/>
      <c r="AN52" s="533" t="s">
        <v>56</v>
      </c>
      <c r="AO52" s="532"/>
      <c r="AP52" s="532"/>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529">
        <f>ROUND(SUM(AG55:AG56),2)</f>
        <v>600000</v>
      </c>
      <c r="AH54" s="529"/>
      <c r="AI54" s="529"/>
      <c r="AJ54" s="529"/>
      <c r="AK54" s="529"/>
      <c r="AL54" s="529"/>
      <c r="AM54" s="529"/>
      <c r="AN54" s="530">
        <f>SUM(AG54,AT54)</f>
        <v>726000</v>
      </c>
      <c r="AO54" s="530"/>
      <c r="AP54" s="530"/>
      <c r="AQ54" s="80" t="s">
        <v>19</v>
      </c>
      <c r="AR54" s="81"/>
      <c r="AS54" s="82">
        <f>ROUND(SUM(AS55:AS56),2)</f>
        <v>0</v>
      </c>
      <c r="AT54" s="83">
        <f>ROUND(SUM(AV54:AW54),2)</f>
        <v>126000</v>
      </c>
      <c r="AU54" s="84">
        <f>ROUND(SUM(AU55:AU56),5)</f>
        <v>0</v>
      </c>
      <c r="AV54" s="83">
        <f>ROUND(AZ54*L29,2)</f>
        <v>126000</v>
      </c>
      <c r="AW54" s="83">
        <f>ROUND(BA54*L30,2)</f>
        <v>0</v>
      </c>
      <c r="AX54" s="83">
        <f>ROUND(BB54*L29,2)</f>
        <v>0</v>
      </c>
      <c r="AY54" s="83">
        <f>ROUND(BC54*L30,2)</f>
        <v>0</v>
      </c>
      <c r="AZ54" s="83">
        <f>ROUND(SUM(AZ55:AZ56),2)</f>
        <v>600000</v>
      </c>
      <c r="BA54" s="83">
        <f>ROUND(SUM(BA55:BA56),2)</f>
        <v>0</v>
      </c>
      <c r="BB54" s="83">
        <f>ROUND(SUM(BB55:BB56),2)</f>
        <v>0</v>
      </c>
      <c r="BC54" s="83">
        <f>ROUND(SUM(BC55:BC56),2)</f>
        <v>0</v>
      </c>
      <c r="BD54" s="85">
        <f>ROUND(SUM(BD55:BD56),2)</f>
        <v>0</v>
      </c>
      <c r="BS54" s="86" t="s">
        <v>71</v>
      </c>
      <c r="BT54" s="86" t="s">
        <v>72</v>
      </c>
      <c r="BU54" s="87" t="s">
        <v>73</v>
      </c>
      <c r="BV54" s="86" t="s">
        <v>74</v>
      </c>
      <c r="BW54" s="86" t="s">
        <v>5</v>
      </c>
      <c r="BX54" s="86" t="s">
        <v>75</v>
      </c>
      <c r="CL54" s="86" t="s">
        <v>19</v>
      </c>
    </row>
    <row r="55" spans="1:91" s="7" customFormat="1" ht="16.5" customHeight="1">
      <c r="A55" s="88" t="s">
        <v>76</v>
      </c>
      <c r="B55" s="89"/>
      <c r="C55" s="90"/>
      <c r="D55" s="528" t="s">
        <v>77</v>
      </c>
      <c r="E55" s="528"/>
      <c r="F55" s="528"/>
      <c r="G55" s="528"/>
      <c r="H55" s="528"/>
      <c r="I55" s="91"/>
      <c r="J55" s="528" t="s">
        <v>78</v>
      </c>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6">
        <f>'01 - Rekonstrukce a nástavba'!J30</f>
        <v>0</v>
      </c>
      <c r="AH55" s="527"/>
      <c r="AI55" s="527"/>
      <c r="AJ55" s="527"/>
      <c r="AK55" s="527"/>
      <c r="AL55" s="527"/>
      <c r="AM55" s="527"/>
      <c r="AN55" s="526">
        <f>SUM(AG55,AT55)</f>
        <v>0</v>
      </c>
      <c r="AO55" s="527"/>
      <c r="AP55" s="527"/>
      <c r="AQ55" s="92" t="s">
        <v>79</v>
      </c>
      <c r="AR55" s="93"/>
      <c r="AS55" s="94">
        <v>0</v>
      </c>
      <c r="AT55" s="95">
        <f>ROUND(SUM(AV55:AW55),2)</f>
        <v>0</v>
      </c>
      <c r="AU55" s="96">
        <f>'01 - Rekonstrukce a nástavba'!P113</f>
        <v>0</v>
      </c>
      <c r="AV55" s="95">
        <f>'01 - Rekonstrukce a nástavba'!J33</f>
        <v>0</v>
      </c>
      <c r="AW55" s="95">
        <f>'01 - Rekonstrukce a nástavba'!J34</f>
        <v>0</v>
      </c>
      <c r="AX55" s="95">
        <f>'01 - Rekonstrukce a nástavba'!J35</f>
        <v>0</v>
      </c>
      <c r="AY55" s="95">
        <f>'01 - Rekonstrukce a nástavba'!J36</f>
        <v>0</v>
      </c>
      <c r="AZ55" s="95">
        <f>'01 - Rekonstrukce a nástavba'!F33</f>
        <v>0</v>
      </c>
      <c r="BA55" s="95">
        <f>'01 - Rekonstrukce a nástavba'!F34</f>
        <v>0</v>
      </c>
      <c r="BB55" s="95">
        <f>'01 - Rekonstrukce a nástavba'!F35</f>
        <v>0</v>
      </c>
      <c r="BC55" s="95">
        <f>'01 - Rekonstrukce a nástavba'!F36</f>
        <v>0</v>
      </c>
      <c r="BD55" s="97">
        <f>'01 - Rekonstrukce a nástavba'!F37</f>
        <v>0</v>
      </c>
      <c r="BT55" s="98" t="s">
        <v>80</v>
      </c>
      <c r="BV55" s="98" t="s">
        <v>74</v>
      </c>
      <c r="BW55" s="98" t="s">
        <v>81</v>
      </c>
      <c r="BX55" s="98" t="s">
        <v>5</v>
      </c>
      <c r="CL55" s="98" t="s">
        <v>19</v>
      </c>
      <c r="CM55" s="98" t="s">
        <v>82</v>
      </c>
    </row>
    <row r="56" spans="1:91" s="7" customFormat="1" ht="16.5" customHeight="1">
      <c r="A56" s="88" t="s">
        <v>76</v>
      </c>
      <c r="B56" s="89"/>
      <c r="C56" s="90"/>
      <c r="D56" s="528" t="s">
        <v>83</v>
      </c>
      <c r="E56" s="528"/>
      <c r="F56" s="528"/>
      <c r="G56" s="528"/>
      <c r="H56" s="528"/>
      <c r="I56" s="91"/>
      <c r="J56" s="528" t="s">
        <v>84</v>
      </c>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6">
        <f>'VRN - Vedlejší a ostatní ...'!J30</f>
        <v>600000</v>
      </c>
      <c r="AH56" s="527"/>
      <c r="AI56" s="527"/>
      <c r="AJ56" s="527"/>
      <c r="AK56" s="527"/>
      <c r="AL56" s="527"/>
      <c r="AM56" s="527"/>
      <c r="AN56" s="526">
        <f>SUM(AG56,AT56)</f>
        <v>726000</v>
      </c>
      <c r="AO56" s="527"/>
      <c r="AP56" s="527"/>
      <c r="AQ56" s="92" t="s">
        <v>85</v>
      </c>
      <c r="AR56" s="93"/>
      <c r="AS56" s="99">
        <v>0</v>
      </c>
      <c r="AT56" s="100">
        <f>ROUND(SUM(AV56:AW56),2)</f>
        <v>126000</v>
      </c>
      <c r="AU56" s="101">
        <f>'VRN - Vedlejší a ostatní ...'!P80</f>
        <v>0</v>
      </c>
      <c r="AV56" s="100">
        <f>'VRN - Vedlejší a ostatní ...'!J33</f>
        <v>126000</v>
      </c>
      <c r="AW56" s="100">
        <f>'VRN - Vedlejší a ostatní ...'!J34</f>
        <v>0</v>
      </c>
      <c r="AX56" s="100">
        <f>'VRN - Vedlejší a ostatní ...'!J35</f>
        <v>0</v>
      </c>
      <c r="AY56" s="100">
        <f>'VRN - Vedlejší a ostatní ...'!J36</f>
        <v>0</v>
      </c>
      <c r="AZ56" s="100">
        <f>'VRN - Vedlejší a ostatní ...'!F33</f>
        <v>600000</v>
      </c>
      <c r="BA56" s="100">
        <f>'VRN - Vedlejší a ostatní ...'!F34</f>
        <v>0</v>
      </c>
      <c r="BB56" s="100">
        <f>'VRN - Vedlejší a ostatní ...'!F35</f>
        <v>0</v>
      </c>
      <c r="BC56" s="100">
        <f>'VRN - Vedlejší a ostatní ...'!F36</f>
        <v>0</v>
      </c>
      <c r="BD56" s="102">
        <f>'VRN - Vedlejší a ostatní ...'!F37</f>
        <v>0</v>
      </c>
      <c r="BT56" s="98" t="s">
        <v>80</v>
      </c>
      <c r="BV56" s="98" t="s">
        <v>74</v>
      </c>
      <c r="BW56" s="98" t="s">
        <v>86</v>
      </c>
      <c r="BX56" s="98" t="s">
        <v>5</v>
      </c>
      <c r="CL56" s="98" t="s">
        <v>19</v>
      </c>
      <c r="CM56" s="98" t="s">
        <v>82</v>
      </c>
    </row>
    <row r="57" spans="1:57"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57" s="2" customFormat="1" ht="6.95"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IrEKvlFCd03OkNLlbNHCL9ZlXAn4GFSBf3IbBEt1GntZeWOO48VDAxd5NjcPDO6Pca+t0+3SsgWW3kpjmaJ+Yw==" saltValue="u8fYqbK/qxN/S1O+ix3igWnPiKIHLdXHFJixdIxYEcYKpecgSUdi3+QU6odVAdjJktvJZn84nhzRlpjHt+KAwA=="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1 - Rekonstrukce a nástavba'!C2" display="/"/>
    <hyperlink ref="A56" location="'VR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28">
      <selection activeCell="D31" sqref="D31"/>
    </sheetView>
  </sheetViews>
  <sheetFormatPr defaultColWidth="9.140625" defaultRowHeight="12"/>
  <cols>
    <col min="5" max="5" width="19.00390625" style="0" customWidth="1"/>
    <col min="6" max="6" width="15.421875" style="0" customWidth="1"/>
    <col min="7" max="7" width="22.28125" style="0" customWidth="1"/>
    <col min="8" max="8" width="20.421875" style="0" customWidth="1"/>
    <col min="9" max="9" width="23.7109375" style="0" customWidth="1"/>
  </cols>
  <sheetData>
    <row r="1" spans="1:9" ht="24">
      <c r="A1" s="151" t="s">
        <v>57</v>
      </c>
      <c r="B1" s="437" t="s">
        <v>54</v>
      </c>
      <c r="C1" s="151" t="s">
        <v>130</v>
      </c>
      <c r="D1" s="151" t="s">
        <v>131</v>
      </c>
      <c r="E1" s="151" t="s">
        <v>2835</v>
      </c>
      <c r="F1" s="151" t="s">
        <v>2869</v>
      </c>
      <c r="G1" s="151" t="s">
        <v>2836</v>
      </c>
      <c r="H1" s="151" t="s">
        <v>2837</v>
      </c>
      <c r="I1" s="438" t="s">
        <v>92</v>
      </c>
    </row>
    <row r="2" spans="1:9" ht="15.75">
      <c r="A2" s="439" t="s">
        <v>140</v>
      </c>
      <c r="B2" s="412"/>
      <c r="C2" s="440"/>
      <c r="D2" s="440"/>
      <c r="E2" s="440"/>
      <c r="F2" s="440"/>
      <c r="G2" s="440"/>
      <c r="H2" s="440"/>
      <c r="I2" s="413">
        <f>I4+I31+I32+I33+I34+I35</f>
        <v>0</v>
      </c>
    </row>
    <row r="3" spans="1:9" ht="12">
      <c r="A3" s="417"/>
      <c r="B3" s="414" t="s">
        <v>2870</v>
      </c>
      <c r="C3" s="441"/>
      <c r="D3" s="441"/>
      <c r="E3" s="441"/>
      <c r="F3" s="441"/>
      <c r="G3" s="441"/>
      <c r="H3" s="441"/>
      <c r="I3" s="416"/>
    </row>
    <row r="4" spans="1:9" ht="48">
      <c r="A4" s="442" t="s">
        <v>2838</v>
      </c>
      <c r="B4" s="443" t="s">
        <v>2871</v>
      </c>
      <c r="C4" s="444"/>
      <c r="D4" s="445"/>
      <c r="E4" s="445"/>
      <c r="F4" s="446"/>
      <c r="G4" s="446"/>
      <c r="H4" s="446"/>
      <c r="I4" s="447">
        <f>SUM(I5:I29)</f>
        <v>0</v>
      </c>
    </row>
    <row r="5" spans="1:9" ht="120">
      <c r="A5" s="418" t="s">
        <v>2838</v>
      </c>
      <c r="B5" s="448" t="s">
        <v>2872</v>
      </c>
      <c r="C5" s="429" t="s">
        <v>2812</v>
      </c>
      <c r="D5" s="449">
        <v>1</v>
      </c>
      <c r="E5" s="458"/>
      <c r="F5" s="458"/>
      <c r="G5" s="432">
        <f>E5*D5</f>
        <v>0</v>
      </c>
      <c r="H5" s="432">
        <f>F5*D5</f>
        <v>0</v>
      </c>
      <c r="I5" s="450">
        <f>H5+G5</f>
        <v>0</v>
      </c>
    </row>
    <row r="6" spans="1:9" ht="36">
      <c r="A6" s="418" t="s">
        <v>2838</v>
      </c>
      <c r="B6" s="448" t="s">
        <v>2873</v>
      </c>
      <c r="C6" s="429"/>
      <c r="D6" s="449">
        <v>1</v>
      </c>
      <c r="E6" s="458"/>
      <c r="F6" s="458"/>
      <c r="G6" s="432">
        <f aca="true" t="shared" si="0" ref="G6:G29">E6*D6</f>
        <v>0</v>
      </c>
      <c r="H6" s="432">
        <f aca="true" t="shared" si="1" ref="H6:H29">F6*D6</f>
        <v>0</v>
      </c>
      <c r="I6" s="450">
        <f aca="true" t="shared" si="2" ref="I6:I29">H6+G6</f>
        <v>0</v>
      </c>
    </row>
    <row r="7" spans="1:9" ht="24">
      <c r="A7" s="418" t="s">
        <v>2838</v>
      </c>
      <c r="B7" s="448" t="s">
        <v>2874</v>
      </c>
      <c r="C7" s="429" t="s">
        <v>2812</v>
      </c>
      <c r="D7" s="449">
        <v>1</v>
      </c>
      <c r="E7" s="458"/>
      <c r="F7" s="458"/>
      <c r="G7" s="432">
        <f t="shared" si="0"/>
        <v>0</v>
      </c>
      <c r="H7" s="432">
        <f t="shared" si="1"/>
        <v>0</v>
      </c>
      <c r="I7" s="450">
        <f t="shared" si="2"/>
        <v>0</v>
      </c>
    </row>
    <row r="8" spans="1:9" ht="36">
      <c r="A8" s="418" t="s">
        <v>2838</v>
      </c>
      <c r="B8" s="448" t="s">
        <v>2875</v>
      </c>
      <c r="C8" s="429" t="s">
        <v>2812</v>
      </c>
      <c r="D8" s="449">
        <v>1</v>
      </c>
      <c r="E8" s="458"/>
      <c r="F8" s="458"/>
      <c r="G8" s="432">
        <f t="shared" si="0"/>
        <v>0</v>
      </c>
      <c r="H8" s="432">
        <f t="shared" si="1"/>
        <v>0</v>
      </c>
      <c r="I8" s="450">
        <f t="shared" si="2"/>
        <v>0</v>
      </c>
    </row>
    <row r="9" spans="1:9" ht="36">
      <c r="A9" s="418" t="s">
        <v>2838</v>
      </c>
      <c r="B9" s="448" t="s">
        <v>2876</v>
      </c>
      <c r="C9" s="429" t="s">
        <v>2812</v>
      </c>
      <c r="D9" s="449">
        <v>1</v>
      </c>
      <c r="E9" s="458"/>
      <c r="F9" s="458"/>
      <c r="G9" s="432">
        <f t="shared" si="0"/>
        <v>0</v>
      </c>
      <c r="H9" s="432">
        <f t="shared" si="1"/>
        <v>0</v>
      </c>
      <c r="I9" s="450">
        <f t="shared" si="2"/>
        <v>0</v>
      </c>
    </row>
    <row r="10" spans="1:9" ht="36">
      <c r="A10" s="418" t="s">
        <v>2838</v>
      </c>
      <c r="B10" s="448" t="s">
        <v>2877</v>
      </c>
      <c r="C10" s="429" t="s">
        <v>2812</v>
      </c>
      <c r="D10" s="449">
        <v>14</v>
      </c>
      <c r="E10" s="458"/>
      <c r="F10" s="458"/>
      <c r="G10" s="432">
        <f t="shared" si="0"/>
        <v>0</v>
      </c>
      <c r="H10" s="432">
        <f t="shared" si="1"/>
        <v>0</v>
      </c>
      <c r="I10" s="450">
        <f t="shared" si="2"/>
        <v>0</v>
      </c>
    </row>
    <row r="11" spans="1:9" ht="48">
      <c r="A11" s="418" t="s">
        <v>2838</v>
      </c>
      <c r="B11" s="448" t="s">
        <v>2878</v>
      </c>
      <c r="C11" s="429" t="s">
        <v>2812</v>
      </c>
      <c r="D11" s="449">
        <v>5</v>
      </c>
      <c r="E11" s="458"/>
      <c r="F11" s="458"/>
      <c r="G11" s="432">
        <f t="shared" si="0"/>
        <v>0</v>
      </c>
      <c r="H11" s="432">
        <f t="shared" si="1"/>
        <v>0</v>
      </c>
      <c r="I11" s="450">
        <f t="shared" si="2"/>
        <v>0</v>
      </c>
    </row>
    <row r="12" spans="1:9" ht="36">
      <c r="A12" s="418" t="s">
        <v>2838</v>
      </c>
      <c r="B12" s="448" t="s">
        <v>2879</v>
      </c>
      <c r="C12" s="429" t="s">
        <v>2812</v>
      </c>
      <c r="D12" s="449">
        <v>1</v>
      </c>
      <c r="E12" s="458"/>
      <c r="F12" s="458"/>
      <c r="G12" s="432">
        <f t="shared" si="0"/>
        <v>0</v>
      </c>
      <c r="H12" s="432">
        <f t="shared" si="1"/>
        <v>0</v>
      </c>
      <c r="I12" s="450">
        <f t="shared" si="2"/>
        <v>0</v>
      </c>
    </row>
    <row r="13" spans="1:9" ht="24">
      <c r="A13" s="418" t="s">
        <v>2838</v>
      </c>
      <c r="B13" s="451" t="s">
        <v>2880</v>
      </c>
      <c r="C13" s="429" t="s">
        <v>2812</v>
      </c>
      <c r="D13" s="449">
        <v>1</v>
      </c>
      <c r="E13" s="458"/>
      <c r="F13" s="458"/>
      <c r="G13" s="432">
        <f t="shared" si="0"/>
        <v>0</v>
      </c>
      <c r="H13" s="432">
        <f t="shared" si="1"/>
        <v>0</v>
      </c>
      <c r="I13" s="450">
        <f t="shared" si="2"/>
        <v>0</v>
      </c>
    </row>
    <row r="14" spans="1:9" ht="24">
      <c r="A14" s="418" t="s">
        <v>2838</v>
      </c>
      <c r="B14" s="448" t="s">
        <v>2881</v>
      </c>
      <c r="C14" s="429" t="s">
        <v>2812</v>
      </c>
      <c r="D14" s="449">
        <v>6</v>
      </c>
      <c r="E14" s="458"/>
      <c r="F14" s="458"/>
      <c r="G14" s="432">
        <f t="shared" si="0"/>
        <v>0</v>
      </c>
      <c r="H14" s="432">
        <f t="shared" si="1"/>
        <v>0</v>
      </c>
      <c r="I14" s="450">
        <f t="shared" si="2"/>
        <v>0</v>
      </c>
    </row>
    <row r="15" spans="1:9" ht="24">
      <c r="A15" s="418" t="s">
        <v>2838</v>
      </c>
      <c r="B15" s="448" t="s">
        <v>2882</v>
      </c>
      <c r="C15" s="429" t="s">
        <v>2812</v>
      </c>
      <c r="D15" s="449">
        <v>5</v>
      </c>
      <c r="E15" s="458"/>
      <c r="F15" s="458"/>
      <c r="G15" s="432">
        <f t="shared" si="0"/>
        <v>0</v>
      </c>
      <c r="H15" s="432">
        <f t="shared" si="1"/>
        <v>0</v>
      </c>
      <c r="I15" s="450">
        <f t="shared" si="2"/>
        <v>0</v>
      </c>
    </row>
    <row r="16" spans="1:9" ht="24">
      <c r="A16" s="418" t="s">
        <v>2838</v>
      </c>
      <c r="B16" s="448" t="s">
        <v>2883</v>
      </c>
      <c r="C16" s="429" t="s">
        <v>2812</v>
      </c>
      <c r="D16" s="449">
        <v>1</v>
      </c>
      <c r="E16" s="458"/>
      <c r="F16" s="458"/>
      <c r="G16" s="432">
        <f t="shared" si="0"/>
        <v>0</v>
      </c>
      <c r="H16" s="432">
        <f t="shared" si="1"/>
        <v>0</v>
      </c>
      <c r="I16" s="450">
        <f t="shared" si="2"/>
        <v>0</v>
      </c>
    </row>
    <row r="17" spans="1:9" ht="24">
      <c r="A17" s="418" t="s">
        <v>2838</v>
      </c>
      <c r="B17" s="448" t="s">
        <v>2884</v>
      </c>
      <c r="C17" s="429" t="s">
        <v>2812</v>
      </c>
      <c r="D17" s="449">
        <v>3</v>
      </c>
      <c r="E17" s="458"/>
      <c r="F17" s="458"/>
      <c r="G17" s="432">
        <f t="shared" si="0"/>
        <v>0</v>
      </c>
      <c r="H17" s="432">
        <f t="shared" si="1"/>
        <v>0</v>
      </c>
      <c r="I17" s="450">
        <f t="shared" si="2"/>
        <v>0</v>
      </c>
    </row>
    <row r="18" spans="1:9" ht="48">
      <c r="A18" s="418" t="s">
        <v>2838</v>
      </c>
      <c r="B18" s="448" t="s">
        <v>2885</v>
      </c>
      <c r="C18" s="429" t="s">
        <v>2812</v>
      </c>
      <c r="D18" s="449">
        <v>10</v>
      </c>
      <c r="E18" s="458"/>
      <c r="F18" s="458"/>
      <c r="G18" s="432">
        <f t="shared" si="0"/>
        <v>0</v>
      </c>
      <c r="H18" s="432">
        <f t="shared" si="1"/>
        <v>0</v>
      </c>
      <c r="I18" s="450">
        <f t="shared" si="2"/>
        <v>0</v>
      </c>
    </row>
    <row r="19" spans="1:9" ht="48">
      <c r="A19" s="418" t="s">
        <v>2838</v>
      </c>
      <c r="B19" s="448" t="s">
        <v>2886</v>
      </c>
      <c r="C19" s="429" t="s">
        <v>2812</v>
      </c>
      <c r="D19" s="449">
        <v>2</v>
      </c>
      <c r="E19" s="458"/>
      <c r="F19" s="458"/>
      <c r="G19" s="432">
        <f t="shared" si="0"/>
        <v>0</v>
      </c>
      <c r="H19" s="432">
        <f t="shared" si="1"/>
        <v>0</v>
      </c>
      <c r="I19" s="450">
        <f t="shared" si="2"/>
        <v>0</v>
      </c>
    </row>
    <row r="20" spans="1:9" ht="36">
      <c r="A20" s="418" t="s">
        <v>2838</v>
      </c>
      <c r="B20" s="448" t="s">
        <v>2887</v>
      </c>
      <c r="C20" s="429" t="s">
        <v>169</v>
      </c>
      <c r="D20" s="449">
        <v>2</v>
      </c>
      <c r="E20" s="458"/>
      <c r="F20" s="458"/>
      <c r="G20" s="432">
        <f t="shared" si="0"/>
        <v>0</v>
      </c>
      <c r="H20" s="432">
        <f t="shared" si="1"/>
        <v>0</v>
      </c>
      <c r="I20" s="450">
        <f t="shared" si="2"/>
        <v>0</v>
      </c>
    </row>
    <row r="21" spans="1:9" ht="24">
      <c r="A21" s="418" t="s">
        <v>2838</v>
      </c>
      <c r="B21" s="448" t="s">
        <v>2888</v>
      </c>
      <c r="C21" s="429" t="s">
        <v>169</v>
      </c>
      <c r="D21" s="449">
        <v>2</v>
      </c>
      <c r="E21" s="458"/>
      <c r="F21" s="458"/>
      <c r="G21" s="432">
        <f t="shared" si="0"/>
        <v>0</v>
      </c>
      <c r="H21" s="432">
        <f t="shared" si="1"/>
        <v>0</v>
      </c>
      <c r="I21" s="450">
        <f t="shared" si="2"/>
        <v>0</v>
      </c>
    </row>
    <row r="22" spans="1:9" ht="24">
      <c r="A22" s="418" t="s">
        <v>2838</v>
      </c>
      <c r="B22" s="448" t="s">
        <v>2889</v>
      </c>
      <c r="C22" s="429" t="s">
        <v>169</v>
      </c>
      <c r="D22" s="449">
        <v>2</v>
      </c>
      <c r="E22" s="458"/>
      <c r="F22" s="458"/>
      <c r="G22" s="432">
        <f t="shared" si="0"/>
        <v>0</v>
      </c>
      <c r="H22" s="432">
        <f t="shared" si="1"/>
        <v>0</v>
      </c>
      <c r="I22" s="450">
        <f t="shared" si="2"/>
        <v>0</v>
      </c>
    </row>
    <row r="23" spans="1:9" ht="36">
      <c r="A23" s="418" t="s">
        <v>2838</v>
      </c>
      <c r="B23" s="448" t="s">
        <v>2890</v>
      </c>
      <c r="C23" s="429" t="s">
        <v>169</v>
      </c>
      <c r="D23" s="449">
        <v>2</v>
      </c>
      <c r="E23" s="458"/>
      <c r="F23" s="458"/>
      <c r="G23" s="432">
        <f t="shared" si="0"/>
        <v>0</v>
      </c>
      <c r="H23" s="432">
        <f t="shared" si="1"/>
        <v>0</v>
      </c>
      <c r="I23" s="450">
        <f t="shared" si="2"/>
        <v>0</v>
      </c>
    </row>
    <row r="24" spans="1:9" ht="48">
      <c r="A24" s="418" t="s">
        <v>2838</v>
      </c>
      <c r="B24" s="448" t="s">
        <v>2891</v>
      </c>
      <c r="C24" s="429" t="s">
        <v>169</v>
      </c>
      <c r="D24" s="449">
        <v>2</v>
      </c>
      <c r="E24" s="458"/>
      <c r="F24" s="458"/>
      <c r="G24" s="432">
        <f t="shared" si="0"/>
        <v>0</v>
      </c>
      <c r="H24" s="432">
        <f t="shared" si="1"/>
        <v>0</v>
      </c>
      <c r="I24" s="450">
        <f t="shared" si="2"/>
        <v>0</v>
      </c>
    </row>
    <row r="25" spans="1:9" ht="60">
      <c r="A25" s="418" t="s">
        <v>2838</v>
      </c>
      <c r="B25" s="451" t="s">
        <v>2892</v>
      </c>
      <c r="C25" s="429" t="s">
        <v>2812</v>
      </c>
      <c r="D25" s="449">
        <v>87</v>
      </c>
      <c r="E25" s="458"/>
      <c r="F25" s="458"/>
      <c r="G25" s="432">
        <f t="shared" si="0"/>
        <v>0</v>
      </c>
      <c r="H25" s="432">
        <f t="shared" si="1"/>
        <v>0</v>
      </c>
      <c r="I25" s="450">
        <f t="shared" si="2"/>
        <v>0</v>
      </c>
    </row>
    <row r="26" spans="1:9" ht="72">
      <c r="A26" s="418" t="s">
        <v>2838</v>
      </c>
      <c r="B26" s="451" t="s">
        <v>2893</v>
      </c>
      <c r="C26" s="429" t="s">
        <v>2812</v>
      </c>
      <c r="D26" s="449">
        <v>87</v>
      </c>
      <c r="E26" s="458"/>
      <c r="F26" s="458"/>
      <c r="G26" s="432">
        <f t="shared" si="0"/>
        <v>0</v>
      </c>
      <c r="H26" s="432">
        <f t="shared" si="1"/>
        <v>0</v>
      </c>
      <c r="I26" s="450">
        <f t="shared" si="2"/>
        <v>0</v>
      </c>
    </row>
    <row r="27" spans="1:9" ht="60">
      <c r="A27" s="418" t="s">
        <v>2838</v>
      </c>
      <c r="B27" s="451" t="s">
        <v>2894</v>
      </c>
      <c r="C27" s="429" t="s">
        <v>2812</v>
      </c>
      <c r="D27" s="449">
        <v>1</v>
      </c>
      <c r="E27" s="458"/>
      <c r="F27" s="458"/>
      <c r="G27" s="432">
        <f t="shared" si="0"/>
        <v>0</v>
      </c>
      <c r="H27" s="432">
        <f t="shared" si="1"/>
        <v>0</v>
      </c>
      <c r="I27" s="450">
        <f t="shared" si="2"/>
        <v>0</v>
      </c>
    </row>
    <row r="28" spans="1:9" ht="48">
      <c r="A28" s="418" t="s">
        <v>2838</v>
      </c>
      <c r="B28" s="448" t="s">
        <v>2895</v>
      </c>
      <c r="C28" s="429" t="s">
        <v>2812</v>
      </c>
      <c r="D28" s="449">
        <v>1</v>
      </c>
      <c r="E28" s="458"/>
      <c r="F28" s="458"/>
      <c r="G28" s="432">
        <f t="shared" si="0"/>
        <v>0</v>
      </c>
      <c r="H28" s="432">
        <f t="shared" si="1"/>
        <v>0</v>
      </c>
      <c r="I28" s="450">
        <f t="shared" si="2"/>
        <v>0</v>
      </c>
    </row>
    <row r="29" spans="1:9" ht="60">
      <c r="A29" s="418" t="s">
        <v>2838</v>
      </c>
      <c r="B29" s="451" t="s">
        <v>2896</v>
      </c>
      <c r="C29" s="429" t="s">
        <v>2812</v>
      </c>
      <c r="D29" s="449">
        <v>1</v>
      </c>
      <c r="E29" s="458"/>
      <c r="F29" s="458"/>
      <c r="G29" s="432">
        <f t="shared" si="0"/>
        <v>0</v>
      </c>
      <c r="H29" s="432">
        <f t="shared" si="1"/>
        <v>0</v>
      </c>
      <c r="I29" s="450">
        <f t="shared" si="2"/>
        <v>0</v>
      </c>
    </row>
    <row r="30" spans="1:9" ht="12">
      <c r="A30" s="418"/>
      <c r="B30" s="451"/>
      <c r="C30" s="429"/>
      <c r="D30" s="449"/>
      <c r="E30" s="449"/>
      <c r="F30" s="432"/>
      <c r="G30" s="432"/>
      <c r="H30" s="432"/>
      <c r="I30" s="450"/>
    </row>
    <row r="31" spans="1:9" ht="144">
      <c r="A31" s="418"/>
      <c r="B31" s="451" t="s">
        <v>2897</v>
      </c>
      <c r="C31" s="429" t="s">
        <v>527</v>
      </c>
      <c r="D31" s="449">
        <v>1</v>
      </c>
      <c r="E31" s="449"/>
      <c r="F31" s="428"/>
      <c r="G31" s="432"/>
      <c r="H31" s="458"/>
      <c r="I31" s="450">
        <f>E31+H31*D31</f>
        <v>0</v>
      </c>
    </row>
    <row r="32" spans="1:9" ht="12">
      <c r="A32" s="428"/>
      <c r="B32" s="451" t="s">
        <v>2832</v>
      </c>
      <c r="C32" s="429"/>
      <c r="D32" s="434">
        <v>0.03</v>
      </c>
      <c r="E32" s="428"/>
      <c r="F32" s="428"/>
      <c r="G32" s="432"/>
      <c r="H32" s="432">
        <f>SUM(H5:H29)</f>
        <v>0</v>
      </c>
      <c r="I32" s="433">
        <f>0.03*H32</f>
        <v>0</v>
      </c>
    </row>
    <row r="33" spans="1:9" ht="12">
      <c r="A33" s="428"/>
      <c r="B33" s="453" t="s">
        <v>2866</v>
      </c>
      <c r="C33" s="429"/>
      <c r="D33" s="430">
        <v>0.045</v>
      </c>
      <c r="E33" s="428"/>
      <c r="F33" s="428"/>
      <c r="G33" s="432"/>
      <c r="H33" s="432">
        <f>SUM(H5:H29)</f>
        <v>0</v>
      </c>
      <c r="I33" s="433">
        <f>0.045*H33</f>
        <v>0</v>
      </c>
    </row>
    <row r="34" spans="1:9" ht="12">
      <c r="A34" s="428"/>
      <c r="B34" s="451" t="s">
        <v>2867</v>
      </c>
      <c r="C34" s="429"/>
      <c r="D34" s="434">
        <v>0.03</v>
      </c>
      <c r="E34" s="428"/>
      <c r="F34" s="428"/>
      <c r="G34" s="432"/>
      <c r="H34" s="432">
        <f>SUM(G5:G29)</f>
        <v>0</v>
      </c>
      <c r="I34" s="433">
        <f>0.03*H34</f>
        <v>0</v>
      </c>
    </row>
    <row r="35" spans="1:9" ht="12">
      <c r="A35" s="428"/>
      <c r="B35" s="454" t="s">
        <v>2868</v>
      </c>
      <c r="C35" s="455"/>
      <c r="D35" s="456">
        <v>0.05</v>
      </c>
      <c r="E35" s="428"/>
      <c r="F35" s="428"/>
      <c r="G35" s="457"/>
      <c r="H35" s="457">
        <f>SUM(G20:G24)</f>
        <v>0</v>
      </c>
      <c r="I35" s="433">
        <f>0.05*H35</f>
        <v>0</v>
      </c>
    </row>
  </sheetData>
  <sheetProtection algorithmName="SHA-512" hashValue="/7QLpjQXtxlEPjGLbFN3K8l+tL9HYReAbfUm9u9IdeAMfNe1HiAcz1ZkhtIgJr2y0gJR1dSqpTt79KYxi/u6HA==" saltValue="OyPowpQulyLIf8Z7q/x2fA==" spinCount="100000" sheet="1" objects="1" scenarios="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3">
      <selection activeCell="G25" sqref="G25"/>
    </sheetView>
  </sheetViews>
  <sheetFormatPr defaultColWidth="9.140625" defaultRowHeight="12"/>
  <cols>
    <col min="2" max="2" width="60.28125" style="0" customWidth="1"/>
    <col min="5" max="5" width="15.140625" style="0" customWidth="1"/>
    <col min="6" max="6" width="14.28125" style="0" customWidth="1"/>
    <col min="7" max="7" width="16.7109375" style="0" customWidth="1"/>
    <col min="8" max="8" width="15.28125" style="0" customWidth="1"/>
    <col min="9" max="9" width="25.7109375" style="0" customWidth="1"/>
  </cols>
  <sheetData>
    <row r="1" spans="1:9" ht="24">
      <c r="A1" s="386" t="s">
        <v>57</v>
      </c>
      <c r="B1" s="386" t="s">
        <v>54</v>
      </c>
      <c r="C1" s="386" t="s">
        <v>130</v>
      </c>
      <c r="D1" s="386" t="s">
        <v>131</v>
      </c>
      <c r="E1" s="386" t="s">
        <v>2802</v>
      </c>
      <c r="F1" s="387" t="s">
        <v>2803</v>
      </c>
      <c r="G1" s="386" t="s">
        <v>2804</v>
      </c>
      <c r="H1" s="386" t="s">
        <v>2805</v>
      </c>
      <c r="I1" s="388" t="s">
        <v>92</v>
      </c>
    </row>
    <row r="2" spans="1:9" ht="12">
      <c r="A2" s="389" t="s">
        <v>140</v>
      </c>
      <c r="B2" s="390"/>
      <c r="C2" s="390"/>
      <c r="D2" s="390"/>
      <c r="E2" s="390"/>
      <c r="F2" s="391"/>
      <c r="G2" s="390"/>
      <c r="H2" s="390"/>
      <c r="I2" s="392">
        <f>I4+I32</f>
        <v>0</v>
      </c>
    </row>
    <row r="3" spans="1:9" ht="12">
      <c r="A3" s="362"/>
      <c r="B3" s="362" t="s">
        <v>2806</v>
      </c>
      <c r="C3" s="363"/>
      <c r="D3" s="363"/>
      <c r="E3" s="393"/>
      <c r="F3" s="393"/>
      <c r="G3" s="363"/>
      <c r="H3" s="363"/>
      <c r="I3" s="364"/>
    </row>
    <row r="4" spans="1:9" ht="12">
      <c r="A4" s="394" t="s">
        <v>71</v>
      </c>
      <c r="B4" s="395" t="s">
        <v>2807</v>
      </c>
      <c r="C4" s="396"/>
      <c r="D4" s="397"/>
      <c r="E4" s="398"/>
      <c r="F4" s="398"/>
      <c r="G4" s="397"/>
      <c r="H4" s="399"/>
      <c r="I4" s="400">
        <f>SUM(I5:I26)+I28+I29</f>
        <v>0</v>
      </c>
    </row>
    <row r="5" spans="1:9" ht="12">
      <c r="A5" s="365" t="s">
        <v>71</v>
      </c>
      <c r="B5" s="370" t="s">
        <v>2808</v>
      </c>
      <c r="C5" s="371" t="s">
        <v>169</v>
      </c>
      <c r="D5" s="372">
        <v>700</v>
      </c>
      <c r="E5" s="408"/>
      <c r="F5" s="408"/>
      <c r="G5" s="372">
        <f>D5*E5</f>
        <v>0</v>
      </c>
      <c r="H5" s="375">
        <f>F5*D5</f>
        <v>0</v>
      </c>
      <c r="I5" s="374">
        <f>G5+H5</f>
        <v>0</v>
      </c>
    </row>
    <row r="6" spans="1:9" ht="12">
      <c r="A6" s="365" t="s">
        <v>71</v>
      </c>
      <c r="B6" s="370" t="s">
        <v>2809</v>
      </c>
      <c r="C6" s="371" t="s">
        <v>169</v>
      </c>
      <c r="D6" s="372">
        <v>50</v>
      </c>
      <c r="E6" s="408"/>
      <c r="F6" s="408"/>
      <c r="G6" s="372">
        <f aca="true" t="shared" si="0" ref="G6:G7">D6*E6</f>
        <v>0</v>
      </c>
      <c r="H6" s="375">
        <f aca="true" t="shared" si="1" ref="H6:H7">F6*D6</f>
        <v>0</v>
      </c>
      <c r="I6" s="374">
        <f aca="true" t="shared" si="2" ref="I6:I7">G6+H6</f>
        <v>0</v>
      </c>
    </row>
    <row r="7" spans="1:9" ht="12">
      <c r="A7" s="365" t="s">
        <v>71</v>
      </c>
      <c r="B7" s="370" t="s">
        <v>2810</v>
      </c>
      <c r="C7" s="371" t="s">
        <v>169</v>
      </c>
      <c r="D7" s="372">
        <v>5</v>
      </c>
      <c r="E7" s="408"/>
      <c r="F7" s="408"/>
      <c r="G7" s="372">
        <f t="shared" si="0"/>
        <v>0</v>
      </c>
      <c r="H7" s="375">
        <f t="shared" si="1"/>
        <v>0</v>
      </c>
      <c r="I7" s="374">
        <f t="shared" si="2"/>
        <v>0</v>
      </c>
    </row>
    <row r="8" spans="1:9" ht="12">
      <c r="A8" s="365"/>
      <c r="B8" s="370"/>
      <c r="C8" s="371"/>
      <c r="D8" s="372"/>
      <c r="E8" s="409"/>
      <c r="F8" s="409"/>
      <c r="G8" s="372"/>
      <c r="H8" s="375"/>
      <c r="I8" s="374"/>
    </row>
    <row r="9" spans="1:9" ht="24">
      <c r="A9" s="365" t="s">
        <v>71</v>
      </c>
      <c r="B9" s="370" t="s">
        <v>2811</v>
      </c>
      <c r="C9" s="371" t="s">
        <v>2812</v>
      </c>
      <c r="D9" s="372">
        <v>11</v>
      </c>
      <c r="E9" s="408"/>
      <c r="F9" s="408"/>
      <c r="G9" s="372">
        <f aca="true" t="shared" si="3" ref="G9:G25">D9*E9</f>
        <v>0</v>
      </c>
      <c r="H9" s="375">
        <f aca="true" t="shared" si="4" ref="H9:H25">F9*D9</f>
        <v>0</v>
      </c>
      <c r="I9" s="374">
        <f aca="true" t="shared" si="5" ref="I9:I25">G9+H9</f>
        <v>0</v>
      </c>
    </row>
    <row r="10" spans="1:9" ht="12">
      <c r="A10" s="365" t="s">
        <v>71</v>
      </c>
      <c r="B10" s="370" t="s">
        <v>2813</v>
      </c>
      <c r="C10" s="371" t="s">
        <v>2812</v>
      </c>
      <c r="D10" s="372">
        <v>1</v>
      </c>
      <c r="E10" s="408"/>
      <c r="F10" s="408"/>
      <c r="G10" s="372">
        <f t="shared" si="3"/>
        <v>0</v>
      </c>
      <c r="H10" s="375">
        <f t="shared" si="4"/>
        <v>0</v>
      </c>
      <c r="I10" s="374">
        <f t="shared" si="5"/>
        <v>0</v>
      </c>
    </row>
    <row r="11" spans="1:9" ht="12">
      <c r="A11" s="365" t="s">
        <v>71</v>
      </c>
      <c r="B11" s="370" t="s">
        <v>2814</v>
      </c>
      <c r="C11" s="371" t="s">
        <v>2812</v>
      </c>
      <c r="D11" s="372">
        <v>1</v>
      </c>
      <c r="E11" s="408"/>
      <c r="F11" s="408"/>
      <c r="G11" s="372">
        <f t="shared" si="3"/>
        <v>0</v>
      </c>
      <c r="H11" s="375">
        <f t="shared" si="4"/>
        <v>0</v>
      </c>
      <c r="I11" s="374">
        <f t="shared" si="5"/>
        <v>0</v>
      </c>
    </row>
    <row r="12" spans="1:9" ht="12">
      <c r="A12" s="365"/>
      <c r="B12" s="370"/>
      <c r="C12" s="371"/>
      <c r="D12" s="372"/>
      <c r="E12" s="409"/>
      <c r="F12" s="409"/>
      <c r="G12" s="372"/>
      <c r="H12" s="375"/>
      <c r="I12" s="374"/>
    </row>
    <row r="13" spans="1:9" ht="12">
      <c r="A13" s="365" t="s">
        <v>71</v>
      </c>
      <c r="B13" s="370" t="s">
        <v>2815</v>
      </c>
      <c r="C13" s="371" t="s">
        <v>2812</v>
      </c>
      <c r="D13" s="372">
        <v>1</v>
      </c>
      <c r="E13" s="408"/>
      <c r="F13" s="408"/>
      <c r="G13" s="372">
        <f t="shared" si="3"/>
        <v>0</v>
      </c>
      <c r="H13" s="375">
        <f t="shared" si="4"/>
        <v>0</v>
      </c>
      <c r="I13" s="374">
        <f t="shared" si="5"/>
        <v>0</v>
      </c>
    </row>
    <row r="14" spans="1:9" ht="12">
      <c r="A14" s="365" t="s">
        <v>71</v>
      </c>
      <c r="B14" s="370" t="s">
        <v>2816</v>
      </c>
      <c r="C14" s="371" t="s">
        <v>2812</v>
      </c>
      <c r="D14" s="372">
        <v>1</v>
      </c>
      <c r="E14" s="408"/>
      <c r="F14" s="408"/>
      <c r="G14" s="372">
        <f t="shared" si="3"/>
        <v>0</v>
      </c>
      <c r="H14" s="375">
        <f t="shared" si="4"/>
        <v>0</v>
      </c>
      <c r="I14" s="374">
        <f t="shared" si="5"/>
        <v>0</v>
      </c>
    </row>
    <row r="15" spans="1:9" ht="12">
      <c r="A15" s="365" t="s">
        <v>71</v>
      </c>
      <c r="B15" s="370" t="s">
        <v>2817</v>
      </c>
      <c r="C15" s="371" t="s">
        <v>2812</v>
      </c>
      <c r="D15" s="372">
        <v>2</v>
      </c>
      <c r="E15" s="408"/>
      <c r="F15" s="408"/>
      <c r="G15" s="372">
        <f t="shared" si="3"/>
        <v>0</v>
      </c>
      <c r="H15" s="375">
        <f t="shared" si="4"/>
        <v>0</v>
      </c>
      <c r="I15" s="374">
        <f t="shared" si="5"/>
        <v>0</v>
      </c>
    </row>
    <row r="16" spans="1:9" ht="12">
      <c r="A16" s="365" t="s">
        <v>71</v>
      </c>
      <c r="B16" s="370" t="s">
        <v>2818</v>
      </c>
      <c r="C16" s="371" t="s">
        <v>2812</v>
      </c>
      <c r="D16" s="372">
        <v>1</v>
      </c>
      <c r="E16" s="408"/>
      <c r="F16" s="408"/>
      <c r="G16" s="372">
        <f t="shared" si="3"/>
        <v>0</v>
      </c>
      <c r="H16" s="375">
        <f t="shared" si="4"/>
        <v>0</v>
      </c>
      <c r="I16" s="374">
        <f t="shared" si="5"/>
        <v>0</v>
      </c>
    </row>
    <row r="17" spans="1:9" ht="12">
      <c r="A17" s="365" t="s">
        <v>71</v>
      </c>
      <c r="B17" s="370" t="s">
        <v>2819</v>
      </c>
      <c r="C17" s="371" t="s">
        <v>2812</v>
      </c>
      <c r="D17" s="372">
        <v>33</v>
      </c>
      <c r="E17" s="408"/>
      <c r="F17" s="408"/>
      <c r="G17" s="372">
        <f t="shared" si="3"/>
        <v>0</v>
      </c>
      <c r="H17" s="375">
        <f t="shared" si="4"/>
        <v>0</v>
      </c>
      <c r="I17" s="374">
        <f t="shared" si="5"/>
        <v>0</v>
      </c>
    </row>
    <row r="18" spans="1:9" ht="12">
      <c r="A18" s="365"/>
      <c r="B18" s="370"/>
      <c r="C18" s="371"/>
      <c r="D18" s="372"/>
      <c r="E18" s="409"/>
      <c r="F18" s="409"/>
      <c r="G18" s="372"/>
      <c r="H18" s="375"/>
      <c r="I18" s="374"/>
    </row>
    <row r="19" spans="1:9" ht="12">
      <c r="A19" s="365" t="s">
        <v>71</v>
      </c>
      <c r="B19" s="370" t="s">
        <v>2820</v>
      </c>
      <c r="C19" s="371" t="s">
        <v>2812</v>
      </c>
      <c r="D19" s="372">
        <v>11</v>
      </c>
      <c r="E19" s="408"/>
      <c r="F19" s="408"/>
      <c r="G19" s="372">
        <f t="shared" si="3"/>
        <v>0</v>
      </c>
      <c r="H19" s="375">
        <f t="shared" si="4"/>
        <v>0</v>
      </c>
      <c r="I19" s="374">
        <f t="shared" si="5"/>
        <v>0</v>
      </c>
    </row>
    <row r="20" spans="1:9" ht="12">
      <c r="A20" s="365" t="s">
        <v>71</v>
      </c>
      <c r="B20" s="370" t="s">
        <v>2821</v>
      </c>
      <c r="C20" s="371" t="s">
        <v>2822</v>
      </c>
      <c r="D20" s="372">
        <v>1</v>
      </c>
      <c r="E20" s="408"/>
      <c r="F20" s="408"/>
      <c r="G20" s="372">
        <f>D20*E20</f>
        <v>0</v>
      </c>
      <c r="H20" s="375">
        <f t="shared" si="4"/>
        <v>0</v>
      </c>
      <c r="I20" s="374">
        <f t="shared" si="5"/>
        <v>0</v>
      </c>
    </row>
    <row r="21" spans="1:9" ht="12">
      <c r="A21" s="365" t="s">
        <v>71</v>
      </c>
      <c r="B21" s="370" t="s">
        <v>2823</v>
      </c>
      <c r="C21" s="371" t="s">
        <v>169</v>
      </c>
      <c r="D21" s="372">
        <v>1</v>
      </c>
      <c r="E21" s="408"/>
      <c r="F21" s="408"/>
      <c r="G21" s="372">
        <f t="shared" si="3"/>
        <v>0</v>
      </c>
      <c r="H21" s="375">
        <f t="shared" si="4"/>
        <v>0</v>
      </c>
      <c r="I21" s="374">
        <f t="shared" si="5"/>
        <v>0</v>
      </c>
    </row>
    <row r="22" spans="1:9" ht="12">
      <c r="A22" s="365" t="s">
        <v>71</v>
      </c>
      <c r="B22" s="370" t="s">
        <v>2824</v>
      </c>
      <c r="C22" s="371" t="s">
        <v>2812</v>
      </c>
      <c r="D22" s="372">
        <v>1</v>
      </c>
      <c r="E22" s="408"/>
      <c r="F22" s="408"/>
      <c r="G22" s="372">
        <f t="shared" si="3"/>
        <v>0</v>
      </c>
      <c r="H22" s="375">
        <f t="shared" si="4"/>
        <v>0</v>
      </c>
      <c r="I22" s="374">
        <f t="shared" si="5"/>
        <v>0</v>
      </c>
    </row>
    <row r="23" spans="1:9" ht="12">
      <c r="A23" s="365"/>
      <c r="B23" s="370"/>
      <c r="C23" s="371"/>
      <c r="D23" s="372"/>
      <c r="E23" s="408"/>
      <c r="F23" s="408"/>
      <c r="G23" s="372"/>
      <c r="H23" s="375"/>
      <c r="I23" s="374"/>
    </row>
    <row r="24" spans="1:9" ht="12">
      <c r="A24" s="365" t="s">
        <v>71</v>
      </c>
      <c r="B24" s="370" t="s">
        <v>2825</v>
      </c>
      <c r="C24" s="371" t="s">
        <v>2812</v>
      </c>
      <c r="D24" s="372">
        <v>33</v>
      </c>
      <c r="E24" s="408"/>
      <c r="F24" s="408"/>
      <c r="G24" s="372">
        <f t="shared" si="3"/>
        <v>0</v>
      </c>
      <c r="H24" s="375">
        <f t="shared" si="4"/>
        <v>0</v>
      </c>
      <c r="I24" s="374">
        <f t="shared" si="5"/>
        <v>0</v>
      </c>
    </row>
    <row r="25" spans="1:9" ht="12">
      <c r="A25" s="365" t="s">
        <v>71</v>
      </c>
      <c r="B25" s="370" t="s">
        <v>2826</v>
      </c>
      <c r="C25" s="371" t="s">
        <v>2812</v>
      </c>
      <c r="D25" s="372">
        <v>1</v>
      </c>
      <c r="E25" s="408"/>
      <c r="F25" s="408"/>
      <c r="G25" s="372">
        <f t="shared" si="3"/>
        <v>0</v>
      </c>
      <c r="H25" s="375">
        <f t="shared" si="4"/>
        <v>0</v>
      </c>
      <c r="I25" s="374">
        <f t="shared" si="5"/>
        <v>0</v>
      </c>
    </row>
    <row r="26" spans="1:9" ht="12">
      <c r="A26" s="365"/>
      <c r="B26" s="370"/>
      <c r="C26" s="371"/>
      <c r="D26" s="372"/>
      <c r="E26" s="401"/>
      <c r="F26" s="401"/>
      <c r="G26" s="372"/>
      <c r="H26" s="375"/>
      <c r="I26" s="374"/>
    </row>
    <row r="27" spans="1:9" ht="12">
      <c r="A27" s="365"/>
      <c r="B27" s="370"/>
      <c r="C27" s="371"/>
      <c r="D27" s="372"/>
      <c r="E27" s="401"/>
      <c r="F27" s="401"/>
      <c r="G27" s="372"/>
      <c r="H27" s="375"/>
      <c r="I27" s="374"/>
    </row>
    <row r="28" spans="1:9" ht="12">
      <c r="A28" s="365"/>
      <c r="B28" s="370" t="s">
        <v>2827</v>
      </c>
      <c r="C28" s="371"/>
      <c r="D28" s="372">
        <v>0.05</v>
      </c>
      <c r="E28" s="401">
        <f>SUM(G5:G7)*D28</f>
        <v>0</v>
      </c>
      <c r="F28" s="401">
        <v>0</v>
      </c>
      <c r="G28" s="372">
        <f>E28</f>
        <v>0</v>
      </c>
      <c r="H28" s="375">
        <f aca="true" t="shared" si="6" ref="H28:H29">F28*D28</f>
        <v>0</v>
      </c>
      <c r="I28" s="374">
        <f aca="true" t="shared" si="7" ref="I28:I29">G28+H28</f>
        <v>0</v>
      </c>
    </row>
    <row r="29" spans="1:9" ht="12">
      <c r="A29" s="365"/>
      <c r="B29" s="370" t="s">
        <v>2828</v>
      </c>
      <c r="C29" s="371"/>
      <c r="D29" s="372">
        <v>0.03</v>
      </c>
      <c r="E29" s="401">
        <f>D29*SUM(G5:G25)</f>
        <v>0</v>
      </c>
      <c r="F29" s="401">
        <v>0</v>
      </c>
      <c r="G29" s="372">
        <f>E29</f>
        <v>0</v>
      </c>
      <c r="H29" s="375">
        <f t="shared" si="6"/>
        <v>0</v>
      </c>
      <c r="I29" s="374">
        <f t="shared" si="7"/>
        <v>0</v>
      </c>
    </row>
    <row r="30" spans="1:9" ht="12">
      <c r="A30" s="402"/>
      <c r="B30" s="402"/>
      <c r="C30" s="402"/>
      <c r="D30" s="403"/>
      <c r="E30" s="404"/>
      <c r="F30" s="404"/>
      <c r="G30" s="403"/>
      <c r="H30" s="403"/>
      <c r="I30" s="402"/>
    </row>
    <row r="31" spans="1:9" ht="12">
      <c r="A31" s="402"/>
      <c r="B31" s="402"/>
      <c r="C31" s="402"/>
      <c r="D31" s="403"/>
      <c r="E31" s="404"/>
      <c r="F31" s="404"/>
      <c r="G31" s="403"/>
      <c r="H31" s="403"/>
      <c r="I31" s="402"/>
    </row>
    <row r="32" spans="1:9" ht="12">
      <c r="A32" s="394" t="s">
        <v>227</v>
      </c>
      <c r="B32" s="395" t="s">
        <v>2829</v>
      </c>
      <c r="C32" s="396"/>
      <c r="D32" s="405"/>
      <c r="E32" s="406"/>
      <c r="F32" s="406"/>
      <c r="G32" s="405"/>
      <c r="H32" s="400"/>
      <c r="I32" s="400">
        <f>SUM(I33:I37)</f>
        <v>0</v>
      </c>
    </row>
    <row r="33" spans="1:9" ht="12">
      <c r="A33" s="365" t="s">
        <v>227</v>
      </c>
      <c r="B33" s="381" t="s">
        <v>2830</v>
      </c>
      <c r="C33" s="365" t="s">
        <v>2010</v>
      </c>
      <c r="D33" s="367">
        <v>3</v>
      </c>
      <c r="E33" s="407">
        <v>0</v>
      </c>
      <c r="F33" s="411"/>
      <c r="G33" s="407">
        <f>E33*D33</f>
        <v>0</v>
      </c>
      <c r="H33" s="407">
        <f>F33*D33</f>
        <v>0</v>
      </c>
      <c r="I33" s="374">
        <f>H33+G33</f>
        <v>0</v>
      </c>
    </row>
    <row r="34" spans="1:9" ht="12">
      <c r="A34" s="365" t="s">
        <v>227</v>
      </c>
      <c r="B34" s="381" t="s">
        <v>2831</v>
      </c>
      <c r="C34" s="365" t="s">
        <v>2010</v>
      </c>
      <c r="D34" s="367">
        <v>10</v>
      </c>
      <c r="E34" s="407">
        <v>0</v>
      </c>
      <c r="F34" s="411"/>
      <c r="G34" s="407">
        <f aca="true" t="shared" si="8" ref="G34">E34*D34</f>
        <v>0</v>
      </c>
      <c r="H34" s="407">
        <f aca="true" t="shared" si="9" ref="H34">F34*D34</f>
        <v>0</v>
      </c>
      <c r="I34" s="374">
        <f aca="true" t="shared" si="10" ref="I34:I37">H34+G34</f>
        <v>0</v>
      </c>
    </row>
    <row r="35" spans="1:9" ht="12">
      <c r="A35" s="365" t="s">
        <v>227</v>
      </c>
      <c r="B35" s="381" t="s">
        <v>2832</v>
      </c>
      <c r="C35" s="371"/>
      <c r="D35" s="373">
        <v>0.03</v>
      </c>
      <c r="E35" s="401">
        <v>0</v>
      </c>
      <c r="F35" s="408"/>
      <c r="G35" s="401">
        <v>0</v>
      </c>
      <c r="H35" s="385">
        <f aca="true" t="shared" si="11" ref="H35:H36">F35</f>
        <v>0</v>
      </c>
      <c r="I35" s="374">
        <f t="shared" si="10"/>
        <v>0</v>
      </c>
    </row>
    <row r="36" spans="1:9" ht="12">
      <c r="A36" s="365"/>
      <c r="B36" s="369" t="s">
        <v>2833</v>
      </c>
      <c r="C36" s="365"/>
      <c r="D36" s="373">
        <v>0.045</v>
      </c>
      <c r="E36" s="401">
        <v>0</v>
      </c>
      <c r="F36" s="401">
        <f>0.045*SUM(G1:G26)</f>
        <v>0</v>
      </c>
      <c r="G36" s="401">
        <v>0</v>
      </c>
      <c r="H36" s="385">
        <f t="shared" si="11"/>
        <v>0</v>
      </c>
      <c r="I36" s="374">
        <f t="shared" si="10"/>
        <v>0</v>
      </c>
    </row>
    <row r="37" spans="1:9" ht="12">
      <c r="A37" s="365"/>
      <c r="B37" s="369" t="s">
        <v>2834</v>
      </c>
      <c r="C37" s="365"/>
      <c r="D37" s="373">
        <v>0.03</v>
      </c>
      <c r="E37" s="401">
        <v>0</v>
      </c>
      <c r="F37" s="401">
        <f>SUM(G5:G26)*0.03</f>
        <v>0</v>
      </c>
      <c r="G37" s="401">
        <v>0</v>
      </c>
      <c r="H37" s="385">
        <f>F37</f>
        <v>0</v>
      </c>
      <c r="I37" s="374">
        <f t="shared" si="10"/>
        <v>0</v>
      </c>
    </row>
  </sheetData>
  <sheetProtection algorithmName="SHA-512" hashValue="XB/VGDFa5gm4v9CxyqSHxOzSOh8JZPJIaXwvKQUnHdMSvWcv8LJIXgC/fI1KGqzuPclJnu5FNxfYz9K01CIWLQ==" saltValue="VP2AoSlwxEojgTK8NVnAOQ==" spinCount="100000" sheet="1" objects="1" scenarios="1"/>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topLeftCell="A19">
      <selection activeCell="E31" sqref="E31"/>
    </sheetView>
  </sheetViews>
  <sheetFormatPr defaultColWidth="9.140625" defaultRowHeight="12"/>
  <cols>
    <col min="2" max="2" width="42.7109375" style="0" customWidth="1"/>
    <col min="5" max="5" width="13.28125" style="0" customWidth="1"/>
    <col min="6" max="6" width="16.8515625" style="0" customWidth="1"/>
    <col min="7" max="7" width="16.140625" style="0" customWidth="1"/>
    <col min="8" max="8" width="17.28125" style="0" customWidth="1"/>
    <col min="9" max="9" width="27.7109375" style="0" customWidth="1"/>
  </cols>
  <sheetData>
    <row r="1" spans="1:9" ht="36">
      <c r="A1" s="151" t="s">
        <v>57</v>
      </c>
      <c r="B1" s="151" t="s">
        <v>54</v>
      </c>
      <c r="C1" s="151" t="s">
        <v>130</v>
      </c>
      <c r="D1" s="151" t="s">
        <v>131</v>
      </c>
      <c r="E1" s="151" t="s">
        <v>2835</v>
      </c>
      <c r="F1" s="151" t="s">
        <v>2803</v>
      </c>
      <c r="G1" s="151" t="s">
        <v>2836</v>
      </c>
      <c r="H1" s="151" t="s">
        <v>2837</v>
      </c>
      <c r="I1" s="152" t="s">
        <v>92</v>
      </c>
    </row>
    <row r="2" spans="1:9" ht="15.75">
      <c r="A2" s="77" t="s">
        <v>140</v>
      </c>
      <c r="B2" s="412"/>
      <c r="C2" s="412"/>
      <c r="D2" s="412"/>
      <c r="E2" s="412"/>
      <c r="F2" s="412"/>
      <c r="G2" s="412"/>
      <c r="H2" s="412"/>
      <c r="I2" s="413">
        <f>I4+I25</f>
        <v>0</v>
      </c>
    </row>
    <row r="3" spans="1:9" ht="12">
      <c r="A3" s="414"/>
      <c r="B3" s="414"/>
      <c r="C3" s="415"/>
      <c r="D3" s="415"/>
      <c r="E3" s="415"/>
      <c r="F3" s="415"/>
      <c r="G3" s="415"/>
      <c r="H3" s="415"/>
      <c r="I3" s="416"/>
    </row>
    <row r="4" spans="1:9" ht="12">
      <c r="A4" s="417" t="s">
        <v>2838</v>
      </c>
      <c r="B4" s="414" t="s">
        <v>2839</v>
      </c>
      <c r="C4" s="415"/>
      <c r="D4" s="415"/>
      <c r="E4" s="415"/>
      <c r="F4" s="415"/>
      <c r="G4" s="415"/>
      <c r="H4" s="415"/>
      <c r="I4" s="416">
        <f>SUM(I5:I23)</f>
        <v>0</v>
      </c>
    </row>
    <row r="5" spans="1:9" ht="12">
      <c r="A5" s="418" t="s">
        <v>2838</v>
      </c>
      <c r="B5" s="459" t="s">
        <v>2840</v>
      </c>
      <c r="C5" s="418" t="s">
        <v>169</v>
      </c>
      <c r="D5" s="420">
        <v>115</v>
      </c>
      <c r="E5" s="470"/>
      <c r="F5" s="470"/>
      <c r="G5" s="460">
        <f>E5*D5</f>
        <v>0</v>
      </c>
      <c r="H5" s="460">
        <f>F5*D5</f>
        <v>0</v>
      </c>
      <c r="I5" s="422">
        <f>H5+G5</f>
        <v>0</v>
      </c>
    </row>
    <row r="6" spans="1:9" ht="12">
      <c r="A6" s="418" t="s">
        <v>2838</v>
      </c>
      <c r="B6" s="459" t="s">
        <v>2841</v>
      </c>
      <c r="C6" s="418" t="s">
        <v>169</v>
      </c>
      <c r="D6" s="420">
        <v>20</v>
      </c>
      <c r="E6" s="470"/>
      <c r="F6" s="470"/>
      <c r="G6" s="460">
        <f aca="true" t="shared" si="0" ref="G6:G32">E6*D6</f>
        <v>0</v>
      </c>
      <c r="H6" s="460">
        <f aca="true" t="shared" si="1" ref="H6:H32">F6*D6</f>
        <v>0</v>
      </c>
      <c r="I6" s="422">
        <f aca="true" t="shared" si="2" ref="I6:I23">H6+G6</f>
        <v>0</v>
      </c>
    </row>
    <row r="7" spans="1:9" ht="12">
      <c r="A7" s="418" t="s">
        <v>2838</v>
      </c>
      <c r="B7" s="448" t="s">
        <v>2842</v>
      </c>
      <c r="C7" s="429" t="s">
        <v>169</v>
      </c>
      <c r="D7" s="420">
        <v>250</v>
      </c>
      <c r="E7" s="470"/>
      <c r="F7" s="470"/>
      <c r="G7" s="460">
        <f t="shared" si="0"/>
        <v>0</v>
      </c>
      <c r="H7" s="460">
        <f t="shared" si="1"/>
        <v>0</v>
      </c>
      <c r="I7" s="422">
        <f t="shared" si="2"/>
        <v>0</v>
      </c>
    </row>
    <row r="8" spans="1:9" ht="12">
      <c r="A8" s="418" t="s">
        <v>2838</v>
      </c>
      <c r="B8" s="448" t="s">
        <v>2843</v>
      </c>
      <c r="C8" s="429" t="s">
        <v>169</v>
      </c>
      <c r="D8" s="420">
        <v>20</v>
      </c>
      <c r="E8" s="470"/>
      <c r="F8" s="470"/>
      <c r="G8" s="460">
        <f t="shared" si="0"/>
        <v>0</v>
      </c>
      <c r="H8" s="460">
        <f t="shared" si="1"/>
        <v>0</v>
      </c>
      <c r="I8" s="422">
        <f t="shared" si="2"/>
        <v>0</v>
      </c>
    </row>
    <row r="9" spans="1:9" ht="12">
      <c r="A9" s="418" t="s">
        <v>2838</v>
      </c>
      <c r="B9" s="448" t="s">
        <v>2844</v>
      </c>
      <c r="C9" s="429" t="s">
        <v>2822</v>
      </c>
      <c r="D9" s="420">
        <v>75</v>
      </c>
      <c r="E9" s="470"/>
      <c r="F9" s="470"/>
      <c r="G9" s="460">
        <f t="shared" si="0"/>
        <v>0</v>
      </c>
      <c r="H9" s="460">
        <f t="shared" si="1"/>
        <v>0</v>
      </c>
      <c r="I9" s="422">
        <f t="shared" si="2"/>
        <v>0</v>
      </c>
    </row>
    <row r="10" spans="1:9" ht="12">
      <c r="A10" s="418" t="s">
        <v>2838</v>
      </c>
      <c r="B10" s="448" t="s">
        <v>2845</v>
      </c>
      <c r="C10" s="429" t="s">
        <v>2822</v>
      </c>
      <c r="D10" s="420">
        <v>25</v>
      </c>
      <c r="E10" s="470"/>
      <c r="F10" s="470"/>
      <c r="G10" s="460">
        <f t="shared" si="0"/>
        <v>0</v>
      </c>
      <c r="H10" s="460">
        <f t="shared" si="1"/>
        <v>0</v>
      </c>
      <c r="I10" s="422">
        <f t="shared" si="2"/>
        <v>0</v>
      </c>
    </row>
    <row r="11" spans="1:9" ht="12">
      <c r="A11" s="418" t="s">
        <v>2838</v>
      </c>
      <c r="B11" s="448" t="s">
        <v>2846</v>
      </c>
      <c r="C11" s="429" t="s">
        <v>2822</v>
      </c>
      <c r="D11" s="449">
        <v>50</v>
      </c>
      <c r="E11" s="470"/>
      <c r="F11" s="470"/>
      <c r="G11" s="460">
        <f t="shared" si="0"/>
        <v>0</v>
      </c>
      <c r="H11" s="460">
        <f t="shared" si="1"/>
        <v>0</v>
      </c>
      <c r="I11" s="422">
        <f t="shared" si="2"/>
        <v>0</v>
      </c>
    </row>
    <row r="12" spans="1:9" ht="12">
      <c r="A12" s="418" t="s">
        <v>2838</v>
      </c>
      <c r="B12" s="448" t="s">
        <v>2847</v>
      </c>
      <c r="C12" s="429" t="s">
        <v>2822</v>
      </c>
      <c r="D12" s="449">
        <v>10</v>
      </c>
      <c r="E12" s="470"/>
      <c r="F12" s="470"/>
      <c r="G12" s="460">
        <f t="shared" si="0"/>
        <v>0</v>
      </c>
      <c r="H12" s="460">
        <f t="shared" si="1"/>
        <v>0</v>
      </c>
      <c r="I12" s="422">
        <f t="shared" si="2"/>
        <v>0</v>
      </c>
    </row>
    <row r="13" spans="1:9" ht="12">
      <c r="A13" s="418" t="s">
        <v>2838</v>
      </c>
      <c r="B13" s="448" t="s">
        <v>2848</v>
      </c>
      <c r="C13" s="429" t="s">
        <v>2822</v>
      </c>
      <c r="D13" s="449">
        <v>50</v>
      </c>
      <c r="E13" s="470"/>
      <c r="F13" s="470"/>
      <c r="G13" s="460">
        <f t="shared" si="0"/>
        <v>0</v>
      </c>
      <c r="H13" s="460">
        <f t="shared" si="1"/>
        <v>0</v>
      </c>
      <c r="I13" s="422">
        <f t="shared" si="2"/>
        <v>0</v>
      </c>
    </row>
    <row r="14" spans="1:9" ht="12">
      <c r="A14" s="418" t="s">
        <v>2838</v>
      </c>
      <c r="B14" s="448" t="s">
        <v>2849</v>
      </c>
      <c r="C14" s="429" t="s">
        <v>2822</v>
      </c>
      <c r="D14" s="449">
        <v>2</v>
      </c>
      <c r="E14" s="470"/>
      <c r="F14" s="470"/>
      <c r="G14" s="460">
        <f t="shared" si="0"/>
        <v>0</v>
      </c>
      <c r="H14" s="460">
        <f t="shared" si="1"/>
        <v>0</v>
      </c>
      <c r="I14" s="422">
        <f t="shared" si="2"/>
        <v>0</v>
      </c>
    </row>
    <row r="15" spans="1:9" ht="12">
      <c r="A15" s="418" t="s">
        <v>2838</v>
      </c>
      <c r="B15" s="448" t="s">
        <v>2850</v>
      </c>
      <c r="C15" s="429" t="s">
        <v>2822</v>
      </c>
      <c r="D15" s="449">
        <v>4</v>
      </c>
      <c r="E15" s="470"/>
      <c r="F15" s="470"/>
      <c r="G15" s="460">
        <f t="shared" si="0"/>
        <v>0</v>
      </c>
      <c r="H15" s="460">
        <f t="shared" si="1"/>
        <v>0</v>
      </c>
      <c r="I15" s="422">
        <f t="shared" si="2"/>
        <v>0</v>
      </c>
    </row>
    <row r="16" spans="1:9" ht="12">
      <c r="A16" s="418" t="s">
        <v>2838</v>
      </c>
      <c r="B16" s="448" t="s">
        <v>2851</v>
      </c>
      <c r="C16" s="429" t="s">
        <v>2822</v>
      </c>
      <c r="D16" s="449">
        <v>2</v>
      </c>
      <c r="E16" s="470"/>
      <c r="F16" s="470"/>
      <c r="G16" s="460">
        <f t="shared" si="0"/>
        <v>0</v>
      </c>
      <c r="H16" s="460">
        <f t="shared" si="1"/>
        <v>0</v>
      </c>
      <c r="I16" s="422">
        <f t="shared" si="2"/>
        <v>0</v>
      </c>
    </row>
    <row r="17" spans="1:9" ht="12">
      <c r="A17" s="418" t="s">
        <v>2838</v>
      </c>
      <c r="B17" s="448" t="s">
        <v>2852</v>
      </c>
      <c r="C17" s="429" t="s">
        <v>2822</v>
      </c>
      <c r="D17" s="449">
        <v>10</v>
      </c>
      <c r="E17" s="470"/>
      <c r="F17" s="470"/>
      <c r="G17" s="460">
        <f t="shared" si="0"/>
        <v>0</v>
      </c>
      <c r="H17" s="460">
        <f>F17*D17</f>
        <v>0</v>
      </c>
      <c r="I17" s="422">
        <f t="shared" si="2"/>
        <v>0</v>
      </c>
    </row>
    <row r="18" spans="1:9" ht="12">
      <c r="A18" s="418" t="s">
        <v>2838</v>
      </c>
      <c r="B18" s="448" t="s">
        <v>2853</v>
      </c>
      <c r="C18" s="429" t="s">
        <v>2822</v>
      </c>
      <c r="D18" s="449">
        <v>10</v>
      </c>
      <c r="E18" s="470"/>
      <c r="F18" s="470"/>
      <c r="G18" s="460">
        <f t="shared" si="0"/>
        <v>0</v>
      </c>
      <c r="H18" s="460">
        <f t="shared" si="1"/>
        <v>0</v>
      </c>
      <c r="I18" s="422">
        <f t="shared" si="2"/>
        <v>0</v>
      </c>
    </row>
    <row r="19" spans="1:9" ht="12">
      <c r="A19" s="418" t="s">
        <v>2838</v>
      </c>
      <c r="B19" s="448" t="s">
        <v>2854</v>
      </c>
      <c r="C19" s="429" t="s">
        <v>2822</v>
      </c>
      <c r="D19" s="449">
        <v>10</v>
      </c>
      <c r="E19" s="470"/>
      <c r="F19" s="470"/>
      <c r="G19" s="460">
        <f t="shared" si="0"/>
        <v>0</v>
      </c>
      <c r="H19" s="460">
        <f t="shared" si="1"/>
        <v>0</v>
      </c>
      <c r="I19" s="422">
        <f t="shared" si="2"/>
        <v>0</v>
      </c>
    </row>
    <row r="20" spans="1:9" ht="12">
      <c r="A20" s="418" t="s">
        <v>2838</v>
      </c>
      <c r="B20" s="448" t="s">
        <v>2855</v>
      </c>
      <c r="C20" s="429" t="s">
        <v>2822</v>
      </c>
      <c r="D20" s="449">
        <v>20</v>
      </c>
      <c r="E20" s="470"/>
      <c r="F20" s="470"/>
      <c r="G20" s="460">
        <f t="shared" si="0"/>
        <v>0</v>
      </c>
      <c r="H20" s="460">
        <f t="shared" si="1"/>
        <v>0</v>
      </c>
      <c r="I20" s="422">
        <f t="shared" si="2"/>
        <v>0</v>
      </c>
    </row>
    <row r="21" spans="1:9" ht="12">
      <c r="A21" s="418" t="s">
        <v>2838</v>
      </c>
      <c r="B21" s="448" t="s">
        <v>2856</v>
      </c>
      <c r="C21" s="429" t="s">
        <v>2822</v>
      </c>
      <c r="D21" s="449">
        <v>20</v>
      </c>
      <c r="E21" s="470"/>
      <c r="F21" s="470"/>
      <c r="G21" s="460">
        <f t="shared" si="0"/>
        <v>0</v>
      </c>
      <c r="H21" s="460">
        <f t="shared" si="1"/>
        <v>0</v>
      </c>
      <c r="I21" s="422">
        <f t="shared" si="2"/>
        <v>0</v>
      </c>
    </row>
    <row r="22" spans="1:9" ht="12">
      <c r="A22" s="418" t="s">
        <v>2838</v>
      </c>
      <c r="B22" s="448" t="s">
        <v>2857</v>
      </c>
      <c r="C22" s="429" t="s">
        <v>2822</v>
      </c>
      <c r="D22" s="449">
        <v>80</v>
      </c>
      <c r="E22" s="470"/>
      <c r="F22" s="470"/>
      <c r="G22" s="460">
        <f t="shared" si="0"/>
        <v>0</v>
      </c>
      <c r="H22" s="460">
        <f t="shared" si="1"/>
        <v>0</v>
      </c>
      <c r="I22" s="422">
        <f t="shared" si="2"/>
        <v>0</v>
      </c>
    </row>
    <row r="23" spans="1:9" ht="12">
      <c r="A23" s="418" t="s">
        <v>2838</v>
      </c>
      <c r="B23" s="448" t="s">
        <v>2858</v>
      </c>
      <c r="C23" s="429" t="s">
        <v>2812</v>
      </c>
      <c r="D23" s="449">
        <v>80</v>
      </c>
      <c r="E23" s="470"/>
      <c r="F23" s="470"/>
      <c r="G23" s="460">
        <f t="shared" si="0"/>
        <v>0</v>
      </c>
      <c r="H23" s="460">
        <f t="shared" si="1"/>
        <v>0</v>
      </c>
      <c r="I23" s="422">
        <f t="shared" si="2"/>
        <v>0</v>
      </c>
    </row>
    <row r="24" spans="1:9" ht="12">
      <c r="A24" s="418"/>
      <c r="B24" s="448"/>
      <c r="C24" s="429"/>
      <c r="D24" s="449"/>
      <c r="E24" s="449"/>
      <c r="F24" s="432"/>
      <c r="G24" s="460"/>
      <c r="H24" s="460"/>
      <c r="I24" s="461"/>
    </row>
    <row r="25" spans="1:9" ht="12">
      <c r="A25" s="462" t="s">
        <v>2768</v>
      </c>
      <c r="B25" s="463" t="s">
        <v>2859</v>
      </c>
      <c r="C25" s="464"/>
      <c r="D25" s="465"/>
      <c r="E25" s="465"/>
      <c r="F25" s="466"/>
      <c r="G25" s="460"/>
      <c r="H25" s="460"/>
      <c r="I25" s="467">
        <f>SUM(I26:I36)</f>
        <v>0</v>
      </c>
    </row>
    <row r="26" spans="1:9" ht="24">
      <c r="A26" s="418" t="s">
        <v>2768</v>
      </c>
      <c r="B26" s="468" t="s">
        <v>2860</v>
      </c>
      <c r="C26" s="418" t="s">
        <v>169</v>
      </c>
      <c r="D26" s="420">
        <v>115</v>
      </c>
      <c r="E26" s="432">
        <v>0</v>
      </c>
      <c r="F26" s="458"/>
      <c r="G26" s="460">
        <f t="shared" si="0"/>
        <v>0</v>
      </c>
      <c r="H26" s="460">
        <f t="shared" si="1"/>
        <v>0</v>
      </c>
      <c r="I26" s="461">
        <f>H26+G26</f>
        <v>0</v>
      </c>
    </row>
    <row r="27" spans="1:9" ht="12">
      <c r="A27" s="418" t="s">
        <v>2768</v>
      </c>
      <c r="B27" s="448" t="s">
        <v>2861</v>
      </c>
      <c r="C27" s="429" t="s">
        <v>169</v>
      </c>
      <c r="D27" s="469">
        <v>115</v>
      </c>
      <c r="E27" s="432">
        <v>0</v>
      </c>
      <c r="F27" s="458"/>
      <c r="G27" s="460">
        <f t="shared" si="0"/>
        <v>0</v>
      </c>
      <c r="H27" s="460">
        <f t="shared" si="1"/>
        <v>0</v>
      </c>
      <c r="I27" s="461">
        <f aca="true" t="shared" si="3" ref="I27:I32">H27+G27</f>
        <v>0</v>
      </c>
    </row>
    <row r="28" spans="1:9" ht="12">
      <c r="A28" s="418" t="s">
        <v>2768</v>
      </c>
      <c r="B28" s="448" t="s">
        <v>2862</v>
      </c>
      <c r="C28" s="429" t="s">
        <v>169</v>
      </c>
      <c r="D28" s="449">
        <v>115</v>
      </c>
      <c r="E28" s="432">
        <v>0</v>
      </c>
      <c r="F28" s="458"/>
      <c r="G28" s="460">
        <f t="shared" si="0"/>
        <v>0</v>
      </c>
      <c r="H28" s="460">
        <f t="shared" si="1"/>
        <v>0</v>
      </c>
      <c r="I28" s="461">
        <f t="shared" si="3"/>
        <v>0</v>
      </c>
    </row>
    <row r="29" spans="1:9" ht="12">
      <c r="A29" s="418" t="s">
        <v>2768</v>
      </c>
      <c r="B29" s="448" t="s">
        <v>2863</v>
      </c>
      <c r="C29" s="429" t="s">
        <v>527</v>
      </c>
      <c r="D29" s="449">
        <v>1</v>
      </c>
      <c r="E29" s="432">
        <v>0</v>
      </c>
      <c r="F29" s="458"/>
      <c r="G29" s="460">
        <f t="shared" si="0"/>
        <v>0</v>
      </c>
      <c r="H29" s="460">
        <f t="shared" si="1"/>
        <v>0</v>
      </c>
      <c r="I29" s="461">
        <f t="shared" si="3"/>
        <v>0</v>
      </c>
    </row>
    <row r="30" spans="1:9" ht="12">
      <c r="A30" s="418" t="s">
        <v>2768</v>
      </c>
      <c r="B30" s="448" t="s">
        <v>2864</v>
      </c>
      <c r="C30" s="429" t="s">
        <v>527</v>
      </c>
      <c r="D30" s="449">
        <v>1</v>
      </c>
      <c r="E30" s="432">
        <v>0</v>
      </c>
      <c r="F30" s="458"/>
      <c r="G30" s="460">
        <f t="shared" si="0"/>
        <v>0</v>
      </c>
      <c r="H30" s="460">
        <f t="shared" si="1"/>
        <v>0</v>
      </c>
      <c r="I30" s="461">
        <f t="shared" si="3"/>
        <v>0</v>
      </c>
    </row>
    <row r="31" spans="1:9" ht="12">
      <c r="A31" s="418" t="s">
        <v>2768</v>
      </c>
      <c r="B31" s="448" t="s">
        <v>2865</v>
      </c>
      <c r="C31" s="429" t="s">
        <v>2812</v>
      </c>
      <c r="D31" s="449">
        <v>1</v>
      </c>
      <c r="E31" s="432">
        <v>0</v>
      </c>
      <c r="F31" s="458"/>
      <c r="G31" s="460">
        <f t="shared" si="0"/>
        <v>0</v>
      </c>
      <c r="H31" s="460">
        <f t="shared" si="1"/>
        <v>0</v>
      </c>
      <c r="I31" s="461">
        <f t="shared" si="3"/>
        <v>0</v>
      </c>
    </row>
    <row r="32" spans="1:9" ht="12">
      <c r="A32" s="418" t="s">
        <v>2768</v>
      </c>
      <c r="B32" s="448" t="s">
        <v>2776</v>
      </c>
      <c r="C32" s="429" t="s">
        <v>527</v>
      </c>
      <c r="D32" s="449">
        <v>1</v>
      </c>
      <c r="E32" s="432">
        <v>0</v>
      </c>
      <c r="F32" s="458"/>
      <c r="G32" s="460">
        <f t="shared" si="0"/>
        <v>0</v>
      </c>
      <c r="H32" s="460">
        <f t="shared" si="1"/>
        <v>0</v>
      </c>
      <c r="I32" s="461">
        <f t="shared" si="3"/>
        <v>0</v>
      </c>
    </row>
    <row r="33" spans="1:9" ht="12">
      <c r="A33" s="418" t="s">
        <v>2768</v>
      </c>
      <c r="B33" s="451" t="s">
        <v>2832</v>
      </c>
      <c r="C33" s="429"/>
      <c r="D33" s="434">
        <v>0.03</v>
      </c>
      <c r="E33" s="431"/>
      <c r="F33" s="432"/>
      <c r="G33" s="432"/>
      <c r="H33" s="432">
        <f>SUM(H5:H32)</f>
        <v>0</v>
      </c>
      <c r="I33" s="433">
        <f>H33*0.03</f>
        <v>0</v>
      </c>
    </row>
    <row r="34" spans="1:9" ht="12">
      <c r="A34" s="418" t="s">
        <v>2768</v>
      </c>
      <c r="B34" s="453" t="s">
        <v>2866</v>
      </c>
      <c r="C34" s="429"/>
      <c r="D34" s="430">
        <v>0.045</v>
      </c>
      <c r="E34" s="431"/>
      <c r="F34" s="432"/>
      <c r="G34" s="432"/>
      <c r="H34" s="432">
        <f>SUM(G5:G32)</f>
        <v>0</v>
      </c>
      <c r="I34" s="433">
        <f>H34*0.045</f>
        <v>0</v>
      </c>
    </row>
    <row r="35" spans="1:9" ht="12">
      <c r="A35" s="418" t="s">
        <v>2768</v>
      </c>
      <c r="B35" s="451" t="s">
        <v>2867</v>
      </c>
      <c r="C35" s="429"/>
      <c r="D35" s="434">
        <v>0.03</v>
      </c>
      <c r="E35" s="431"/>
      <c r="F35" s="432"/>
      <c r="G35" s="432"/>
      <c r="H35" s="432">
        <f>SUM(G5:G32)</f>
        <v>0</v>
      </c>
      <c r="I35" s="433">
        <f>H35*0.03</f>
        <v>0</v>
      </c>
    </row>
    <row r="36" spans="1:9" ht="12">
      <c r="A36" s="418" t="s">
        <v>2768</v>
      </c>
      <c r="B36" s="454" t="s">
        <v>2868</v>
      </c>
      <c r="C36" s="455"/>
      <c r="D36" s="456">
        <v>0.05</v>
      </c>
      <c r="E36" s="431"/>
      <c r="F36" s="457"/>
      <c r="G36" s="457"/>
      <c r="H36" s="457">
        <f>SUM(G5:G7)</f>
        <v>0</v>
      </c>
      <c r="I36" s="433">
        <f>H36*0.05</f>
        <v>0</v>
      </c>
    </row>
  </sheetData>
  <sheetProtection algorithmName="SHA-512" hashValue="pwrSkoZBtFsiwLRZkG/Bz6OX+svaXwISg6KPEG7CPpoQrwQD/RFOgbz+D7Nem3zA+ABuLTLFcNGzkgIx2lzX9A==" saltValue="RORqbhAnlgxvS7lQjS5ksw==" spinCount="100000" sheet="1" objects="1" scenarios="1"/>
  <hyperlinks>
    <hyperlink ref="I36" r:id="rId1" display="\\\\"/>
  </hyperlink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topLeftCell="A7">
      <selection activeCell="E9" sqref="E9"/>
    </sheetView>
  </sheetViews>
  <sheetFormatPr defaultColWidth="9.140625" defaultRowHeight="12"/>
  <cols>
    <col min="2" max="2" width="65.7109375" style="0" customWidth="1"/>
    <col min="4" max="4" width="14.7109375" style="0" customWidth="1"/>
    <col min="5" max="5" width="15.00390625" style="0" customWidth="1"/>
    <col min="6" max="6" width="19.140625" style="0" customWidth="1"/>
  </cols>
  <sheetData>
    <row r="1" spans="1:6" ht="12">
      <c r="A1" s="353" t="s">
        <v>57</v>
      </c>
      <c r="B1" s="353" t="s">
        <v>54</v>
      </c>
      <c r="C1" s="353" t="s">
        <v>130</v>
      </c>
      <c r="D1" s="471" t="s">
        <v>131</v>
      </c>
      <c r="E1" s="472" t="s">
        <v>132</v>
      </c>
      <c r="F1" s="354" t="s">
        <v>92</v>
      </c>
    </row>
    <row r="2" spans="1:6" ht="15.75">
      <c r="A2" s="355" t="s">
        <v>140</v>
      </c>
      <c r="B2" s="356"/>
      <c r="C2" s="473"/>
      <c r="D2" s="474"/>
      <c r="E2" s="475"/>
      <c r="F2" s="357">
        <f>SUM(F5:F35)</f>
        <v>0</v>
      </c>
    </row>
    <row r="3" spans="1:6" ht="12">
      <c r="A3" s="476"/>
      <c r="B3" s="477"/>
      <c r="C3" s="478"/>
      <c r="D3" s="479"/>
      <c r="E3" s="480"/>
      <c r="F3" s="481"/>
    </row>
    <row r="4" spans="1:6" ht="12">
      <c r="A4" s="482" t="s">
        <v>2768</v>
      </c>
      <c r="B4" s="358" t="s">
        <v>2769</v>
      </c>
      <c r="C4" s="482"/>
      <c r="D4" s="483"/>
      <c r="E4" s="484"/>
      <c r="F4" s="360"/>
    </row>
    <row r="5" spans="1:6" ht="12">
      <c r="A5" s="485" t="s">
        <v>2768</v>
      </c>
      <c r="B5" s="486" t="s">
        <v>2770</v>
      </c>
      <c r="C5" s="487" t="s">
        <v>2010</v>
      </c>
      <c r="D5" s="488">
        <v>15</v>
      </c>
      <c r="E5" s="340"/>
      <c r="F5" s="489">
        <f aca="true" t="shared" si="0" ref="F5:F35">E5*D5</f>
        <v>0</v>
      </c>
    </row>
    <row r="6" spans="1:6" ht="12">
      <c r="A6" s="485" t="s">
        <v>2768</v>
      </c>
      <c r="B6" s="490" t="s">
        <v>2771</v>
      </c>
      <c r="C6" s="485" t="s">
        <v>160</v>
      </c>
      <c r="D6" s="491">
        <v>3</v>
      </c>
      <c r="E6" s="341"/>
      <c r="F6" s="489">
        <f t="shared" si="0"/>
        <v>0</v>
      </c>
    </row>
    <row r="7" spans="1:6" ht="12">
      <c r="A7" s="485" t="s">
        <v>2768</v>
      </c>
      <c r="B7" s="490" t="s">
        <v>2772</v>
      </c>
      <c r="C7" s="485" t="s">
        <v>160</v>
      </c>
      <c r="D7" s="491">
        <v>3</v>
      </c>
      <c r="E7" s="341"/>
      <c r="F7" s="489">
        <f t="shared" si="0"/>
        <v>0</v>
      </c>
    </row>
    <row r="8" spans="1:6" ht="12">
      <c r="A8" s="485" t="s">
        <v>2768</v>
      </c>
      <c r="B8" s="490" t="s">
        <v>2773</v>
      </c>
      <c r="C8" s="485" t="s">
        <v>2010</v>
      </c>
      <c r="D8" s="491">
        <v>15</v>
      </c>
      <c r="E8" s="341"/>
      <c r="F8" s="489">
        <f t="shared" si="0"/>
        <v>0</v>
      </c>
    </row>
    <row r="9" spans="1:6" ht="12">
      <c r="A9" s="485" t="s">
        <v>2768</v>
      </c>
      <c r="B9" s="492" t="s">
        <v>2774</v>
      </c>
      <c r="C9" s="487" t="s">
        <v>2010</v>
      </c>
      <c r="D9" s="493">
        <v>12</v>
      </c>
      <c r="E9" s="340"/>
      <c r="F9" s="489">
        <f t="shared" si="0"/>
        <v>0</v>
      </c>
    </row>
    <row r="10" spans="1:6" ht="12">
      <c r="A10" s="485" t="s">
        <v>2768</v>
      </c>
      <c r="B10" s="494" t="s">
        <v>2775</v>
      </c>
      <c r="C10" s="487" t="s">
        <v>527</v>
      </c>
      <c r="D10" s="488">
        <v>1</v>
      </c>
      <c r="E10" s="340"/>
      <c r="F10" s="489">
        <f t="shared" si="0"/>
        <v>0</v>
      </c>
    </row>
    <row r="11" spans="1:6" ht="12">
      <c r="A11" s="485" t="s">
        <v>2768</v>
      </c>
      <c r="B11" s="494" t="s">
        <v>2776</v>
      </c>
      <c r="C11" s="487" t="s">
        <v>527</v>
      </c>
      <c r="D11" s="488">
        <v>1</v>
      </c>
      <c r="E11" s="340"/>
      <c r="F11" s="489">
        <f t="shared" si="0"/>
        <v>0</v>
      </c>
    </row>
    <row r="12" spans="1:6" ht="12">
      <c r="A12" s="485" t="s">
        <v>2768</v>
      </c>
      <c r="B12" s="486" t="s">
        <v>2777</v>
      </c>
      <c r="C12" s="487" t="s">
        <v>2010</v>
      </c>
      <c r="D12" s="488">
        <v>8</v>
      </c>
      <c r="E12" s="340"/>
      <c r="F12" s="489">
        <f t="shared" si="0"/>
        <v>0</v>
      </c>
    </row>
    <row r="13" spans="1:6" ht="12">
      <c r="A13" s="485" t="s">
        <v>2768</v>
      </c>
      <c r="B13" s="495" t="s">
        <v>2778</v>
      </c>
      <c r="C13" s="487" t="s">
        <v>2010</v>
      </c>
      <c r="D13" s="488">
        <v>5</v>
      </c>
      <c r="E13" s="340"/>
      <c r="F13" s="489">
        <f t="shared" si="0"/>
        <v>0</v>
      </c>
    </row>
    <row r="14" spans="1:6" ht="12">
      <c r="A14" s="485" t="s">
        <v>2768</v>
      </c>
      <c r="B14" s="495" t="s">
        <v>2779</v>
      </c>
      <c r="C14" s="487" t="s">
        <v>2010</v>
      </c>
      <c r="D14" s="488">
        <v>10</v>
      </c>
      <c r="E14" s="340"/>
      <c r="F14" s="489">
        <f t="shared" si="0"/>
        <v>0</v>
      </c>
    </row>
    <row r="15" spans="1:6" ht="12">
      <c r="A15" s="485" t="s">
        <v>2768</v>
      </c>
      <c r="B15" s="494" t="s">
        <v>2780</v>
      </c>
      <c r="C15" s="487" t="s">
        <v>527</v>
      </c>
      <c r="D15" s="488">
        <v>1</v>
      </c>
      <c r="E15" s="340"/>
      <c r="F15" s="489">
        <f t="shared" si="0"/>
        <v>0</v>
      </c>
    </row>
    <row r="16" spans="1:6" ht="12">
      <c r="A16" s="485" t="s">
        <v>2768</v>
      </c>
      <c r="B16" s="494" t="s">
        <v>2781</v>
      </c>
      <c r="C16" s="487" t="s">
        <v>2010</v>
      </c>
      <c r="D16" s="488">
        <v>3</v>
      </c>
      <c r="E16" s="340"/>
      <c r="F16" s="489">
        <f t="shared" si="0"/>
        <v>0</v>
      </c>
    </row>
    <row r="17" spans="1:6" ht="12">
      <c r="A17" s="485" t="s">
        <v>2768</v>
      </c>
      <c r="B17" s="494" t="s">
        <v>2782</v>
      </c>
      <c r="C17" s="487" t="s">
        <v>527</v>
      </c>
      <c r="D17" s="488">
        <v>1</v>
      </c>
      <c r="E17" s="340"/>
      <c r="F17" s="489">
        <f t="shared" si="0"/>
        <v>0</v>
      </c>
    </row>
    <row r="18" spans="1:6" ht="12">
      <c r="A18" s="485" t="s">
        <v>2768</v>
      </c>
      <c r="B18" s="494" t="s">
        <v>2783</v>
      </c>
      <c r="C18" s="487" t="s">
        <v>527</v>
      </c>
      <c r="D18" s="488">
        <v>2</v>
      </c>
      <c r="E18" s="340"/>
      <c r="F18" s="489">
        <f t="shared" si="0"/>
        <v>0</v>
      </c>
    </row>
    <row r="19" spans="1:6" ht="12">
      <c r="A19" s="485" t="s">
        <v>2768</v>
      </c>
      <c r="B19" s="494" t="s">
        <v>2784</v>
      </c>
      <c r="C19" s="487" t="s">
        <v>527</v>
      </c>
      <c r="D19" s="488">
        <v>1</v>
      </c>
      <c r="E19" s="340"/>
      <c r="F19" s="489">
        <f t="shared" si="0"/>
        <v>0</v>
      </c>
    </row>
    <row r="20" spans="1:6" ht="12">
      <c r="A20" s="485" t="s">
        <v>2768</v>
      </c>
      <c r="B20" s="494" t="s">
        <v>2785</v>
      </c>
      <c r="C20" s="487" t="s">
        <v>527</v>
      </c>
      <c r="D20" s="488">
        <v>1</v>
      </c>
      <c r="E20" s="340"/>
      <c r="F20" s="489">
        <f t="shared" si="0"/>
        <v>0</v>
      </c>
    </row>
    <row r="21" spans="1:6" ht="12">
      <c r="A21" s="485" t="s">
        <v>2768</v>
      </c>
      <c r="B21" s="494" t="s">
        <v>2786</v>
      </c>
      <c r="C21" s="487" t="s">
        <v>2010</v>
      </c>
      <c r="D21" s="488">
        <v>20</v>
      </c>
      <c r="E21" s="340"/>
      <c r="F21" s="489">
        <f t="shared" si="0"/>
        <v>0</v>
      </c>
    </row>
    <row r="22" spans="1:6" ht="12">
      <c r="A22" s="485" t="s">
        <v>2768</v>
      </c>
      <c r="B22" s="494" t="s">
        <v>2787</v>
      </c>
      <c r="C22" s="487" t="s">
        <v>527</v>
      </c>
      <c r="D22" s="488">
        <v>1</v>
      </c>
      <c r="E22" s="340"/>
      <c r="F22" s="489">
        <f t="shared" si="0"/>
        <v>0</v>
      </c>
    </row>
    <row r="23" spans="1:6" ht="12">
      <c r="A23" s="485" t="s">
        <v>2768</v>
      </c>
      <c r="B23" s="494" t="s">
        <v>2788</v>
      </c>
      <c r="C23" s="487" t="s">
        <v>2789</v>
      </c>
      <c r="D23" s="488">
        <v>3</v>
      </c>
      <c r="E23" s="340"/>
      <c r="F23" s="489">
        <f t="shared" si="0"/>
        <v>0</v>
      </c>
    </row>
    <row r="24" spans="1:6" ht="12">
      <c r="A24" s="485" t="s">
        <v>2768</v>
      </c>
      <c r="B24" s="494" t="s">
        <v>2790</v>
      </c>
      <c r="C24" s="487" t="s">
        <v>527</v>
      </c>
      <c r="D24" s="488">
        <v>1</v>
      </c>
      <c r="E24" s="340"/>
      <c r="F24" s="489">
        <f t="shared" si="0"/>
        <v>0</v>
      </c>
    </row>
    <row r="25" spans="1:6" ht="12">
      <c r="A25" s="485" t="s">
        <v>2768</v>
      </c>
      <c r="B25" s="494" t="s">
        <v>2791</v>
      </c>
      <c r="C25" s="487" t="s">
        <v>527</v>
      </c>
      <c r="D25" s="488">
        <v>1</v>
      </c>
      <c r="E25" s="340"/>
      <c r="F25" s="489">
        <f t="shared" si="0"/>
        <v>0</v>
      </c>
    </row>
    <row r="26" spans="1:6" ht="12">
      <c r="A26" s="485" t="s">
        <v>2768</v>
      </c>
      <c r="B26" s="494" t="s">
        <v>2792</v>
      </c>
      <c r="C26" s="487" t="s">
        <v>2010</v>
      </c>
      <c r="D26" s="488">
        <v>30</v>
      </c>
      <c r="E26" s="340"/>
      <c r="F26" s="489">
        <f t="shared" si="0"/>
        <v>0</v>
      </c>
    </row>
    <row r="27" spans="1:6" ht="12">
      <c r="A27" s="485" t="s">
        <v>2768</v>
      </c>
      <c r="B27" s="494" t="s">
        <v>2793</v>
      </c>
      <c r="C27" s="487" t="s">
        <v>2010</v>
      </c>
      <c r="D27" s="488">
        <v>10</v>
      </c>
      <c r="E27" s="340"/>
      <c r="F27" s="489">
        <f t="shared" si="0"/>
        <v>0</v>
      </c>
    </row>
    <row r="28" spans="1:6" ht="12">
      <c r="A28" s="485" t="s">
        <v>2768</v>
      </c>
      <c r="B28" s="494" t="s">
        <v>2794</v>
      </c>
      <c r="C28" s="487" t="s">
        <v>2010</v>
      </c>
      <c r="D28" s="488">
        <v>16</v>
      </c>
      <c r="E28" s="340"/>
      <c r="F28" s="489">
        <f t="shared" si="0"/>
        <v>0</v>
      </c>
    </row>
    <row r="29" spans="1:6" ht="12">
      <c r="A29" s="485" t="s">
        <v>2768</v>
      </c>
      <c r="B29" s="494" t="s">
        <v>2795</v>
      </c>
      <c r="C29" s="487" t="s">
        <v>2010</v>
      </c>
      <c r="D29" s="488">
        <v>8</v>
      </c>
      <c r="E29" s="340"/>
      <c r="F29" s="489">
        <f t="shared" si="0"/>
        <v>0</v>
      </c>
    </row>
    <row r="30" spans="1:6" ht="12">
      <c r="A30" s="485" t="s">
        <v>2768</v>
      </c>
      <c r="B30" s="494" t="s">
        <v>2796</v>
      </c>
      <c r="C30" s="487" t="s">
        <v>2010</v>
      </c>
      <c r="D30" s="488">
        <v>8</v>
      </c>
      <c r="E30" s="340"/>
      <c r="F30" s="489">
        <f t="shared" si="0"/>
        <v>0</v>
      </c>
    </row>
    <row r="31" spans="1:6" ht="12">
      <c r="A31" s="485" t="s">
        <v>2768</v>
      </c>
      <c r="B31" s="494" t="s">
        <v>2797</v>
      </c>
      <c r="C31" s="487" t="s">
        <v>2010</v>
      </c>
      <c r="D31" s="488">
        <v>10</v>
      </c>
      <c r="E31" s="340"/>
      <c r="F31" s="489">
        <f t="shared" si="0"/>
        <v>0</v>
      </c>
    </row>
    <row r="32" spans="1:6" ht="12">
      <c r="A32" s="485" t="s">
        <v>2768</v>
      </c>
      <c r="B32" s="494" t="s">
        <v>2798</v>
      </c>
      <c r="C32" s="487" t="s">
        <v>527</v>
      </c>
      <c r="D32" s="488">
        <v>1</v>
      </c>
      <c r="E32" s="340"/>
      <c r="F32" s="489">
        <f t="shared" si="0"/>
        <v>0</v>
      </c>
    </row>
    <row r="33" spans="1:6" ht="12">
      <c r="A33" s="485" t="s">
        <v>2768</v>
      </c>
      <c r="B33" s="494" t="s">
        <v>2799</v>
      </c>
      <c r="C33" s="487" t="s">
        <v>2010</v>
      </c>
      <c r="D33" s="488">
        <v>8</v>
      </c>
      <c r="E33" s="340"/>
      <c r="F33" s="489">
        <f t="shared" si="0"/>
        <v>0</v>
      </c>
    </row>
    <row r="34" spans="1:6" ht="12">
      <c r="A34" s="485" t="s">
        <v>2768</v>
      </c>
      <c r="B34" s="494" t="s">
        <v>2800</v>
      </c>
      <c r="C34" s="487" t="s">
        <v>527</v>
      </c>
      <c r="D34" s="488">
        <v>1</v>
      </c>
      <c r="E34" s="340"/>
      <c r="F34" s="489">
        <f t="shared" si="0"/>
        <v>0</v>
      </c>
    </row>
    <row r="35" spans="1:6" ht="12">
      <c r="A35" s="485" t="s">
        <v>2768</v>
      </c>
      <c r="B35" s="494" t="s">
        <v>2801</v>
      </c>
      <c r="C35" s="487" t="s">
        <v>2010</v>
      </c>
      <c r="D35" s="488">
        <v>4</v>
      </c>
      <c r="E35" s="340"/>
      <c r="F35" s="489">
        <f t="shared" si="0"/>
        <v>0</v>
      </c>
    </row>
  </sheetData>
  <sheetProtection algorithmName="SHA-512" hashValue="ELSfOES2JZnI4Dxjvxlm2/6FnH1JNo5m54aX0YP8XMBH/K+lQ3upRKabgb2shgFTK6YVWcfMhpvFjOFMk4TP2w==" saltValue="z01/63Sm3b7Jv5U+byBp5w==" spinCount="100000" sheet="1" objects="1" scenarios="1"/>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1"/>
  <sheetViews>
    <sheetView showGridLines="0" tabSelected="1" workbookViewId="0" topLeftCell="A77">
      <selection activeCell="I83" sqref="I8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525"/>
      <c r="M2" s="525"/>
      <c r="N2" s="525"/>
      <c r="O2" s="525"/>
      <c r="P2" s="525"/>
      <c r="Q2" s="525"/>
      <c r="R2" s="525"/>
      <c r="S2" s="525"/>
      <c r="T2" s="525"/>
      <c r="U2" s="525"/>
      <c r="V2" s="525"/>
      <c r="AT2" s="19" t="s">
        <v>86</v>
      </c>
    </row>
    <row r="3" spans="2:46" s="1" customFormat="1" ht="6.95" customHeight="1">
      <c r="B3" s="103"/>
      <c r="C3" s="104"/>
      <c r="D3" s="104"/>
      <c r="E3" s="104"/>
      <c r="F3" s="104"/>
      <c r="G3" s="104"/>
      <c r="H3" s="104"/>
      <c r="I3" s="104"/>
      <c r="J3" s="104"/>
      <c r="K3" s="104"/>
      <c r="L3" s="22"/>
      <c r="AT3" s="19" t="s">
        <v>82</v>
      </c>
    </row>
    <row r="4" spans="2:46" s="1" customFormat="1" ht="24.95" customHeight="1">
      <c r="B4" s="22"/>
      <c r="D4" s="105" t="s">
        <v>87</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540" t="str">
        <f>'Rekapitulace stavby'!K6</f>
        <v>ZŠ a MŠ Suché Lazce - rekonstrukce a nástavba</v>
      </c>
      <c r="F7" s="541"/>
      <c r="G7" s="541"/>
      <c r="H7" s="541"/>
      <c r="L7" s="22"/>
    </row>
    <row r="8" spans="1:31" s="2" customFormat="1" ht="12" customHeight="1">
      <c r="A8" s="36"/>
      <c r="B8" s="41"/>
      <c r="C8" s="36"/>
      <c r="D8" s="107" t="s">
        <v>88</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542" t="s">
        <v>2550</v>
      </c>
      <c r="F9" s="543"/>
      <c r="G9" s="543"/>
      <c r="H9" s="54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10. 5. 2022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544" t="str">
        <f>'Rekapitulace stavby'!E14</f>
        <v>Vyplň údaj</v>
      </c>
      <c r="F18" s="545"/>
      <c r="G18" s="545"/>
      <c r="H18" s="545"/>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71.25" customHeight="1">
      <c r="A27" s="111"/>
      <c r="B27" s="112"/>
      <c r="C27" s="111"/>
      <c r="D27" s="111"/>
      <c r="E27" s="546" t="s">
        <v>37</v>
      </c>
      <c r="F27" s="546"/>
      <c r="G27" s="546"/>
      <c r="H27" s="546"/>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ROUND(J80,2)</f>
        <v>600000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ROUND((SUM(BE80:BE90)),2)</f>
        <v>600000</v>
      </c>
      <c r="G33" s="36"/>
      <c r="H33" s="36"/>
      <c r="I33" s="120">
        <v>0.21</v>
      </c>
      <c r="J33" s="119">
        <f>ROUND(((SUM(BE80:BE90))*I33),2)</f>
        <v>126000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ROUND((SUM(BF80:BF90)),2)</f>
        <v>0</v>
      </c>
      <c r="G34" s="36"/>
      <c r="H34" s="36"/>
      <c r="I34" s="120">
        <v>0.15</v>
      </c>
      <c r="J34" s="119">
        <f>ROUND(((SUM(BF80:BF90))*I34),2)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ROUND((SUM(BG80:BG90)),2)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ROUND((SUM(BH80:BH90)),2)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ROUND((SUM(BI80:BI90)),2)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726000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90</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538" t="str">
        <f>E7</f>
        <v>ZŠ a MŠ Suché Lazce - rekonstrukce a nástavba</v>
      </c>
      <c r="F48" s="539"/>
      <c r="G48" s="539"/>
      <c r="H48" s="53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88</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535" t="str">
        <f>E9</f>
        <v>VRN - Vedlejší a ostatní rozpočtové náklady</v>
      </c>
      <c r="F50" s="537"/>
      <c r="G50" s="537"/>
      <c r="H50" s="53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Ke Strážnici, parc.č. 327, k.ú. Suché Lazce</v>
      </c>
      <c r="G52" s="38"/>
      <c r="H52" s="38"/>
      <c r="I52" s="31" t="s">
        <v>23</v>
      </c>
      <c r="J52" s="61" t="str">
        <f>IF(J12="","",J12)</f>
        <v>10. 5. 2022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ÚMČ Suché Lazce</v>
      </c>
      <c r="G54" s="38"/>
      <c r="H54" s="38"/>
      <c r="I54" s="31" t="s">
        <v>31</v>
      </c>
      <c r="J54" s="34" t="str">
        <f>E21</f>
        <v>Ing. arch. Petr Mlýnek</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91</v>
      </c>
      <c r="D57" s="133"/>
      <c r="E57" s="133"/>
      <c r="F57" s="133"/>
      <c r="G57" s="133"/>
      <c r="H57" s="133"/>
      <c r="I57" s="133"/>
      <c r="J57" s="134" t="s">
        <v>92</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J80</f>
        <v>600000</v>
      </c>
      <c r="K59" s="38"/>
      <c r="L59" s="108"/>
      <c r="S59" s="36"/>
      <c r="T59" s="36"/>
      <c r="U59" s="36"/>
      <c r="V59" s="36"/>
      <c r="W59" s="36"/>
      <c r="X59" s="36"/>
      <c r="Y59" s="36"/>
      <c r="Z59" s="36"/>
      <c r="AA59" s="36"/>
      <c r="AB59" s="36"/>
      <c r="AC59" s="36"/>
      <c r="AD59" s="36"/>
      <c r="AE59" s="36"/>
      <c r="AU59" s="19" t="s">
        <v>93</v>
      </c>
    </row>
    <row r="60" spans="2:12" s="9" customFormat="1" ht="24.95" customHeight="1">
      <c r="B60" s="136"/>
      <c r="C60" s="137"/>
      <c r="D60" s="138" t="s">
        <v>2551</v>
      </c>
      <c r="E60" s="139"/>
      <c r="F60" s="139"/>
      <c r="G60" s="139"/>
      <c r="H60" s="139"/>
      <c r="I60" s="139"/>
      <c r="J60" s="140">
        <f>J81</f>
        <v>600000</v>
      </c>
      <c r="K60" s="137"/>
      <c r="L60" s="141"/>
    </row>
    <row r="61" spans="1:31" s="2" customFormat="1" ht="21.75" customHeight="1">
      <c r="A61" s="36"/>
      <c r="B61" s="37"/>
      <c r="C61" s="38"/>
      <c r="D61" s="38"/>
      <c r="E61" s="38"/>
      <c r="F61" s="38"/>
      <c r="G61" s="38"/>
      <c r="H61" s="38"/>
      <c r="I61" s="38"/>
      <c r="J61" s="38"/>
      <c r="K61" s="38"/>
      <c r="L61" s="108"/>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50"/>
      <c r="J62" s="50"/>
      <c r="K62" s="50"/>
      <c r="L62" s="108"/>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52"/>
      <c r="J66" s="52"/>
      <c r="K66" s="52"/>
      <c r="L66" s="108"/>
      <c r="S66" s="36"/>
      <c r="T66" s="36"/>
      <c r="U66" s="36"/>
      <c r="V66" s="36"/>
      <c r="W66" s="36"/>
      <c r="X66" s="36"/>
      <c r="Y66" s="36"/>
      <c r="Z66" s="36"/>
      <c r="AA66" s="36"/>
      <c r="AB66" s="36"/>
      <c r="AC66" s="36"/>
      <c r="AD66" s="36"/>
      <c r="AE66" s="36"/>
    </row>
    <row r="67" spans="1:31" s="2" customFormat="1" ht="24.95" customHeight="1">
      <c r="A67" s="36"/>
      <c r="B67" s="37"/>
      <c r="C67" s="25" t="s">
        <v>128</v>
      </c>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38"/>
      <c r="J68" s="38"/>
      <c r="K68" s="38"/>
      <c r="L68" s="108"/>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16.5" customHeight="1">
      <c r="A70" s="36"/>
      <c r="B70" s="37"/>
      <c r="C70" s="38"/>
      <c r="D70" s="38"/>
      <c r="E70" s="538" t="str">
        <f>E7</f>
        <v>ZŠ a MŠ Suché Lazce - rekonstrukce a nástavba</v>
      </c>
      <c r="F70" s="539"/>
      <c r="G70" s="539"/>
      <c r="H70" s="539"/>
      <c r="I70" s="38"/>
      <c r="J70" s="38"/>
      <c r="K70" s="38"/>
      <c r="L70" s="108"/>
      <c r="S70" s="36"/>
      <c r="T70" s="36"/>
      <c r="U70" s="36"/>
      <c r="V70" s="36"/>
      <c r="W70" s="36"/>
      <c r="X70" s="36"/>
      <c r="Y70" s="36"/>
      <c r="Z70" s="36"/>
      <c r="AA70" s="36"/>
      <c r="AB70" s="36"/>
      <c r="AC70" s="36"/>
      <c r="AD70" s="36"/>
      <c r="AE70" s="36"/>
    </row>
    <row r="71" spans="1:31" s="2" customFormat="1" ht="12" customHeight="1">
      <c r="A71" s="36"/>
      <c r="B71" s="37"/>
      <c r="C71" s="31" t="s">
        <v>88</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16.5" customHeight="1">
      <c r="A72" s="36"/>
      <c r="B72" s="37"/>
      <c r="C72" s="38"/>
      <c r="D72" s="38"/>
      <c r="E72" s="535" t="str">
        <f>E9</f>
        <v>VRN - Vedlejší a ostatní rozpočtové náklady</v>
      </c>
      <c r="F72" s="537"/>
      <c r="G72" s="537"/>
      <c r="H72" s="537"/>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Ke Strážnici, parc.č. 327, k.ú. Suché Lazce</v>
      </c>
      <c r="G74" s="38"/>
      <c r="H74" s="38"/>
      <c r="I74" s="31" t="s">
        <v>23</v>
      </c>
      <c r="J74" s="61" t="str">
        <f>IF(J12="","",J12)</f>
        <v>10. 5. 2022</v>
      </c>
      <c r="K74" s="38"/>
      <c r="L74" s="108"/>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ÚMČ Suché Lazce</v>
      </c>
      <c r="G76" s="38"/>
      <c r="H76" s="38"/>
      <c r="I76" s="31" t="s">
        <v>31</v>
      </c>
      <c r="J76" s="34" t="str">
        <f>E21</f>
        <v>Ing. arch. Petr Mlýnek</v>
      </c>
      <c r="K76" s="38"/>
      <c r="L76" s="108"/>
      <c r="S76" s="36"/>
      <c r="T76" s="36"/>
      <c r="U76" s="36"/>
      <c r="V76" s="36"/>
      <c r="W76" s="36"/>
      <c r="X76" s="36"/>
      <c r="Y76" s="36"/>
      <c r="Z76" s="36"/>
      <c r="AA76" s="36"/>
      <c r="AB76" s="36"/>
      <c r="AC76" s="36"/>
      <c r="AD76" s="36"/>
      <c r="AE76" s="36"/>
    </row>
    <row r="77" spans="1:31" s="2" customFormat="1" ht="15.2" customHeight="1">
      <c r="A77" s="36"/>
      <c r="B77" s="37"/>
      <c r="C77" s="31" t="s">
        <v>29</v>
      </c>
      <c r="D77" s="38"/>
      <c r="E77" s="38"/>
      <c r="F77" s="29" t="str">
        <f>IF(E18="","",E18)</f>
        <v>Vyplň údaj</v>
      </c>
      <c r="G77" s="38"/>
      <c r="H77" s="38"/>
      <c r="I77" s="31" t="s">
        <v>34</v>
      </c>
      <c r="J77" s="34" t="str">
        <f>E24</f>
        <v xml:space="preserve"> </v>
      </c>
      <c r="K77" s="38"/>
      <c r="L77" s="108"/>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11" customFormat="1" ht="29.25" customHeight="1">
      <c r="A79" s="148"/>
      <c r="B79" s="149"/>
      <c r="C79" s="150" t="s">
        <v>129</v>
      </c>
      <c r="D79" s="151" t="s">
        <v>57</v>
      </c>
      <c r="E79" s="151" t="s">
        <v>53</v>
      </c>
      <c r="F79" s="151" t="s">
        <v>54</v>
      </c>
      <c r="G79" s="151" t="s">
        <v>130</v>
      </c>
      <c r="H79" s="151" t="s">
        <v>131</v>
      </c>
      <c r="I79" s="151" t="s">
        <v>132</v>
      </c>
      <c r="J79" s="151" t="s">
        <v>92</v>
      </c>
      <c r="K79" s="152" t="s">
        <v>133</v>
      </c>
      <c r="L79" s="153"/>
      <c r="M79" s="70" t="s">
        <v>19</v>
      </c>
      <c r="N79" s="71" t="s">
        <v>42</v>
      </c>
      <c r="O79" s="71" t="s">
        <v>134</v>
      </c>
      <c r="P79" s="71" t="s">
        <v>135</v>
      </c>
      <c r="Q79" s="71" t="s">
        <v>136</v>
      </c>
      <c r="R79" s="71" t="s">
        <v>137</v>
      </c>
      <c r="S79" s="71" t="s">
        <v>138</v>
      </c>
      <c r="T79" s="72" t="s">
        <v>139</v>
      </c>
      <c r="U79" s="148"/>
      <c r="V79" s="148"/>
      <c r="W79" s="148"/>
      <c r="X79" s="148"/>
      <c r="Y79" s="148"/>
      <c r="Z79" s="148"/>
      <c r="AA79" s="148"/>
      <c r="AB79" s="148"/>
      <c r="AC79" s="148"/>
      <c r="AD79" s="148"/>
      <c r="AE79" s="148"/>
    </row>
    <row r="80" spans="1:63" s="2" customFormat="1" ht="22.9" customHeight="1">
      <c r="A80" s="36"/>
      <c r="B80" s="37"/>
      <c r="C80" s="77" t="s">
        <v>140</v>
      </c>
      <c r="D80" s="38"/>
      <c r="E80" s="38"/>
      <c r="F80" s="38"/>
      <c r="G80" s="38"/>
      <c r="H80" s="38"/>
      <c r="I80" s="38"/>
      <c r="J80" s="154">
        <f>BK80</f>
        <v>600000</v>
      </c>
      <c r="K80" s="38"/>
      <c r="L80" s="41"/>
      <c r="M80" s="73"/>
      <c r="N80" s="155"/>
      <c r="O80" s="74"/>
      <c r="P80" s="156">
        <f>P81</f>
        <v>0</v>
      </c>
      <c r="Q80" s="74"/>
      <c r="R80" s="156">
        <f>R81</f>
        <v>0</v>
      </c>
      <c r="S80" s="74"/>
      <c r="T80" s="157">
        <f>T81</f>
        <v>0</v>
      </c>
      <c r="U80" s="36"/>
      <c r="V80" s="36"/>
      <c r="W80" s="36"/>
      <c r="X80" s="36"/>
      <c r="Y80" s="36"/>
      <c r="Z80" s="36"/>
      <c r="AA80" s="36"/>
      <c r="AB80" s="36"/>
      <c r="AC80" s="36"/>
      <c r="AD80" s="36"/>
      <c r="AE80" s="36"/>
      <c r="AT80" s="19" t="s">
        <v>71</v>
      </c>
      <c r="AU80" s="19" t="s">
        <v>93</v>
      </c>
      <c r="BK80" s="158">
        <f>BK81</f>
        <v>600000</v>
      </c>
    </row>
    <row r="81" spans="2:63" s="12" customFormat="1" ht="25.9" customHeight="1">
      <c r="B81" s="159"/>
      <c r="C81" s="160"/>
      <c r="D81" s="161" t="s">
        <v>71</v>
      </c>
      <c r="E81" s="162" t="s">
        <v>83</v>
      </c>
      <c r="F81" s="162" t="s">
        <v>2552</v>
      </c>
      <c r="G81" s="160"/>
      <c r="H81" s="160"/>
      <c r="I81" s="163"/>
      <c r="J81" s="164">
        <f>BK81</f>
        <v>600000</v>
      </c>
      <c r="K81" s="160"/>
      <c r="L81" s="165"/>
      <c r="M81" s="166"/>
      <c r="N81" s="167"/>
      <c r="O81" s="167"/>
      <c r="P81" s="168">
        <f>SUM(P82:P90)</f>
        <v>0</v>
      </c>
      <c r="Q81" s="167"/>
      <c r="R81" s="168">
        <f>SUM(R82:R90)</f>
        <v>0</v>
      </c>
      <c r="S81" s="167"/>
      <c r="T81" s="169">
        <f>SUM(T82:T90)</f>
        <v>0</v>
      </c>
      <c r="AR81" s="170" t="s">
        <v>182</v>
      </c>
      <c r="AT81" s="171" t="s">
        <v>71</v>
      </c>
      <c r="AU81" s="171" t="s">
        <v>72</v>
      </c>
      <c r="AY81" s="170" t="s">
        <v>143</v>
      </c>
      <c r="BK81" s="172">
        <f>SUM(BK82:BK90)</f>
        <v>600000</v>
      </c>
    </row>
    <row r="82" spans="1:65" s="2" customFormat="1" ht="62.65" customHeight="1">
      <c r="A82" s="36"/>
      <c r="B82" s="37"/>
      <c r="C82" s="175" t="s">
        <v>80</v>
      </c>
      <c r="D82" s="175" t="s">
        <v>146</v>
      </c>
      <c r="E82" s="176" t="s">
        <v>2553</v>
      </c>
      <c r="F82" s="177" t="s">
        <v>2554</v>
      </c>
      <c r="G82" s="178" t="s">
        <v>527</v>
      </c>
      <c r="H82" s="179">
        <v>1</v>
      </c>
      <c r="I82" s="180"/>
      <c r="J82" s="181">
        <f aca="true" t="shared" si="0" ref="J82:J90">ROUND(I82*H82,2)</f>
        <v>0</v>
      </c>
      <c r="K82" s="177" t="s">
        <v>19</v>
      </c>
      <c r="L82" s="41"/>
      <c r="M82" s="182" t="s">
        <v>19</v>
      </c>
      <c r="N82" s="183" t="s">
        <v>43</v>
      </c>
      <c r="O82" s="66"/>
      <c r="P82" s="184">
        <f aca="true" t="shared" si="1" ref="P82:P90">O82*H82</f>
        <v>0</v>
      </c>
      <c r="Q82" s="184">
        <v>0</v>
      </c>
      <c r="R82" s="184">
        <f aca="true" t="shared" si="2" ref="R82:R90">Q82*H82</f>
        <v>0</v>
      </c>
      <c r="S82" s="184">
        <v>0</v>
      </c>
      <c r="T82" s="185">
        <f aca="true" t="shared" si="3" ref="T82:T90">S82*H82</f>
        <v>0</v>
      </c>
      <c r="U82" s="36"/>
      <c r="V82" s="36"/>
      <c r="W82" s="36"/>
      <c r="X82" s="36"/>
      <c r="Y82" s="36"/>
      <c r="Z82" s="36"/>
      <c r="AA82" s="36"/>
      <c r="AB82" s="36"/>
      <c r="AC82" s="36"/>
      <c r="AD82" s="36"/>
      <c r="AE82" s="36"/>
      <c r="AR82" s="186" t="s">
        <v>151</v>
      </c>
      <c r="AT82" s="186" t="s">
        <v>146</v>
      </c>
      <c r="AU82" s="186" t="s">
        <v>80</v>
      </c>
      <c r="AY82" s="19" t="s">
        <v>143</v>
      </c>
      <c r="BE82" s="187">
        <f aca="true" t="shared" si="4" ref="BE82:BE90">IF(N82="základní",J82,0)</f>
        <v>0</v>
      </c>
      <c r="BF82" s="187">
        <f aca="true" t="shared" si="5" ref="BF82:BF90">IF(N82="snížená",J82,0)</f>
        <v>0</v>
      </c>
      <c r="BG82" s="187">
        <f aca="true" t="shared" si="6" ref="BG82:BG90">IF(N82="zákl. přenesená",J82,0)</f>
        <v>0</v>
      </c>
      <c r="BH82" s="187">
        <f aca="true" t="shared" si="7" ref="BH82:BH90">IF(N82="sníž. přenesená",J82,0)</f>
        <v>0</v>
      </c>
      <c r="BI82" s="187">
        <f aca="true" t="shared" si="8" ref="BI82:BI90">IF(N82="nulová",J82,0)</f>
        <v>0</v>
      </c>
      <c r="BJ82" s="19" t="s">
        <v>80</v>
      </c>
      <c r="BK82" s="187">
        <f aca="true" t="shared" si="9" ref="BK82:BK90">ROUND(I82*H82,2)</f>
        <v>0</v>
      </c>
      <c r="BL82" s="19" t="s">
        <v>151</v>
      </c>
      <c r="BM82" s="186" t="s">
        <v>2555</v>
      </c>
    </row>
    <row r="83" spans="1:65" s="2" customFormat="1" ht="49.15" customHeight="1">
      <c r="A83" s="36"/>
      <c r="B83" s="37"/>
      <c r="C83" s="175" t="s">
        <v>82</v>
      </c>
      <c r="D83" s="175" t="s">
        <v>146</v>
      </c>
      <c r="E83" s="176" t="s">
        <v>2556</v>
      </c>
      <c r="F83" s="177" t="s">
        <v>2557</v>
      </c>
      <c r="G83" s="178" t="s">
        <v>527</v>
      </c>
      <c r="H83" s="179">
        <v>1</v>
      </c>
      <c r="I83" s="180"/>
      <c r="J83" s="181">
        <f t="shared" si="0"/>
        <v>0</v>
      </c>
      <c r="K83" s="177" t="s">
        <v>19</v>
      </c>
      <c r="L83" s="41"/>
      <c r="M83" s="182" t="s">
        <v>19</v>
      </c>
      <c r="N83" s="183" t="s">
        <v>43</v>
      </c>
      <c r="O83" s="66"/>
      <c r="P83" s="184">
        <f t="shared" si="1"/>
        <v>0</v>
      </c>
      <c r="Q83" s="184">
        <v>0</v>
      </c>
      <c r="R83" s="184">
        <f t="shared" si="2"/>
        <v>0</v>
      </c>
      <c r="S83" s="184">
        <v>0</v>
      </c>
      <c r="T83" s="185">
        <f t="shared" si="3"/>
        <v>0</v>
      </c>
      <c r="U83" s="36"/>
      <c r="V83" s="36"/>
      <c r="W83" s="36"/>
      <c r="X83" s="36"/>
      <c r="Y83" s="36"/>
      <c r="Z83" s="36"/>
      <c r="AA83" s="36"/>
      <c r="AB83" s="36"/>
      <c r="AC83" s="36"/>
      <c r="AD83" s="36"/>
      <c r="AE83" s="36"/>
      <c r="AR83" s="186" t="s">
        <v>151</v>
      </c>
      <c r="AT83" s="186" t="s">
        <v>146</v>
      </c>
      <c r="AU83" s="186" t="s">
        <v>80</v>
      </c>
      <c r="AY83" s="19" t="s">
        <v>143</v>
      </c>
      <c r="BE83" s="187">
        <f t="shared" si="4"/>
        <v>0</v>
      </c>
      <c r="BF83" s="187">
        <f t="shared" si="5"/>
        <v>0</v>
      </c>
      <c r="BG83" s="187">
        <f t="shared" si="6"/>
        <v>0</v>
      </c>
      <c r="BH83" s="187">
        <f t="shared" si="7"/>
        <v>0</v>
      </c>
      <c r="BI83" s="187">
        <f t="shared" si="8"/>
        <v>0</v>
      </c>
      <c r="BJ83" s="19" t="s">
        <v>80</v>
      </c>
      <c r="BK83" s="187">
        <f t="shared" si="9"/>
        <v>0</v>
      </c>
      <c r="BL83" s="19" t="s">
        <v>151</v>
      </c>
      <c r="BM83" s="186" t="s">
        <v>2558</v>
      </c>
    </row>
    <row r="84" spans="1:65" s="2" customFormat="1" ht="24.2" customHeight="1">
      <c r="A84" s="36"/>
      <c r="B84" s="37"/>
      <c r="C84" s="175" t="s">
        <v>144</v>
      </c>
      <c r="D84" s="175" t="s">
        <v>146</v>
      </c>
      <c r="E84" s="176" t="s">
        <v>2559</v>
      </c>
      <c r="F84" s="177" t="s">
        <v>2560</v>
      </c>
      <c r="G84" s="178" t="s">
        <v>527</v>
      </c>
      <c r="H84" s="179">
        <v>1</v>
      </c>
      <c r="I84" s="180"/>
      <c r="J84" s="181">
        <f t="shared" si="0"/>
        <v>0</v>
      </c>
      <c r="K84" s="177" t="s">
        <v>19</v>
      </c>
      <c r="L84" s="41"/>
      <c r="M84" s="182" t="s">
        <v>19</v>
      </c>
      <c r="N84" s="183" t="s">
        <v>43</v>
      </c>
      <c r="O84" s="66"/>
      <c r="P84" s="184">
        <f t="shared" si="1"/>
        <v>0</v>
      </c>
      <c r="Q84" s="184">
        <v>0</v>
      </c>
      <c r="R84" s="184">
        <f t="shared" si="2"/>
        <v>0</v>
      </c>
      <c r="S84" s="184">
        <v>0</v>
      </c>
      <c r="T84" s="185">
        <f t="shared" si="3"/>
        <v>0</v>
      </c>
      <c r="U84" s="36"/>
      <c r="V84" s="36"/>
      <c r="W84" s="36"/>
      <c r="X84" s="36"/>
      <c r="Y84" s="36"/>
      <c r="Z84" s="36"/>
      <c r="AA84" s="36"/>
      <c r="AB84" s="36"/>
      <c r="AC84" s="36"/>
      <c r="AD84" s="36"/>
      <c r="AE84" s="36"/>
      <c r="AR84" s="186" t="s">
        <v>151</v>
      </c>
      <c r="AT84" s="186" t="s">
        <v>146</v>
      </c>
      <c r="AU84" s="186" t="s">
        <v>80</v>
      </c>
      <c r="AY84" s="19" t="s">
        <v>143</v>
      </c>
      <c r="BE84" s="187">
        <f t="shared" si="4"/>
        <v>0</v>
      </c>
      <c r="BF84" s="187">
        <f t="shared" si="5"/>
        <v>0</v>
      </c>
      <c r="BG84" s="187">
        <f t="shared" si="6"/>
        <v>0</v>
      </c>
      <c r="BH84" s="187">
        <f t="shared" si="7"/>
        <v>0</v>
      </c>
      <c r="BI84" s="187">
        <f t="shared" si="8"/>
        <v>0</v>
      </c>
      <c r="BJ84" s="19" t="s">
        <v>80</v>
      </c>
      <c r="BK84" s="187">
        <f t="shared" si="9"/>
        <v>0</v>
      </c>
      <c r="BL84" s="19" t="s">
        <v>151</v>
      </c>
      <c r="BM84" s="186" t="s">
        <v>2561</v>
      </c>
    </row>
    <row r="85" spans="1:65" s="2" customFormat="1" ht="24.2" customHeight="1">
      <c r="A85" s="36"/>
      <c r="B85" s="37"/>
      <c r="C85" s="175" t="s">
        <v>151</v>
      </c>
      <c r="D85" s="175" t="s">
        <v>146</v>
      </c>
      <c r="E85" s="176" t="s">
        <v>3351</v>
      </c>
      <c r="F85" s="177" t="s">
        <v>2563</v>
      </c>
      <c r="G85" s="178" t="s">
        <v>527</v>
      </c>
      <c r="H85" s="179">
        <v>1</v>
      </c>
      <c r="I85" s="180"/>
      <c r="J85" s="181">
        <f t="shared" si="0"/>
        <v>0</v>
      </c>
      <c r="K85" s="177" t="s">
        <v>19</v>
      </c>
      <c r="L85" s="41"/>
      <c r="M85" s="182" t="s">
        <v>19</v>
      </c>
      <c r="N85" s="183" t="s">
        <v>43</v>
      </c>
      <c r="O85" s="66"/>
      <c r="P85" s="184">
        <f t="shared" si="1"/>
        <v>0</v>
      </c>
      <c r="Q85" s="184">
        <v>0</v>
      </c>
      <c r="R85" s="184">
        <f t="shared" si="2"/>
        <v>0</v>
      </c>
      <c r="S85" s="184">
        <v>0</v>
      </c>
      <c r="T85" s="185">
        <f t="shared" si="3"/>
        <v>0</v>
      </c>
      <c r="U85" s="36"/>
      <c r="V85" s="36"/>
      <c r="W85" s="36"/>
      <c r="X85" s="36"/>
      <c r="Y85" s="36"/>
      <c r="Z85" s="36"/>
      <c r="AA85" s="36"/>
      <c r="AB85" s="36"/>
      <c r="AC85" s="36"/>
      <c r="AD85" s="36"/>
      <c r="AE85" s="36"/>
      <c r="AR85" s="186" t="s">
        <v>151</v>
      </c>
      <c r="AT85" s="186" t="s">
        <v>146</v>
      </c>
      <c r="AU85" s="186" t="s">
        <v>80</v>
      </c>
      <c r="AY85" s="19" t="s">
        <v>143</v>
      </c>
      <c r="BE85" s="187">
        <f t="shared" si="4"/>
        <v>0</v>
      </c>
      <c r="BF85" s="187">
        <f t="shared" si="5"/>
        <v>0</v>
      </c>
      <c r="BG85" s="187">
        <f t="shared" si="6"/>
        <v>0</v>
      </c>
      <c r="BH85" s="187">
        <f t="shared" si="7"/>
        <v>0</v>
      </c>
      <c r="BI85" s="187">
        <f t="shared" si="8"/>
        <v>0</v>
      </c>
      <c r="BJ85" s="19" t="s">
        <v>80</v>
      </c>
      <c r="BK85" s="187">
        <f t="shared" si="9"/>
        <v>0</v>
      </c>
      <c r="BL85" s="19" t="s">
        <v>151</v>
      </c>
      <c r="BM85" s="186" t="s">
        <v>2564</v>
      </c>
    </row>
    <row r="86" spans="1:65" s="2" customFormat="1" ht="49.15" customHeight="1">
      <c r="A86" s="36"/>
      <c r="B86" s="37"/>
      <c r="C86" s="175" t="s">
        <v>182</v>
      </c>
      <c r="D86" s="175" t="s">
        <v>146</v>
      </c>
      <c r="E86" s="176" t="s">
        <v>2562</v>
      </c>
      <c r="F86" s="177" t="s">
        <v>2566</v>
      </c>
      <c r="G86" s="178" t="s">
        <v>527</v>
      </c>
      <c r="H86" s="179">
        <v>1</v>
      </c>
      <c r="I86" s="180"/>
      <c r="J86" s="181">
        <f t="shared" si="0"/>
        <v>0</v>
      </c>
      <c r="K86" s="177" t="s">
        <v>19</v>
      </c>
      <c r="L86" s="41"/>
      <c r="M86" s="182" t="s">
        <v>19</v>
      </c>
      <c r="N86" s="183" t="s">
        <v>43</v>
      </c>
      <c r="O86" s="66"/>
      <c r="P86" s="184">
        <f t="shared" si="1"/>
        <v>0</v>
      </c>
      <c r="Q86" s="184">
        <v>0</v>
      </c>
      <c r="R86" s="184">
        <f t="shared" si="2"/>
        <v>0</v>
      </c>
      <c r="S86" s="184">
        <v>0</v>
      </c>
      <c r="T86" s="185">
        <f t="shared" si="3"/>
        <v>0</v>
      </c>
      <c r="U86" s="36"/>
      <c r="V86" s="36"/>
      <c r="W86" s="36"/>
      <c r="X86" s="36"/>
      <c r="Y86" s="36"/>
      <c r="Z86" s="36"/>
      <c r="AA86" s="36"/>
      <c r="AB86" s="36"/>
      <c r="AC86" s="36"/>
      <c r="AD86" s="36"/>
      <c r="AE86" s="36"/>
      <c r="AR86" s="186" t="s">
        <v>151</v>
      </c>
      <c r="AT86" s="186" t="s">
        <v>146</v>
      </c>
      <c r="AU86" s="186" t="s">
        <v>80</v>
      </c>
      <c r="AY86" s="19" t="s">
        <v>143</v>
      </c>
      <c r="BE86" s="187">
        <f t="shared" si="4"/>
        <v>0</v>
      </c>
      <c r="BF86" s="187">
        <f t="shared" si="5"/>
        <v>0</v>
      </c>
      <c r="BG86" s="187">
        <f t="shared" si="6"/>
        <v>0</v>
      </c>
      <c r="BH86" s="187">
        <f t="shared" si="7"/>
        <v>0</v>
      </c>
      <c r="BI86" s="187">
        <f t="shared" si="8"/>
        <v>0</v>
      </c>
      <c r="BJ86" s="19" t="s">
        <v>80</v>
      </c>
      <c r="BK86" s="187">
        <f t="shared" si="9"/>
        <v>0</v>
      </c>
      <c r="BL86" s="19" t="s">
        <v>151</v>
      </c>
      <c r="BM86" s="186" t="s">
        <v>2567</v>
      </c>
    </row>
    <row r="87" spans="1:65" s="2" customFormat="1" ht="24.2" customHeight="1">
      <c r="A87" s="339"/>
      <c r="B87" s="37"/>
      <c r="C87" s="175" t="s">
        <v>191</v>
      </c>
      <c r="D87" s="175" t="s">
        <v>146</v>
      </c>
      <c r="E87" s="176" t="s">
        <v>2565</v>
      </c>
      <c r="F87" s="177" t="s">
        <v>3350</v>
      </c>
      <c r="G87" s="178" t="s">
        <v>194</v>
      </c>
      <c r="H87" s="179">
        <v>1</v>
      </c>
      <c r="I87" s="180"/>
      <c r="J87" s="181">
        <f t="shared" si="0"/>
        <v>0</v>
      </c>
      <c r="K87" s="177"/>
      <c r="L87" s="41"/>
      <c r="M87" s="182"/>
      <c r="N87" s="183"/>
      <c r="O87" s="66"/>
      <c r="P87" s="184">
        <f t="shared" si="1"/>
        <v>0</v>
      </c>
      <c r="Q87" s="184"/>
      <c r="R87" s="184"/>
      <c r="S87" s="184"/>
      <c r="T87" s="185"/>
      <c r="U87" s="339"/>
      <c r="V87" s="339"/>
      <c r="W87" s="339"/>
      <c r="X87" s="339"/>
      <c r="Y87" s="339"/>
      <c r="Z87" s="339"/>
      <c r="AA87" s="339"/>
      <c r="AB87" s="339"/>
      <c r="AC87" s="339"/>
      <c r="AD87" s="339"/>
      <c r="AE87" s="339"/>
      <c r="AR87" s="186"/>
      <c r="AT87" s="186"/>
      <c r="AU87" s="186"/>
      <c r="AY87" s="19"/>
      <c r="BE87" s="187"/>
      <c r="BF87" s="187"/>
      <c r="BG87" s="187"/>
      <c r="BH87" s="187"/>
      <c r="BI87" s="187"/>
      <c r="BJ87" s="19"/>
      <c r="BK87" s="187">
        <f t="shared" si="9"/>
        <v>0</v>
      </c>
      <c r="BL87" s="19"/>
      <c r="BM87" s="186"/>
    </row>
    <row r="88" spans="1:65" s="2" customFormat="1" ht="24.2" customHeight="1">
      <c r="A88" s="36"/>
      <c r="B88" s="37"/>
      <c r="C88" s="175">
        <v>7</v>
      </c>
      <c r="D88" s="175" t="s">
        <v>146</v>
      </c>
      <c r="E88" s="176" t="s">
        <v>2568</v>
      </c>
      <c r="F88" s="177" t="s">
        <v>2569</v>
      </c>
      <c r="G88" s="178" t="s">
        <v>527</v>
      </c>
      <c r="H88" s="179">
        <v>1</v>
      </c>
      <c r="I88" s="180"/>
      <c r="J88" s="181">
        <f t="shared" si="0"/>
        <v>0</v>
      </c>
      <c r="K88" s="177" t="s">
        <v>19</v>
      </c>
      <c r="L88" s="41"/>
      <c r="M88" s="182" t="s">
        <v>19</v>
      </c>
      <c r="N88" s="183" t="s">
        <v>43</v>
      </c>
      <c r="O88" s="66"/>
      <c r="P88" s="184">
        <f t="shared" si="1"/>
        <v>0</v>
      </c>
      <c r="Q88" s="184">
        <v>0</v>
      </c>
      <c r="R88" s="184">
        <f t="shared" si="2"/>
        <v>0</v>
      </c>
      <c r="S88" s="184">
        <v>0</v>
      </c>
      <c r="T88" s="185">
        <f t="shared" si="3"/>
        <v>0</v>
      </c>
      <c r="U88" s="36"/>
      <c r="V88" s="36"/>
      <c r="W88" s="36"/>
      <c r="X88" s="36"/>
      <c r="Y88" s="36"/>
      <c r="Z88" s="36"/>
      <c r="AA88" s="36"/>
      <c r="AB88" s="36"/>
      <c r="AC88" s="36"/>
      <c r="AD88" s="36"/>
      <c r="AE88" s="36"/>
      <c r="AR88" s="186" t="s">
        <v>151</v>
      </c>
      <c r="AT88" s="186" t="s">
        <v>146</v>
      </c>
      <c r="AU88" s="186" t="s">
        <v>80</v>
      </c>
      <c r="AY88" s="19" t="s">
        <v>143</v>
      </c>
      <c r="BE88" s="187">
        <f t="shared" si="4"/>
        <v>0</v>
      </c>
      <c r="BF88" s="187">
        <f t="shared" si="5"/>
        <v>0</v>
      </c>
      <c r="BG88" s="187">
        <f t="shared" si="6"/>
        <v>0</v>
      </c>
      <c r="BH88" s="187">
        <f t="shared" si="7"/>
        <v>0</v>
      </c>
      <c r="BI88" s="187">
        <f t="shared" si="8"/>
        <v>0</v>
      </c>
      <c r="BJ88" s="19" t="s">
        <v>80</v>
      </c>
      <c r="BK88" s="187">
        <f t="shared" si="9"/>
        <v>0</v>
      </c>
      <c r="BL88" s="19" t="s">
        <v>151</v>
      </c>
      <c r="BM88" s="186" t="s">
        <v>2570</v>
      </c>
    </row>
    <row r="89" spans="1:65" s="2" customFormat="1" ht="44.25" customHeight="1">
      <c r="A89" s="36"/>
      <c r="B89" s="37"/>
      <c r="C89" s="175">
        <v>8</v>
      </c>
      <c r="D89" s="175" t="s">
        <v>146</v>
      </c>
      <c r="E89" s="176" t="s">
        <v>2571</v>
      </c>
      <c r="F89" s="177" t="s">
        <v>2572</v>
      </c>
      <c r="G89" s="178" t="s">
        <v>527</v>
      </c>
      <c r="H89" s="179">
        <v>1</v>
      </c>
      <c r="I89" s="180"/>
      <c r="J89" s="181">
        <f t="shared" si="0"/>
        <v>0</v>
      </c>
      <c r="K89" s="177" t="s">
        <v>19</v>
      </c>
      <c r="L89" s="41"/>
      <c r="M89" s="182" t="s">
        <v>19</v>
      </c>
      <c r="N89" s="183" t="s">
        <v>43</v>
      </c>
      <c r="O89" s="66"/>
      <c r="P89" s="184">
        <f t="shared" si="1"/>
        <v>0</v>
      </c>
      <c r="Q89" s="184">
        <v>0</v>
      </c>
      <c r="R89" s="184">
        <f t="shared" si="2"/>
        <v>0</v>
      </c>
      <c r="S89" s="184">
        <v>0</v>
      </c>
      <c r="T89" s="185">
        <f t="shared" si="3"/>
        <v>0</v>
      </c>
      <c r="U89" s="36"/>
      <c r="V89" s="36"/>
      <c r="W89" s="36"/>
      <c r="X89" s="36"/>
      <c r="Y89" s="36"/>
      <c r="Z89" s="36"/>
      <c r="AA89" s="36"/>
      <c r="AB89" s="36"/>
      <c r="AC89" s="36"/>
      <c r="AD89" s="36"/>
      <c r="AE89" s="36"/>
      <c r="AR89" s="186" t="s">
        <v>151</v>
      </c>
      <c r="AT89" s="186" t="s">
        <v>146</v>
      </c>
      <c r="AU89" s="186" t="s">
        <v>80</v>
      </c>
      <c r="AY89" s="19" t="s">
        <v>143</v>
      </c>
      <c r="BE89" s="187">
        <f t="shared" si="4"/>
        <v>0</v>
      </c>
      <c r="BF89" s="187">
        <f t="shared" si="5"/>
        <v>0</v>
      </c>
      <c r="BG89" s="187">
        <f t="shared" si="6"/>
        <v>0</v>
      </c>
      <c r="BH89" s="187">
        <f t="shared" si="7"/>
        <v>0</v>
      </c>
      <c r="BI89" s="187">
        <f t="shared" si="8"/>
        <v>0</v>
      </c>
      <c r="BJ89" s="19" t="s">
        <v>80</v>
      </c>
      <c r="BK89" s="187">
        <f t="shared" si="9"/>
        <v>0</v>
      </c>
      <c r="BL89" s="19" t="s">
        <v>151</v>
      </c>
      <c r="BM89" s="186" t="s">
        <v>2573</v>
      </c>
    </row>
    <row r="90" spans="1:65" s="2" customFormat="1" ht="16.5" customHeight="1">
      <c r="A90" s="36"/>
      <c r="B90" s="37"/>
      <c r="C90" s="175">
        <v>9</v>
      </c>
      <c r="D90" s="175" t="s">
        <v>146</v>
      </c>
      <c r="E90" s="176" t="s">
        <v>2574</v>
      </c>
      <c r="F90" s="177" t="s">
        <v>2575</v>
      </c>
      <c r="G90" s="178" t="s">
        <v>527</v>
      </c>
      <c r="H90" s="179">
        <v>1</v>
      </c>
      <c r="I90" s="352">
        <v>600000</v>
      </c>
      <c r="J90" s="181">
        <f t="shared" si="0"/>
        <v>600000</v>
      </c>
      <c r="K90" s="177" t="s">
        <v>19</v>
      </c>
      <c r="L90" s="41"/>
      <c r="M90" s="251" t="s">
        <v>19</v>
      </c>
      <c r="N90" s="252" t="s">
        <v>43</v>
      </c>
      <c r="O90" s="253"/>
      <c r="P90" s="254">
        <f t="shared" si="1"/>
        <v>0</v>
      </c>
      <c r="Q90" s="254">
        <v>0</v>
      </c>
      <c r="R90" s="254">
        <f t="shared" si="2"/>
        <v>0</v>
      </c>
      <c r="S90" s="254">
        <v>0</v>
      </c>
      <c r="T90" s="255">
        <f t="shared" si="3"/>
        <v>0</v>
      </c>
      <c r="U90" s="36"/>
      <c r="V90" s="36"/>
      <c r="W90" s="36"/>
      <c r="X90" s="36"/>
      <c r="Y90" s="36"/>
      <c r="Z90" s="36"/>
      <c r="AA90" s="36"/>
      <c r="AB90" s="36"/>
      <c r="AC90" s="36"/>
      <c r="AD90" s="36"/>
      <c r="AE90" s="36"/>
      <c r="AR90" s="186" t="s">
        <v>151</v>
      </c>
      <c r="AT90" s="186" t="s">
        <v>146</v>
      </c>
      <c r="AU90" s="186" t="s">
        <v>80</v>
      </c>
      <c r="AY90" s="19" t="s">
        <v>143</v>
      </c>
      <c r="BE90" s="187">
        <f t="shared" si="4"/>
        <v>600000</v>
      </c>
      <c r="BF90" s="187">
        <f t="shared" si="5"/>
        <v>0</v>
      </c>
      <c r="BG90" s="187">
        <f t="shared" si="6"/>
        <v>0</v>
      </c>
      <c r="BH90" s="187">
        <f t="shared" si="7"/>
        <v>0</v>
      </c>
      <c r="BI90" s="187">
        <f t="shared" si="8"/>
        <v>0</v>
      </c>
      <c r="BJ90" s="19" t="s">
        <v>80</v>
      </c>
      <c r="BK90" s="187">
        <f t="shared" si="9"/>
        <v>600000</v>
      </c>
      <c r="BL90" s="19" t="s">
        <v>151</v>
      </c>
      <c r="BM90" s="186" t="s">
        <v>2576</v>
      </c>
    </row>
    <row r="91" spans="1:31" s="2" customFormat="1" ht="6.95" customHeight="1">
      <c r="A91" s="36"/>
      <c r="B91" s="49"/>
      <c r="C91" s="50"/>
      <c r="D91" s="50"/>
      <c r="E91" s="50"/>
      <c r="F91" s="50"/>
      <c r="G91" s="50"/>
      <c r="H91" s="50"/>
      <c r="I91" s="50"/>
      <c r="J91" s="50"/>
      <c r="K91" s="50"/>
      <c r="L91" s="41"/>
      <c r="M91" s="36"/>
      <c r="O91" s="36"/>
      <c r="P91" s="36"/>
      <c r="Q91" s="36"/>
      <c r="R91" s="36"/>
      <c r="S91" s="36"/>
      <c r="T91" s="36"/>
      <c r="U91" s="36"/>
      <c r="V91" s="36"/>
      <c r="W91" s="36"/>
      <c r="X91" s="36"/>
      <c r="Y91" s="36"/>
      <c r="Z91" s="36"/>
      <c r="AA91" s="36"/>
      <c r="AB91" s="36"/>
      <c r="AC91" s="36"/>
      <c r="AD91" s="36"/>
      <c r="AE91" s="36"/>
    </row>
  </sheetData>
  <sheetProtection algorithmName="SHA-512" hashValue="yKyLq4Yq0otK0ohibY1Su9mcWDuxs4mcobnaPFXdDfP8tqgZzg6etoXUSWK0Qkq6YDQreyGbtG5YMCOeM24gZg==" saltValue="ATFsDqrhr10pAXykVzq5JQ==" spinCount="100000" sheet="1" objects="1" scenarios="1" formatColumns="0" formatRows="0" autoFilter="0"/>
  <autoFilter ref="C79:K90"/>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s="1" customFormat="1" ht="37.5" customHeight="1"/>
    <row r="2" spans="2:11" s="1" customFormat="1" ht="7.5" customHeight="1">
      <c r="B2" s="257"/>
      <c r="C2" s="258"/>
      <c r="D2" s="258"/>
      <c r="E2" s="258"/>
      <c r="F2" s="258"/>
      <c r="G2" s="258"/>
      <c r="H2" s="258"/>
      <c r="I2" s="258"/>
      <c r="J2" s="258"/>
      <c r="K2" s="259"/>
    </row>
    <row r="3" spans="2:11" s="17" customFormat="1" ht="45" customHeight="1">
      <c r="B3" s="260"/>
      <c r="C3" s="548" t="s">
        <v>2577</v>
      </c>
      <c r="D3" s="548"/>
      <c r="E3" s="548"/>
      <c r="F3" s="548"/>
      <c r="G3" s="548"/>
      <c r="H3" s="548"/>
      <c r="I3" s="548"/>
      <c r="J3" s="548"/>
      <c r="K3" s="261"/>
    </row>
    <row r="4" spans="2:11" s="1" customFormat="1" ht="25.5" customHeight="1">
      <c r="B4" s="262"/>
      <c r="C4" s="553" t="s">
        <v>2578</v>
      </c>
      <c r="D4" s="553"/>
      <c r="E4" s="553"/>
      <c r="F4" s="553"/>
      <c r="G4" s="553"/>
      <c r="H4" s="553"/>
      <c r="I4" s="553"/>
      <c r="J4" s="553"/>
      <c r="K4" s="263"/>
    </row>
    <row r="5" spans="2:11" s="1" customFormat="1" ht="5.25" customHeight="1">
      <c r="B5" s="262"/>
      <c r="C5" s="264"/>
      <c r="D5" s="264"/>
      <c r="E5" s="264"/>
      <c r="F5" s="264"/>
      <c r="G5" s="264"/>
      <c r="H5" s="264"/>
      <c r="I5" s="264"/>
      <c r="J5" s="264"/>
      <c r="K5" s="263"/>
    </row>
    <row r="6" spans="2:11" s="1" customFormat="1" ht="15" customHeight="1">
      <c r="B6" s="262"/>
      <c r="C6" s="552" t="s">
        <v>2579</v>
      </c>
      <c r="D6" s="552"/>
      <c r="E6" s="552"/>
      <c r="F6" s="552"/>
      <c r="G6" s="552"/>
      <c r="H6" s="552"/>
      <c r="I6" s="552"/>
      <c r="J6" s="552"/>
      <c r="K6" s="263"/>
    </row>
    <row r="7" spans="2:11" s="1" customFormat="1" ht="15" customHeight="1">
      <c r="B7" s="266"/>
      <c r="C7" s="552" t="s">
        <v>2580</v>
      </c>
      <c r="D7" s="552"/>
      <c r="E7" s="552"/>
      <c r="F7" s="552"/>
      <c r="G7" s="552"/>
      <c r="H7" s="552"/>
      <c r="I7" s="552"/>
      <c r="J7" s="552"/>
      <c r="K7" s="263"/>
    </row>
    <row r="8" spans="2:11" s="1" customFormat="1" ht="12.75" customHeight="1">
      <c r="B8" s="266"/>
      <c r="C8" s="265"/>
      <c r="D8" s="265"/>
      <c r="E8" s="265"/>
      <c r="F8" s="265"/>
      <c r="G8" s="265"/>
      <c r="H8" s="265"/>
      <c r="I8" s="265"/>
      <c r="J8" s="265"/>
      <c r="K8" s="263"/>
    </row>
    <row r="9" spans="2:11" s="1" customFormat="1" ht="15" customHeight="1">
      <c r="B9" s="266"/>
      <c r="C9" s="552" t="s">
        <v>2581</v>
      </c>
      <c r="D9" s="552"/>
      <c r="E9" s="552"/>
      <c r="F9" s="552"/>
      <c r="G9" s="552"/>
      <c r="H9" s="552"/>
      <c r="I9" s="552"/>
      <c r="J9" s="552"/>
      <c r="K9" s="263"/>
    </row>
    <row r="10" spans="2:11" s="1" customFormat="1" ht="15" customHeight="1">
      <c r="B10" s="266"/>
      <c r="C10" s="265"/>
      <c r="D10" s="552" t="s">
        <v>2582</v>
      </c>
      <c r="E10" s="552"/>
      <c r="F10" s="552"/>
      <c r="G10" s="552"/>
      <c r="H10" s="552"/>
      <c r="I10" s="552"/>
      <c r="J10" s="552"/>
      <c r="K10" s="263"/>
    </row>
    <row r="11" spans="2:11" s="1" customFormat="1" ht="15" customHeight="1">
      <c r="B11" s="266"/>
      <c r="C11" s="267"/>
      <c r="D11" s="552" t="s">
        <v>2583</v>
      </c>
      <c r="E11" s="552"/>
      <c r="F11" s="552"/>
      <c r="G11" s="552"/>
      <c r="H11" s="552"/>
      <c r="I11" s="552"/>
      <c r="J11" s="552"/>
      <c r="K11" s="263"/>
    </row>
    <row r="12" spans="2:11" s="1" customFormat="1" ht="15" customHeight="1">
      <c r="B12" s="266"/>
      <c r="C12" s="267"/>
      <c r="D12" s="265"/>
      <c r="E12" s="265"/>
      <c r="F12" s="265"/>
      <c r="G12" s="265"/>
      <c r="H12" s="265"/>
      <c r="I12" s="265"/>
      <c r="J12" s="265"/>
      <c r="K12" s="263"/>
    </row>
    <row r="13" spans="2:11" s="1" customFormat="1" ht="15" customHeight="1">
      <c r="B13" s="266"/>
      <c r="C13" s="267"/>
      <c r="D13" s="268" t="s">
        <v>2584</v>
      </c>
      <c r="E13" s="265"/>
      <c r="F13" s="265"/>
      <c r="G13" s="265"/>
      <c r="H13" s="265"/>
      <c r="I13" s="265"/>
      <c r="J13" s="265"/>
      <c r="K13" s="263"/>
    </row>
    <row r="14" spans="2:11" s="1" customFormat="1" ht="12.75" customHeight="1">
      <c r="B14" s="266"/>
      <c r="C14" s="267"/>
      <c r="D14" s="267"/>
      <c r="E14" s="267"/>
      <c r="F14" s="267"/>
      <c r="G14" s="267"/>
      <c r="H14" s="267"/>
      <c r="I14" s="267"/>
      <c r="J14" s="267"/>
      <c r="K14" s="263"/>
    </row>
    <row r="15" spans="2:11" s="1" customFormat="1" ht="15" customHeight="1">
      <c r="B15" s="266"/>
      <c r="C15" s="267"/>
      <c r="D15" s="552" t="s">
        <v>2585</v>
      </c>
      <c r="E15" s="552"/>
      <c r="F15" s="552"/>
      <c r="G15" s="552"/>
      <c r="H15" s="552"/>
      <c r="I15" s="552"/>
      <c r="J15" s="552"/>
      <c r="K15" s="263"/>
    </row>
    <row r="16" spans="2:11" s="1" customFormat="1" ht="15" customHeight="1">
      <c r="B16" s="266"/>
      <c r="C16" s="267"/>
      <c r="D16" s="552" t="s">
        <v>2586</v>
      </c>
      <c r="E16" s="552"/>
      <c r="F16" s="552"/>
      <c r="G16" s="552"/>
      <c r="H16" s="552"/>
      <c r="I16" s="552"/>
      <c r="J16" s="552"/>
      <c r="K16" s="263"/>
    </row>
    <row r="17" spans="2:11" s="1" customFormat="1" ht="15" customHeight="1">
      <c r="B17" s="266"/>
      <c r="C17" s="267"/>
      <c r="D17" s="552" t="s">
        <v>2587</v>
      </c>
      <c r="E17" s="552"/>
      <c r="F17" s="552"/>
      <c r="G17" s="552"/>
      <c r="H17" s="552"/>
      <c r="I17" s="552"/>
      <c r="J17" s="552"/>
      <c r="K17" s="263"/>
    </row>
    <row r="18" spans="2:11" s="1" customFormat="1" ht="15" customHeight="1">
      <c r="B18" s="266"/>
      <c r="C18" s="267"/>
      <c r="D18" s="267"/>
      <c r="E18" s="269" t="s">
        <v>79</v>
      </c>
      <c r="F18" s="552" t="s">
        <v>2588</v>
      </c>
      <c r="G18" s="552"/>
      <c r="H18" s="552"/>
      <c r="I18" s="552"/>
      <c r="J18" s="552"/>
      <c r="K18" s="263"/>
    </row>
    <row r="19" spans="2:11" s="1" customFormat="1" ht="15" customHeight="1">
      <c r="B19" s="266"/>
      <c r="C19" s="267"/>
      <c r="D19" s="267"/>
      <c r="E19" s="269" t="s">
        <v>2589</v>
      </c>
      <c r="F19" s="552" t="s">
        <v>2590</v>
      </c>
      <c r="G19" s="552"/>
      <c r="H19" s="552"/>
      <c r="I19" s="552"/>
      <c r="J19" s="552"/>
      <c r="K19" s="263"/>
    </row>
    <row r="20" spans="2:11" s="1" customFormat="1" ht="15" customHeight="1">
      <c r="B20" s="266"/>
      <c r="C20" s="267"/>
      <c r="D20" s="267"/>
      <c r="E20" s="269" t="s">
        <v>2591</v>
      </c>
      <c r="F20" s="552" t="s">
        <v>2592</v>
      </c>
      <c r="G20" s="552"/>
      <c r="H20" s="552"/>
      <c r="I20" s="552"/>
      <c r="J20" s="552"/>
      <c r="K20" s="263"/>
    </row>
    <row r="21" spans="2:11" s="1" customFormat="1" ht="15" customHeight="1">
      <c r="B21" s="266"/>
      <c r="C21" s="267"/>
      <c r="D21" s="267"/>
      <c r="E21" s="269" t="s">
        <v>85</v>
      </c>
      <c r="F21" s="552" t="s">
        <v>2593</v>
      </c>
      <c r="G21" s="552"/>
      <c r="H21" s="552"/>
      <c r="I21" s="552"/>
      <c r="J21" s="552"/>
      <c r="K21" s="263"/>
    </row>
    <row r="22" spans="2:11" s="1" customFormat="1" ht="15" customHeight="1">
      <c r="B22" s="266"/>
      <c r="C22" s="267"/>
      <c r="D22" s="267"/>
      <c r="E22" s="269" t="s">
        <v>2594</v>
      </c>
      <c r="F22" s="552" t="s">
        <v>2595</v>
      </c>
      <c r="G22" s="552"/>
      <c r="H22" s="552"/>
      <c r="I22" s="552"/>
      <c r="J22" s="552"/>
      <c r="K22" s="263"/>
    </row>
    <row r="23" spans="2:11" s="1" customFormat="1" ht="15" customHeight="1">
      <c r="B23" s="266"/>
      <c r="C23" s="267"/>
      <c r="D23" s="267"/>
      <c r="E23" s="269" t="s">
        <v>2596</v>
      </c>
      <c r="F23" s="552" t="s">
        <v>2597</v>
      </c>
      <c r="G23" s="552"/>
      <c r="H23" s="552"/>
      <c r="I23" s="552"/>
      <c r="J23" s="552"/>
      <c r="K23" s="263"/>
    </row>
    <row r="24" spans="2:11" s="1" customFormat="1" ht="12.75" customHeight="1">
      <c r="B24" s="266"/>
      <c r="C24" s="267"/>
      <c r="D24" s="267"/>
      <c r="E24" s="267"/>
      <c r="F24" s="267"/>
      <c r="G24" s="267"/>
      <c r="H24" s="267"/>
      <c r="I24" s="267"/>
      <c r="J24" s="267"/>
      <c r="K24" s="263"/>
    </row>
    <row r="25" spans="2:11" s="1" customFormat="1" ht="15" customHeight="1">
      <c r="B25" s="266"/>
      <c r="C25" s="552" t="s">
        <v>2598</v>
      </c>
      <c r="D25" s="552"/>
      <c r="E25" s="552"/>
      <c r="F25" s="552"/>
      <c r="G25" s="552"/>
      <c r="H25" s="552"/>
      <c r="I25" s="552"/>
      <c r="J25" s="552"/>
      <c r="K25" s="263"/>
    </row>
    <row r="26" spans="2:11" s="1" customFormat="1" ht="15" customHeight="1">
      <c r="B26" s="266"/>
      <c r="C26" s="552" t="s">
        <v>2599</v>
      </c>
      <c r="D26" s="552"/>
      <c r="E26" s="552"/>
      <c r="F26" s="552"/>
      <c r="G26" s="552"/>
      <c r="H26" s="552"/>
      <c r="I26" s="552"/>
      <c r="J26" s="552"/>
      <c r="K26" s="263"/>
    </row>
    <row r="27" spans="2:11" s="1" customFormat="1" ht="15" customHeight="1">
      <c r="B27" s="266"/>
      <c r="C27" s="265"/>
      <c r="D27" s="552" t="s">
        <v>2600</v>
      </c>
      <c r="E27" s="552"/>
      <c r="F27" s="552"/>
      <c r="G27" s="552"/>
      <c r="H27" s="552"/>
      <c r="I27" s="552"/>
      <c r="J27" s="552"/>
      <c r="K27" s="263"/>
    </row>
    <row r="28" spans="2:11" s="1" customFormat="1" ht="15" customHeight="1">
      <c r="B28" s="266"/>
      <c r="C28" s="267"/>
      <c r="D28" s="552" t="s">
        <v>2601</v>
      </c>
      <c r="E28" s="552"/>
      <c r="F28" s="552"/>
      <c r="G28" s="552"/>
      <c r="H28" s="552"/>
      <c r="I28" s="552"/>
      <c r="J28" s="552"/>
      <c r="K28" s="263"/>
    </row>
    <row r="29" spans="2:11" s="1" customFormat="1" ht="12.75" customHeight="1">
      <c r="B29" s="266"/>
      <c r="C29" s="267"/>
      <c r="D29" s="267"/>
      <c r="E29" s="267"/>
      <c r="F29" s="267"/>
      <c r="G29" s="267"/>
      <c r="H29" s="267"/>
      <c r="I29" s="267"/>
      <c r="J29" s="267"/>
      <c r="K29" s="263"/>
    </row>
    <row r="30" spans="2:11" s="1" customFormat="1" ht="15" customHeight="1">
      <c r="B30" s="266"/>
      <c r="C30" s="267"/>
      <c r="D30" s="552" t="s">
        <v>2602</v>
      </c>
      <c r="E30" s="552"/>
      <c r="F30" s="552"/>
      <c r="G30" s="552"/>
      <c r="H30" s="552"/>
      <c r="I30" s="552"/>
      <c r="J30" s="552"/>
      <c r="K30" s="263"/>
    </row>
    <row r="31" spans="2:11" s="1" customFormat="1" ht="15" customHeight="1">
      <c r="B31" s="266"/>
      <c r="C31" s="267"/>
      <c r="D31" s="552" t="s">
        <v>2603</v>
      </c>
      <c r="E31" s="552"/>
      <c r="F31" s="552"/>
      <c r="G31" s="552"/>
      <c r="H31" s="552"/>
      <c r="I31" s="552"/>
      <c r="J31" s="552"/>
      <c r="K31" s="263"/>
    </row>
    <row r="32" spans="2:11" s="1" customFormat="1" ht="12.75" customHeight="1">
      <c r="B32" s="266"/>
      <c r="C32" s="267"/>
      <c r="D32" s="267"/>
      <c r="E32" s="267"/>
      <c r="F32" s="267"/>
      <c r="G32" s="267"/>
      <c r="H32" s="267"/>
      <c r="I32" s="267"/>
      <c r="J32" s="267"/>
      <c r="K32" s="263"/>
    </row>
    <row r="33" spans="2:11" s="1" customFormat="1" ht="15" customHeight="1">
      <c r="B33" s="266"/>
      <c r="C33" s="267"/>
      <c r="D33" s="552" t="s">
        <v>2604</v>
      </c>
      <c r="E33" s="552"/>
      <c r="F33" s="552"/>
      <c r="G33" s="552"/>
      <c r="H33" s="552"/>
      <c r="I33" s="552"/>
      <c r="J33" s="552"/>
      <c r="K33" s="263"/>
    </row>
    <row r="34" spans="2:11" s="1" customFormat="1" ht="15" customHeight="1">
      <c r="B34" s="266"/>
      <c r="C34" s="267"/>
      <c r="D34" s="552" t="s">
        <v>2605</v>
      </c>
      <c r="E34" s="552"/>
      <c r="F34" s="552"/>
      <c r="G34" s="552"/>
      <c r="H34" s="552"/>
      <c r="I34" s="552"/>
      <c r="J34" s="552"/>
      <c r="K34" s="263"/>
    </row>
    <row r="35" spans="2:11" s="1" customFormat="1" ht="15" customHeight="1">
      <c r="B35" s="266"/>
      <c r="C35" s="267"/>
      <c r="D35" s="552" t="s">
        <v>2606</v>
      </c>
      <c r="E35" s="552"/>
      <c r="F35" s="552"/>
      <c r="G35" s="552"/>
      <c r="H35" s="552"/>
      <c r="I35" s="552"/>
      <c r="J35" s="552"/>
      <c r="K35" s="263"/>
    </row>
    <row r="36" spans="2:11" s="1" customFormat="1" ht="15" customHeight="1">
      <c r="B36" s="266"/>
      <c r="C36" s="267"/>
      <c r="D36" s="265"/>
      <c r="E36" s="268" t="s">
        <v>129</v>
      </c>
      <c r="F36" s="265"/>
      <c r="G36" s="552" t="s">
        <v>2607</v>
      </c>
      <c r="H36" s="552"/>
      <c r="I36" s="552"/>
      <c r="J36" s="552"/>
      <c r="K36" s="263"/>
    </row>
    <row r="37" spans="2:11" s="1" customFormat="1" ht="30.75" customHeight="1">
      <c r="B37" s="266"/>
      <c r="C37" s="267"/>
      <c r="D37" s="265"/>
      <c r="E37" s="268" t="s">
        <v>2608</v>
      </c>
      <c r="F37" s="265"/>
      <c r="G37" s="552" t="s">
        <v>2609</v>
      </c>
      <c r="H37" s="552"/>
      <c r="I37" s="552"/>
      <c r="J37" s="552"/>
      <c r="K37" s="263"/>
    </row>
    <row r="38" spans="2:11" s="1" customFormat="1" ht="15" customHeight="1">
      <c r="B38" s="266"/>
      <c r="C38" s="267"/>
      <c r="D38" s="265"/>
      <c r="E38" s="268" t="s">
        <v>53</v>
      </c>
      <c r="F38" s="265"/>
      <c r="G38" s="552" t="s">
        <v>2610</v>
      </c>
      <c r="H38" s="552"/>
      <c r="I38" s="552"/>
      <c r="J38" s="552"/>
      <c r="K38" s="263"/>
    </row>
    <row r="39" spans="2:11" s="1" customFormat="1" ht="15" customHeight="1">
      <c r="B39" s="266"/>
      <c r="C39" s="267"/>
      <c r="D39" s="265"/>
      <c r="E39" s="268" t="s">
        <v>54</v>
      </c>
      <c r="F39" s="265"/>
      <c r="G39" s="552" t="s">
        <v>2611</v>
      </c>
      <c r="H39" s="552"/>
      <c r="I39" s="552"/>
      <c r="J39" s="552"/>
      <c r="K39" s="263"/>
    </row>
    <row r="40" spans="2:11" s="1" customFormat="1" ht="15" customHeight="1">
      <c r="B40" s="266"/>
      <c r="C40" s="267"/>
      <c r="D40" s="265"/>
      <c r="E40" s="268" t="s">
        <v>130</v>
      </c>
      <c r="F40" s="265"/>
      <c r="G40" s="552" t="s">
        <v>2612</v>
      </c>
      <c r="H40" s="552"/>
      <c r="I40" s="552"/>
      <c r="J40" s="552"/>
      <c r="K40" s="263"/>
    </row>
    <row r="41" spans="2:11" s="1" customFormat="1" ht="15" customHeight="1">
      <c r="B41" s="266"/>
      <c r="C41" s="267"/>
      <c r="D41" s="265"/>
      <c r="E41" s="268" t="s">
        <v>131</v>
      </c>
      <c r="F41" s="265"/>
      <c r="G41" s="552" t="s">
        <v>2613</v>
      </c>
      <c r="H41" s="552"/>
      <c r="I41" s="552"/>
      <c r="J41" s="552"/>
      <c r="K41" s="263"/>
    </row>
    <row r="42" spans="2:11" s="1" customFormat="1" ht="15" customHeight="1">
      <c r="B42" s="266"/>
      <c r="C42" s="267"/>
      <c r="D42" s="265"/>
      <c r="E42" s="268" t="s">
        <v>2614</v>
      </c>
      <c r="F42" s="265"/>
      <c r="G42" s="552" t="s">
        <v>2615</v>
      </c>
      <c r="H42" s="552"/>
      <c r="I42" s="552"/>
      <c r="J42" s="552"/>
      <c r="K42" s="263"/>
    </row>
    <row r="43" spans="2:11" s="1" customFormat="1" ht="15" customHeight="1">
      <c r="B43" s="266"/>
      <c r="C43" s="267"/>
      <c r="D43" s="265"/>
      <c r="E43" s="268"/>
      <c r="F43" s="265"/>
      <c r="G43" s="552" t="s">
        <v>2616</v>
      </c>
      <c r="H43" s="552"/>
      <c r="I43" s="552"/>
      <c r="J43" s="552"/>
      <c r="K43" s="263"/>
    </row>
    <row r="44" spans="2:11" s="1" customFormat="1" ht="15" customHeight="1">
      <c r="B44" s="266"/>
      <c r="C44" s="267"/>
      <c r="D44" s="265"/>
      <c r="E44" s="268" t="s">
        <v>2617</v>
      </c>
      <c r="F44" s="265"/>
      <c r="G44" s="552" t="s">
        <v>2618</v>
      </c>
      <c r="H44" s="552"/>
      <c r="I44" s="552"/>
      <c r="J44" s="552"/>
      <c r="K44" s="263"/>
    </row>
    <row r="45" spans="2:11" s="1" customFormat="1" ht="15" customHeight="1">
      <c r="B45" s="266"/>
      <c r="C45" s="267"/>
      <c r="D45" s="265"/>
      <c r="E45" s="268" t="s">
        <v>133</v>
      </c>
      <c r="F45" s="265"/>
      <c r="G45" s="552" t="s">
        <v>2619</v>
      </c>
      <c r="H45" s="552"/>
      <c r="I45" s="552"/>
      <c r="J45" s="552"/>
      <c r="K45" s="263"/>
    </row>
    <row r="46" spans="2:11" s="1" customFormat="1" ht="12.75" customHeight="1">
      <c r="B46" s="266"/>
      <c r="C46" s="267"/>
      <c r="D46" s="265"/>
      <c r="E46" s="265"/>
      <c r="F46" s="265"/>
      <c r="G46" s="265"/>
      <c r="H46" s="265"/>
      <c r="I46" s="265"/>
      <c r="J46" s="265"/>
      <c r="K46" s="263"/>
    </row>
    <row r="47" spans="2:11" s="1" customFormat="1" ht="15" customHeight="1">
      <c r="B47" s="266"/>
      <c r="C47" s="267"/>
      <c r="D47" s="552" t="s">
        <v>2620</v>
      </c>
      <c r="E47" s="552"/>
      <c r="F47" s="552"/>
      <c r="G47" s="552"/>
      <c r="H47" s="552"/>
      <c r="I47" s="552"/>
      <c r="J47" s="552"/>
      <c r="K47" s="263"/>
    </row>
    <row r="48" spans="2:11" s="1" customFormat="1" ht="15" customHeight="1">
      <c r="B48" s="266"/>
      <c r="C48" s="267"/>
      <c r="D48" s="267"/>
      <c r="E48" s="552" t="s">
        <v>2621</v>
      </c>
      <c r="F48" s="552"/>
      <c r="G48" s="552"/>
      <c r="H48" s="552"/>
      <c r="I48" s="552"/>
      <c r="J48" s="552"/>
      <c r="K48" s="263"/>
    </row>
    <row r="49" spans="2:11" s="1" customFormat="1" ht="15" customHeight="1">
      <c r="B49" s="266"/>
      <c r="C49" s="267"/>
      <c r="D49" s="267"/>
      <c r="E49" s="552" t="s">
        <v>2622</v>
      </c>
      <c r="F49" s="552"/>
      <c r="G49" s="552"/>
      <c r="H49" s="552"/>
      <c r="I49" s="552"/>
      <c r="J49" s="552"/>
      <c r="K49" s="263"/>
    </row>
    <row r="50" spans="2:11" s="1" customFormat="1" ht="15" customHeight="1">
      <c r="B50" s="266"/>
      <c r="C50" s="267"/>
      <c r="D50" s="267"/>
      <c r="E50" s="552" t="s">
        <v>2623</v>
      </c>
      <c r="F50" s="552"/>
      <c r="G50" s="552"/>
      <c r="H50" s="552"/>
      <c r="I50" s="552"/>
      <c r="J50" s="552"/>
      <c r="K50" s="263"/>
    </row>
    <row r="51" spans="2:11" s="1" customFormat="1" ht="15" customHeight="1">
      <c r="B51" s="266"/>
      <c r="C51" s="267"/>
      <c r="D51" s="552" t="s">
        <v>2624</v>
      </c>
      <c r="E51" s="552"/>
      <c r="F51" s="552"/>
      <c r="G51" s="552"/>
      <c r="H51" s="552"/>
      <c r="I51" s="552"/>
      <c r="J51" s="552"/>
      <c r="K51" s="263"/>
    </row>
    <row r="52" spans="2:11" s="1" customFormat="1" ht="25.5" customHeight="1">
      <c r="B52" s="262"/>
      <c r="C52" s="553" t="s">
        <v>2625</v>
      </c>
      <c r="D52" s="553"/>
      <c r="E52" s="553"/>
      <c r="F52" s="553"/>
      <c r="G52" s="553"/>
      <c r="H52" s="553"/>
      <c r="I52" s="553"/>
      <c r="J52" s="553"/>
      <c r="K52" s="263"/>
    </row>
    <row r="53" spans="2:11" s="1" customFormat="1" ht="5.25" customHeight="1">
      <c r="B53" s="262"/>
      <c r="C53" s="264"/>
      <c r="D53" s="264"/>
      <c r="E53" s="264"/>
      <c r="F53" s="264"/>
      <c r="G53" s="264"/>
      <c r="H53" s="264"/>
      <c r="I53" s="264"/>
      <c r="J53" s="264"/>
      <c r="K53" s="263"/>
    </row>
    <row r="54" spans="2:11" s="1" customFormat="1" ht="15" customHeight="1">
      <c r="B54" s="262"/>
      <c r="C54" s="552" t="s">
        <v>2626</v>
      </c>
      <c r="D54" s="552"/>
      <c r="E54" s="552"/>
      <c r="F54" s="552"/>
      <c r="G54" s="552"/>
      <c r="H54" s="552"/>
      <c r="I54" s="552"/>
      <c r="J54" s="552"/>
      <c r="K54" s="263"/>
    </row>
    <row r="55" spans="2:11" s="1" customFormat="1" ht="15" customHeight="1">
      <c r="B55" s="262"/>
      <c r="C55" s="552" t="s">
        <v>2627</v>
      </c>
      <c r="D55" s="552"/>
      <c r="E55" s="552"/>
      <c r="F55" s="552"/>
      <c r="G55" s="552"/>
      <c r="H55" s="552"/>
      <c r="I55" s="552"/>
      <c r="J55" s="552"/>
      <c r="K55" s="263"/>
    </row>
    <row r="56" spans="2:11" s="1" customFormat="1" ht="12.75" customHeight="1">
      <c r="B56" s="262"/>
      <c r="C56" s="265"/>
      <c r="D56" s="265"/>
      <c r="E56" s="265"/>
      <c r="F56" s="265"/>
      <c r="G56" s="265"/>
      <c r="H56" s="265"/>
      <c r="I56" s="265"/>
      <c r="J56" s="265"/>
      <c r="K56" s="263"/>
    </row>
    <row r="57" spans="2:11" s="1" customFormat="1" ht="15" customHeight="1">
      <c r="B57" s="262"/>
      <c r="C57" s="552" t="s">
        <v>2628</v>
      </c>
      <c r="D57" s="552"/>
      <c r="E57" s="552"/>
      <c r="F57" s="552"/>
      <c r="G57" s="552"/>
      <c r="H57" s="552"/>
      <c r="I57" s="552"/>
      <c r="J57" s="552"/>
      <c r="K57" s="263"/>
    </row>
    <row r="58" spans="2:11" s="1" customFormat="1" ht="15" customHeight="1">
      <c r="B58" s="262"/>
      <c r="C58" s="267"/>
      <c r="D58" s="552" t="s">
        <v>2629</v>
      </c>
      <c r="E58" s="552"/>
      <c r="F58" s="552"/>
      <c r="G58" s="552"/>
      <c r="H58" s="552"/>
      <c r="I58" s="552"/>
      <c r="J58" s="552"/>
      <c r="K58" s="263"/>
    </row>
    <row r="59" spans="2:11" s="1" customFormat="1" ht="15" customHeight="1">
      <c r="B59" s="262"/>
      <c r="C59" s="267"/>
      <c r="D59" s="552" t="s">
        <v>2630</v>
      </c>
      <c r="E59" s="552"/>
      <c r="F59" s="552"/>
      <c r="G59" s="552"/>
      <c r="H59" s="552"/>
      <c r="I59" s="552"/>
      <c r="J59" s="552"/>
      <c r="K59" s="263"/>
    </row>
    <row r="60" spans="2:11" s="1" customFormat="1" ht="15" customHeight="1">
      <c r="B60" s="262"/>
      <c r="C60" s="267"/>
      <c r="D60" s="552" t="s">
        <v>2631</v>
      </c>
      <c r="E60" s="552"/>
      <c r="F60" s="552"/>
      <c r="G60" s="552"/>
      <c r="H60" s="552"/>
      <c r="I60" s="552"/>
      <c r="J60" s="552"/>
      <c r="K60" s="263"/>
    </row>
    <row r="61" spans="2:11" s="1" customFormat="1" ht="15" customHeight="1">
      <c r="B61" s="262"/>
      <c r="C61" s="267"/>
      <c r="D61" s="552" t="s">
        <v>2632</v>
      </c>
      <c r="E61" s="552"/>
      <c r="F61" s="552"/>
      <c r="G61" s="552"/>
      <c r="H61" s="552"/>
      <c r="I61" s="552"/>
      <c r="J61" s="552"/>
      <c r="K61" s="263"/>
    </row>
    <row r="62" spans="2:11" s="1" customFormat="1" ht="15" customHeight="1">
      <c r="B62" s="262"/>
      <c r="C62" s="267"/>
      <c r="D62" s="554" t="s">
        <v>2633</v>
      </c>
      <c r="E62" s="554"/>
      <c r="F62" s="554"/>
      <c r="G62" s="554"/>
      <c r="H62" s="554"/>
      <c r="I62" s="554"/>
      <c r="J62" s="554"/>
      <c r="K62" s="263"/>
    </row>
    <row r="63" spans="2:11" s="1" customFormat="1" ht="15" customHeight="1">
      <c r="B63" s="262"/>
      <c r="C63" s="267"/>
      <c r="D63" s="552" t="s">
        <v>2634</v>
      </c>
      <c r="E63" s="552"/>
      <c r="F63" s="552"/>
      <c r="G63" s="552"/>
      <c r="H63" s="552"/>
      <c r="I63" s="552"/>
      <c r="J63" s="552"/>
      <c r="K63" s="263"/>
    </row>
    <row r="64" spans="2:11" s="1" customFormat="1" ht="12.75" customHeight="1">
      <c r="B64" s="262"/>
      <c r="C64" s="267"/>
      <c r="D64" s="267"/>
      <c r="E64" s="270"/>
      <c r="F64" s="267"/>
      <c r="G64" s="267"/>
      <c r="H64" s="267"/>
      <c r="I64" s="267"/>
      <c r="J64" s="267"/>
      <c r="K64" s="263"/>
    </row>
    <row r="65" spans="2:11" s="1" customFormat="1" ht="15" customHeight="1">
      <c r="B65" s="262"/>
      <c r="C65" s="267"/>
      <c r="D65" s="552" t="s">
        <v>2635</v>
      </c>
      <c r="E65" s="552"/>
      <c r="F65" s="552"/>
      <c r="G65" s="552"/>
      <c r="H65" s="552"/>
      <c r="I65" s="552"/>
      <c r="J65" s="552"/>
      <c r="K65" s="263"/>
    </row>
    <row r="66" spans="2:11" s="1" customFormat="1" ht="15" customHeight="1">
      <c r="B66" s="262"/>
      <c r="C66" s="267"/>
      <c r="D66" s="554" t="s">
        <v>2636</v>
      </c>
      <c r="E66" s="554"/>
      <c r="F66" s="554"/>
      <c r="G66" s="554"/>
      <c r="H66" s="554"/>
      <c r="I66" s="554"/>
      <c r="J66" s="554"/>
      <c r="K66" s="263"/>
    </row>
    <row r="67" spans="2:11" s="1" customFormat="1" ht="15" customHeight="1">
      <c r="B67" s="262"/>
      <c r="C67" s="267"/>
      <c r="D67" s="552" t="s">
        <v>2637</v>
      </c>
      <c r="E67" s="552"/>
      <c r="F67" s="552"/>
      <c r="G67" s="552"/>
      <c r="H67" s="552"/>
      <c r="I67" s="552"/>
      <c r="J67" s="552"/>
      <c r="K67" s="263"/>
    </row>
    <row r="68" spans="2:11" s="1" customFormat="1" ht="15" customHeight="1">
      <c r="B68" s="262"/>
      <c r="C68" s="267"/>
      <c r="D68" s="552" t="s">
        <v>2638</v>
      </c>
      <c r="E68" s="552"/>
      <c r="F68" s="552"/>
      <c r="G68" s="552"/>
      <c r="H68" s="552"/>
      <c r="I68" s="552"/>
      <c r="J68" s="552"/>
      <c r="K68" s="263"/>
    </row>
    <row r="69" spans="2:11" s="1" customFormat="1" ht="15" customHeight="1">
      <c r="B69" s="262"/>
      <c r="C69" s="267"/>
      <c r="D69" s="552" t="s">
        <v>2639</v>
      </c>
      <c r="E69" s="552"/>
      <c r="F69" s="552"/>
      <c r="G69" s="552"/>
      <c r="H69" s="552"/>
      <c r="I69" s="552"/>
      <c r="J69" s="552"/>
      <c r="K69" s="263"/>
    </row>
    <row r="70" spans="2:11" s="1" customFormat="1" ht="15" customHeight="1">
      <c r="B70" s="262"/>
      <c r="C70" s="267"/>
      <c r="D70" s="552" t="s">
        <v>2640</v>
      </c>
      <c r="E70" s="552"/>
      <c r="F70" s="552"/>
      <c r="G70" s="552"/>
      <c r="H70" s="552"/>
      <c r="I70" s="552"/>
      <c r="J70" s="552"/>
      <c r="K70" s="263"/>
    </row>
    <row r="71" spans="2:11" s="1" customFormat="1" ht="12.75" customHeight="1">
      <c r="B71" s="271"/>
      <c r="C71" s="272"/>
      <c r="D71" s="272"/>
      <c r="E71" s="272"/>
      <c r="F71" s="272"/>
      <c r="G71" s="272"/>
      <c r="H71" s="272"/>
      <c r="I71" s="272"/>
      <c r="J71" s="272"/>
      <c r="K71" s="273"/>
    </row>
    <row r="72" spans="2:11" s="1" customFormat="1" ht="18.75" customHeight="1">
      <c r="B72" s="274"/>
      <c r="C72" s="274"/>
      <c r="D72" s="274"/>
      <c r="E72" s="274"/>
      <c r="F72" s="274"/>
      <c r="G72" s="274"/>
      <c r="H72" s="274"/>
      <c r="I72" s="274"/>
      <c r="J72" s="274"/>
      <c r="K72" s="275"/>
    </row>
    <row r="73" spans="2:11" s="1" customFormat="1" ht="18.75" customHeight="1">
      <c r="B73" s="275"/>
      <c r="C73" s="275"/>
      <c r="D73" s="275"/>
      <c r="E73" s="275"/>
      <c r="F73" s="275"/>
      <c r="G73" s="275"/>
      <c r="H73" s="275"/>
      <c r="I73" s="275"/>
      <c r="J73" s="275"/>
      <c r="K73" s="275"/>
    </row>
    <row r="74" spans="2:11" s="1" customFormat="1" ht="7.5" customHeight="1">
      <c r="B74" s="276"/>
      <c r="C74" s="277"/>
      <c r="D74" s="277"/>
      <c r="E74" s="277"/>
      <c r="F74" s="277"/>
      <c r="G74" s="277"/>
      <c r="H74" s="277"/>
      <c r="I74" s="277"/>
      <c r="J74" s="277"/>
      <c r="K74" s="278"/>
    </row>
    <row r="75" spans="2:11" s="1" customFormat="1" ht="45" customHeight="1">
      <c r="B75" s="279"/>
      <c r="C75" s="547" t="s">
        <v>2641</v>
      </c>
      <c r="D75" s="547"/>
      <c r="E75" s="547"/>
      <c r="F75" s="547"/>
      <c r="G75" s="547"/>
      <c r="H75" s="547"/>
      <c r="I75" s="547"/>
      <c r="J75" s="547"/>
      <c r="K75" s="280"/>
    </row>
    <row r="76" spans="2:11" s="1" customFormat="1" ht="17.25" customHeight="1">
      <c r="B76" s="279"/>
      <c r="C76" s="281" t="s">
        <v>2642</v>
      </c>
      <c r="D76" s="281"/>
      <c r="E76" s="281"/>
      <c r="F76" s="281" t="s">
        <v>2643</v>
      </c>
      <c r="G76" s="282"/>
      <c r="H76" s="281" t="s">
        <v>54</v>
      </c>
      <c r="I76" s="281" t="s">
        <v>57</v>
      </c>
      <c r="J76" s="281" t="s">
        <v>2644</v>
      </c>
      <c r="K76" s="280"/>
    </row>
    <row r="77" spans="2:11" s="1" customFormat="1" ht="17.25" customHeight="1">
      <c r="B77" s="279"/>
      <c r="C77" s="283" t="s">
        <v>2645</v>
      </c>
      <c r="D77" s="283"/>
      <c r="E77" s="283"/>
      <c r="F77" s="284" t="s">
        <v>2646</v>
      </c>
      <c r="G77" s="285"/>
      <c r="H77" s="283"/>
      <c r="I77" s="283"/>
      <c r="J77" s="283" t="s">
        <v>2647</v>
      </c>
      <c r="K77" s="280"/>
    </row>
    <row r="78" spans="2:11" s="1" customFormat="1" ht="5.25" customHeight="1">
      <c r="B78" s="279"/>
      <c r="C78" s="286"/>
      <c r="D78" s="286"/>
      <c r="E78" s="286"/>
      <c r="F78" s="286"/>
      <c r="G78" s="287"/>
      <c r="H78" s="286"/>
      <c r="I78" s="286"/>
      <c r="J78" s="286"/>
      <c r="K78" s="280"/>
    </row>
    <row r="79" spans="2:11" s="1" customFormat="1" ht="15" customHeight="1">
      <c r="B79" s="279"/>
      <c r="C79" s="268" t="s">
        <v>53</v>
      </c>
      <c r="D79" s="288"/>
      <c r="E79" s="288"/>
      <c r="F79" s="289" t="s">
        <v>2648</v>
      </c>
      <c r="G79" s="290"/>
      <c r="H79" s="268" t="s">
        <v>2649</v>
      </c>
      <c r="I79" s="268" t="s">
        <v>2650</v>
      </c>
      <c r="J79" s="268">
        <v>20</v>
      </c>
      <c r="K79" s="280"/>
    </row>
    <row r="80" spans="2:11" s="1" customFormat="1" ht="15" customHeight="1">
      <c r="B80" s="279"/>
      <c r="C80" s="268" t="s">
        <v>2651</v>
      </c>
      <c r="D80" s="268"/>
      <c r="E80" s="268"/>
      <c r="F80" s="289" t="s">
        <v>2648</v>
      </c>
      <c r="G80" s="290"/>
      <c r="H80" s="268" t="s">
        <v>2652</v>
      </c>
      <c r="I80" s="268" t="s">
        <v>2650</v>
      </c>
      <c r="J80" s="268">
        <v>120</v>
      </c>
      <c r="K80" s="280"/>
    </row>
    <row r="81" spans="2:11" s="1" customFormat="1" ht="15" customHeight="1">
      <c r="B81" s="291"/>
      <c r="C81" s="268" t="s">
        <v>2653</v>
      </c>
      <c r="D81" s="268"/>
      <c r="E81" s="268"/>
      <c r="F81" s="289" t="s">
        <v>2654</v>
      </c>
      <c r="G81" s="290"/>
      <c r="H81" s="268" t="s">
        <v>2655</v>
      </c>
      <c r="I81" s="268" t="s">
        <v>2650</v>
      </c>
      <c r="J81" s="268">
        <v>50</v>
      </c>
      <c r="K81" s="280"/>
    </row>
    <row r="82" spans="2:11" s="1" customFormat="1" ht="15" customHeight="1">
      <c r="B82" s="291"/>
      <c r="C82" s="268" t="s">
        <v>2656</v>
      </c>
      <c r="D82" s="268"/>
      <c r="E82" s="268"/>
      <c r="F82" s="289" t="s">
        <v>2648</v>
      </c>
      <c r="G82" s="290"/>
      <c r="H82" s="268" t="s">
        <v>2657</v>
      </c>
      <c r="I82" s="268" t="s">
        <v>2658</v>
      </c>
      <c r="J82" s="268"/>
      <c r="K82" s="280"/>
    </row>
    <row r="83" spans="2:11" s="1" customFormat="1" ht="15" customHeight="1">
      <c r="B83" s="291"/>
      <c r="C83" s="292" t="s">
        <v>2659</v>
      </c>
      <c r="D83" s="292"/>
      <c r="E83" s="292"/>
      <c r="F83" s="293" t="s">
        <v>2654</v>
      </c>
      <c r="G83" s="292"/>
      <c r="H83" s="292" t="s">
        <v>2660</v>
      </c>
      <c r="I83" s="292" t="s">
        <v>2650</v>
      </c>
      <c r="J83" s="292">
        <v>15</v>
      </c>
      <c r="K83" s="280"/>
    </row>
    <row r="84" spans="2:11" s="1" customFormat="1" ht="15" customHeight="1">
      <c r="B84" s="291"/>
      <c r="C84" s="292" t="s">
        <v>2661</v>
      </c>
      <c r="D84" s="292"/>
      <c r="E84" s="292"/>
      <c r="F84" s="293" t="s">
        <v>2654</v>
      </c>
      <c r="G84" s="292"/>
      <c r="H84" s="292" t="s">
        <v>2662</v>
      </c>
      <c r="I84" s="292" t="s">
        <v>2650</v>
      </c>
      <c r="J84" s="292">
        <v>15</v>
      </c>
      <c r="K84" s="280"/>
    </row>
    <row r="85" spans="2:11" s="1" customFormat="1" ht="15" customHeight="1">
      <c r="B85" s="291"/>
      <c r="C85" s="292" t="s">
        <v>2663</v>
      </c>
      <c r="D85" s="292"/>
      <c r="E85" s="292"/>
      <c r="F85" s="293" t="s">
        <v>2654</v>
      </c>
      <c r="G85" s="292"/>
      <c r="H85" s="292" t="s">
        <v>2664</v>
      </c>
      <c r="I85" s="292" t="s">
        <v>2650</v>
      </c>
      <c r="J85" s="292">
        <v>20</v>
      </c>
      <c r="K85" s="280"/>
    </row>
    <row r="86" spans="2:11" s="1" customFormat="1" ht="15" customHeight="1">
      <c r="B86" s="291"/>
      <c r="C86" s="292" t="s">
        <v>2665</v>
      </c>
      <c r="D86" s="292"/>
      <c r="E86" s="292"/>
      <c r="F86" s="293" t="s">
        <v>2654</v>
      </c>
      <c r="G86" s="292"/>
      <c r="H86" s="292" t="s">
        <v>2666</v>
      </c>
      <c r="I86" s="292" t="s">
        <v>2650</v>
      </c>
      <c r="J86" s="292">
        <v>20</v>
      </c>
      <c r="K86" s="280"/>
    </row>
    <row r="87" spans="2:11" s="1" customFormat="1" ht="15" customHeight="1">
      <c r="B87" s="291"/>
      <c r="C87" s="268" t="s">
        <v>2667</v>
      </c>
      <c r="D87" s="268"/>
      <c r="E87" s="268"/>
      <c r="F87" s="289" t="s">
        <v>2654</v>
      </c>
      <c r="G87" s="290"/>
      <c r="H87" s="268" t="s">
        <v>2668</v>
      </c>
      <c r="I87" s="268" t="s">
        <v>2650</v>
      </c>
      <c r="J87" s="268">
        <v>50</v>
      </c>
      <c r="K87" s="280"/>
    </row>
    <row r="88" spans="2:11" s="1" customFormat="1" ht="15" customHeight="1">
      <c r="B88" s="291"/>
      <c r="C88" s="268" t="s">
        <v>2669</v>
      </c>
      <c r="D88" s="268"/>
      <c r="E88" s="268"/>
      <c r="F88" s="289" t="s">
        <v>2654</v>
      </c>
      <c r="G88" s="290"/>
      <c r="H88" s="268" t="s">
        <v>2670</v>
      </c>
      <c r="I88" s="268" t="s">
        <v>2650</v>
      </c>
      <c r="J88" s="268">
        <v>20</v>
      </c>
      <c r="K88" s="280"/>
    </row>
    <row r="89" spans="2:11" s="1" customFormat="1" ht="15" customHeight="1">
      <c r="B89" s="291"/>
      <c r="C89" s="268" t="s">
        <v>2671</v>
      </c>
      <c r="D89" s="268"/>
      <c r="E89" s="268"/>
      <c r="F89" s="289" t="s">
        <v>2654</v>
      </c>
      <c r="G89" s="290"/>
      <c r="H89" s="268" t="s">
        <v>2672</v>
      </c>
      <c r="I89" s="268" t="s">
        <v>2650</v>
      </c>
      <c r="J89" s="268">
        <v>20</v>
      </c>
      <c r="K89" s="280"/>
    </row>
    <row r="90" spans="2:11" s="1" customFormat="1" ht="15" customHeight="1">
      <c r="B90" s="291"/>
      <c r="C90" s="268" t="s">
        <v>2673</v>
      </c>
      <c r="D90" s="268"/>
      <c r="E90" s="268"/>
      <c r="F90" s="289" t="s">
        <v>2654</v>
      </c>
      <c r="G90" s="290"/>
      <c r="H90" s="268" t="s">
        <v>2674</v>
      </c>
      <c r="I90" s="268" t="s">
        <v>2650</v>
      </c>
      <c r="J90" s="268">
        <v>50</v>
      </c>
      <c r="K90" s="280"/>
    </row>
    <row r="91" spans="2:11" s="1" customFormat="1" ht="15" customHeight="1">
      <c r="B91" s="291"/>
      <c r="C91" s="268" t="s">
        <v>2675</v>
      </c>
      <c r="D91" s="268"/>
      <c r="E91" s="268"/>
      <c r="F91" s="289" t="s">
        <v>2654</v>
      </c>
      <c r="G91" s="290"/>
      <c r="H91" s="268" t="s">
        <v>2675</v>
      </c>
      <c r="I91" s="268" t="s">
        <v>2650</v>
      </c>
      <c r="J91" s="268">
        <v>50</v>
      </c>
      <c r="K91" s="280"/>
    </row>
    <row r="92" spans="2:11" s="1" customFormat="1" ht="15" customHeight="1">
      <c r="B92" s="291"/>
      <c r="C92" s="268" t="s">
        <v>2676</v>
      </c>
      <c r="D92" s="268"/>
      <c r="E92" s="268"/>
      <c r="F92" s="289" t="s">
        <v>2654</v>
      </c>
      <c r="G92" s="290"/>
      <c r="H92" s="268" t="s">
        <v>2677</v>
      </c>
      <c r="I92" s="268" t="s">
        <v>2650</v>
      </c>
      <c r="J92" s="268">
        <v>255</v>
      </c>
      <c r="K92" s="280"/>
    </row>
    <row r="93" spans="2:11" s="1" customFormat="1" ht="15" customHeight="1">
      <c r="B93" s="291"/>
      <c r="C93" s="268" t="s">
        <v>2678</v>
      </c>
      <c r="D93" s="268"/>
      <c r="E93" s="268"/>
      <c r="F93" s="289" t="s">
        <v>2648</v>
      </c>
      <c r="G93" s="290"/>
      <c r="H93" s="268" t="s">
        <v>2679</v>
      </c>
      <c r="I93" s="268" t="s">
        <v>2680</v>
      </c>
      <c r="J93" s="268"/>
      <c r="K93" s="280"/>
    </row>
    <row r="94" spans="2:11" s="1" customFormat="1" ht="15" customHeight="1">
      <c r="B94" s="291"/>
      <c r="C94" s="268" t="s">
        <v>2681</v>
      </c>
      <c r="D94" s="268"/>
      <c r="E94" s="268"/>
      <c r="F94" s="289" t="s">
        <v>2648</v>
      </c>
      <c r="G94" s="290"/>
      <c r="H94" s="268" t="s">
        <v>2682</v>
      </c>
      <c r="I94" s="268" t="s">
        <v>2683</v>
      </c>
      <c r="J94" s="268"/>
      <c r="K94" s="280"/>
    </row>
    <row r="95" spans="2:11" s="1" customFormat="1" ht="15" customHeight="1">
      <c r="B95" s="291"/>
      <c r="C95" s="268" t="s">
        <v>2684</v>
      </c>
      <c r="D95" s="268"/>
      <c r="E95" s="268"/>
      <c r="F95" s="289" t="s">
        <v>2648</v>
      </c>
      <c r="G95" s="290"/>
      <c r="H95" s="268" t="s">
        <v>2684</v>
      </c>
      <c r="I95" s="268" t="s">
        <v>2683</v>
      </c>
      <c r="J95" s="268"/>
      <c r="K95" s="280"/>
    </row>
    <row r="96" spans="2:11" s="1" customFormat="1" ht="15" customHeight="1">
      <c r="B96" s="291"/>
      <c r="C96" s="268" t="s">
        <v>38</v>
      </c>
      <c r="D96" s="268"/>
      <c r="E96" s="268"/>
      <c r="F96" s="289" t="s">
        <v>2648</v>
      </c>
      <c r="G96" s="290"/>
      <c r="H96" s="268" t="s">
        <v>2685</v>
      </c>
      <c r="I96" s="268" t="s">
        <v>2683</v>
      </c>
      <c r="J96" s="268"/>
      <c r="K96" s="280"/>
    </row>
    <row r="97" spans="2:11" s="1" customFormat="1" ht="15" customHeight="1">
      <c r="B97" s="291"/>
      <c r="C97" s="268" t="s">
        <v>48</v>
      </c>
      <c r="D97" s="268"/>
      <c r="E97" s="268"/>
      <c r="F97" s="289" t="s">
        <v>2648</v>
      </c>
      <c r="G97" s="290"/>
      <c r="H97" s="268" t="s">
        <v>2686</v>
      </c>
      <c r="I97" s="268" t="s">
        <v>2683</v>
      </c>
      <c r="J97" s="268"/>
      <c r="K97" s="280"/>
    </row>
    <row r="98" spans="2:11" s="1" customFormat="1" ht="15" customHeight="1">
      <c r="B98" s="294"/>
      <c r="C98" s="295"/>
      <c r="D98" s="295"/>
      <c r="E98" s="295"/>
      <c r="F98" s="295"/>
      <c r="G98" s="295"/>
      <c r="H98" s="295"/>
      <c r="I98" s="295"/>
      <c r="J98" s="295"/>
      <c r="K98" s="296"/>
    </row>
    <row r="99" spans="2:11" s="1" customFormat="1" ht="18.75" customHeight="1">
      <c r="B99" s="297"/>
      <c r="C99" s="298"/>
      <c r="D99" s="298"/>
      <c r="E99" s="298"/>
      <c r="F99" s="298"/>
      <c r="G99" s="298"/>
      <c r="H99" s="298"/>
      <c r="I99" s="298"/>
      <c r="J99" s="298"/>
      <c r="K99" s="297"/>
    </row>
    <row r="100" spans="2:11" s="1" customFormat="1" ht="18.75" customHeight="1">
      <c r="B100" s="275"/>
      <c r="C100" s="275"/>
      <c r="D100" s="275"/>
      <c r="E100" s="275"/>
      <c r="F100" s="275"/>
      <c r="G100" s="275"/>
      <c r="H100" s="275"/>
      <c r="I100" s="275"/>
      <c r="J100" s="275"/>
      <c r="K100" s="275"/>
    </row>
    <row r="101" spans="2:11" s="1" customFormat="1" ht="7.5" customHeight="1">
      <c r="B101" s="276"/>
      <c r="C101" s="277"/>
      <c r="D101" s="277"/>
      <c r="E101" s="277"/>
      <c r="F101" s="277"/>
      <c r="G101" s="277"/>
      <c r="H101" s="277"/>
      <c r="I101" s="277"/>
      <c r="J101" s="277"/>
      <c r="K101" s="278"/>
    </row>
    <row r="102" spans="2:11" s="1" customFormat="1" ht="45" customHeight="1">
      <c r="B102" s="279"/>
      <c r="C102" s="547" t="s">
        <v>2687</v>
      </c>
      <c r="D102" s="547"/>
      <c r="E102" s="547"/>
      <c r="F102" s="547"/>
      <c r="G102" s="547"/>
      <c r="H102" s="547"/>
      <c r="I102" s="547"/>
      <c r="J102" s="547"/>
      <c r="K102" s="280"/>
    </row>
    <row r="103" spans="2:11" s="1" customFormat="1" ht="17.25" customHeight="1">
      <c r="B103" s="279"/>
      <c r="C103" s="281" t="s">
        <v>2642</v>
      </c>
      <c r="D103" s="281"/>
      <c r="E103" s="281"/>
      <c r="F103" s="281" t="s">
        <v>2643</v>
      </c>
      <c r="G103" s="282"/>
      <c r="H103" s="281" t="s">
        <v>54</v>
      </c>
      <c r="I103" s="281" t="s">
        <v>57</v>
      </c>
      <c r="J103" s="281" t="s">
        <v>2644</v>
      </c>
      <c r="K103" s="280"/>
    </row>
    <row r="104" spans="2:11" s="1" customFormat="1" ht="17.25" customHeight="1">
      <c r="B104" s="279"/>
      <c r="C104" s="283" t="s">
        <v>2645</v>
      </c>
      <c r="D104" s="283"/>
      <c r="E104" s="283"/>
      <c r="F104" s="284" t="s">
        <v>2646</v>
      </c>
      <c r="G104" s="285"/>
      <c r="H104" s="283"/>
      <c r="I104" s="283"/>
      <c r="J104" s="283" t="s">
        <v>2647</v>
      </c>
      <c r="K104" s="280"/>
    </row>
    <row r="105" spans="2:11" s="1" customFormat="1" ht="5.25" customHeight="1">
      <c r="B105" s="279"/>
      <c r="C105" s="281"/>
      <c r="D105" s="281"/>
      <c r="E105" s="281"/>
      <c r="F105" s="281"/>
      <c r="G105" s="299"/>
      <c r="H105" s="281"/>
      <c r="I105" s="281"/>
      <c r="J105" s="281"/>
      <c r="K105" s="280"/>
    </row>
    <row r="106" spans="2:11" s="1" customFormat="1" ht="15" customHeight="1">
      <c r="B106" s="279"/>
      <c r="C106" s="268" t="s">
        <v>53</v>
      </c>
      <c r="D106" s="288"/>
      <c r="E106" s="288"/>
      <c r="F106" s="289" t="s">
        <v>2648</v>
      </c>
      <c r="G106" s="268"/>
      <c r="H106" s="268" t="s">
        <v>2688</v>
      </c>
      <c r="I106" s="268" t="s">
        <v>2650</v>
      </c>
      <c r="J106" s="268">
        <v>20</v>
      </c>
      <c r="K106" s="280"/>
    </row>
    <row r="107" spans="2:11" s="1" customFormat="1" ht="15" customHeight="1">
      <c r="B107" s="279"/>
      <c r="C107" s="268" t="s">
        <v>2651</v>
      </c>
      <c r="D107" s="268"/>
      <c r="E107" s="268"/>
      <c r="F107" s="289" t="s">
        <v>2648</v>
      </c>
      <c r="G107" s="268"/>
      <c r="H107" s="268" t="s">
        <v>2688</v>
      </c>
      <c r="I107" s="268" t="s">
        <v>2650</v>
      </c>
      <c r="J107" s="268">
        <v>120</v>
      </c>
      <c r="K107" s="280"/>
    </row>
    <row r="108" spans="2:11" s="1" customFormat="1" ht="15" customHeight="1">
      <c r="B108" s="291"/>
      <c r="C108" s="268" t="s">
        <v>2653</v>
      </c>
      <c r="D108" s="268"/>
      <c r="E108" s="268"/>
      <c r="F108" s="289" t="s">
        <v>2654</v>
      </c>
      <c r="G108" s="268"/>
      <c r="H108" s="268" t="s">
        <v>2688</v>
      </c>
      <c r="I108" s="268" t="s">
        <v>2650</v>
      </c>
      <c r="J108" s="268">
        <v>50</v>
      </c>
      <c r="K108" s="280"/>
    </row>
    <row r="109" spans="2:11" s="1" customFormat="1" ht="15" customHeight="1">
      <c r="B109" s="291"/>
      <c r="C109" s="268" t="s">
        <v>2656</v>
      </c>
      <c r="D109" s="268"/>
      <c r="E109" s="268"/>
      <c r="F109" s="289" t="s">
        <v>2648</v>
      </c>
      <c r="G109" s="268"/>
      <c r="H109" s="268" t="s">
        <v>2688</v>
      </c>
      <c r="I109" s="268" t="s">
        <v>2658</v>
      </c>
      <c r="J109" s="268"/>
      <c r="K109" s="280"/>
    </row>
    <row r="110" spans="2:11" s="1" customFormat="1" ht="15" customHeight="1">
      <c r="B110" s="291"/>
      <c r="C110" s="268" t="s">
        <v>2667</v>
      </c>
      <c r="D110" s="268"/>
      <c r="E110" s="268"/>
      <c r="F110" s="289" t="s">
        <v>2654</v>
      </c>
      <c r="G110" s="268"/>
      <c r="H110" s="268" t="s">
        <v>2688</v>
      </c>
      <c r="I110" s="268" t="s">
        <v>2650</v>
      </c>
      <c r="J110" s="268">
        <v>50</v>
      </c>
      <c r="K110" s="280"/>
    </row>
    <row r="111" spans="2:11" s="1" customFormat="1" ht="15" customHeight="1">
      <c r="B111" s="291"/>
      <c r="C111" s="268" t="s">
        <v>2675</v>
      </c>
      <c r="D111" s="268"/>
      <c r="E111" s="268"/>
      <c r="F111" s="289" t="s">
        <v>2654</v>
      </c>
      <c r="G111" s="268"/>
      <c r="H111" s="268" t="s">
        <v>2688</v>
      </c>
      <c r="I111" s="268" t="s">
        <v>2650</v>
      </c>
      <c r="J111" s="268">
        <v>50</v>
      </c>
      <c r="K111" s="280"/>
    </row>
    <row r="112" spans="2:11" s="1" customFormat="1" ht="15" customHeight="1">
      <c r="B112" s="291"/>
      <c r="C112" s="268" t="s">
        <v>2673</v>
      </c>
      <c r="D112" s="268"/>
      <c r="E112" s="268"/>
      <c r="F112" s="289" t="s">
        <v>2654</v>
      </c>
      <c r="G112" s="268"/>
      <c r="H112" s="268" t="s">
        <v>2688</v>
      </c>
      <c r="I112" s="268" t="s">
        <v>2650</v>
      </c>
      <c r="J112" s="268">
        <v>50</v>
      </c>
      <c r="K112" s="280"/>
    </row>
    <row r="113" spans="2:11" s="1" customFormat="1" ht="15" customHeight="1">
      <c r="B113" s="291"/>
      <c r="C113" s="268" t="s">
        <v>53</v>
      </c>
      <c r="D113" s="268"/>
      <c r="E113" s="268"/>
      <c r="F113" s="289" t="s">
        <v>2648</v>
      </c>
      <c r="G113" s="268"/>
      <c r="H113" s="268" t="s">
        <v>2689</v>
      </c>
      <c r="I113" s="268" t="s">
        <v>2650</v>
      </c>
      <c r="J113" s="268">
        <v>20</v>
      </c>
      <c r="K113" s="280"/>
    </row>
    <row r="114" spans="2:11" s="1" customFormat="1" ht="15" customHeight="1">
      <c r="B114" s="291"/>
      <c r="C114" s="268" t="s">
        <v>2690</v>
      </c>
      <c r="D114" s="268"/>
      <c r="E114" s="268"/>
      <c r="F114" s="289" t="s">
        <v>2648</v>
      </c>
      <c r="G114" s="268"/>
      <c r="H114" s="268" t="s">
        <v>2691</v>
      </c>
      <c r="I114" s="268" t="s">
        <v>2650</v>
      </c>
      <c r="J114" s="268">
        <v>120</v>
      </c>
      <c r="K114" s="280"/>
    </row>
    <row r="115" spans="2:11" s="1" customFormat="1" ht="15" customHeight="1">
      <c r="B115" s="291"/>
      <c r="C115" s="268" t="s">
        <v>38</v>
      </c>
      <c r="D115" s="268"/>
      <c r="E115" s="268"/>
      <c r="F115" s="289" t="s">
        <v>2648</v>
      </c>
      <c r="G115" s="268"/>
      <c r="H115" s="268" t="s">
        <v>2692</v>
      </c>
      <c r="I115" s="268" t="s">
        <v>2683</v>
      </c>
      <c r="J115" s="268"/>
      <c r="K115" s="280"/>
    </row>
    <row r="116" spans="2:11" s="1" customFormat="1" ht="15" customHeight="1">
      <c r="B116" s="291"/>
      <c r="C116" s="268" t="s">
        <v>48</v>
      </c>
      <c r="D116" s="268"/>
      <c r="E116" s="268"/>
      <c r="F116" s="289" t="s">
        <v>2648</v>
      </c>
      <c r="G116" s="268"/>
      <c r="H116" s="268" t="s">
        <v>2693</v>
      </c>
      <c r="I116" s="268" t="s">
        <v>2683</v>
      </c>
      <c r="J116" s="268"/>
      <c r="K116" s="280"/>
    </row>
    <row r="117" spans="2:11" s="1" customFormat="1" ht="15" customHeight="1">
      <c r="B117" s="291"/>
      <c r="C117" s="268" t="s">
        <v>57</v>
      </c>
      <c r="D117" s="268"/>
      <c r="E117" s="268"/>
      <c r="F117" s="289" t="s">
        <v>2648</v>
      </c>
      <c r="G117" s="268"/>
      <c r="H117" s="268" t="s">
        <v>2694</v>
      </c>
      <c r="I117" s="268" t="s">
        <v>2695</v>
      </c>
      <c r="J117" s="268"/>
      <c r="K117" s="280"/>
    </row>
    <row r="118" spans="2:11" s="1" customFormat="1" ht="15" customHeight="1">
      <c r="B118" s="294"/>
      <c r="C118" s="300"/>
      <c r="D118" s="300"/>
      <c r="E118" s="300"/>
      <c r="F118" s="300"/>
      <c r="G118" s="300"/>
      <c r="H118" s="300"/>
      <c r="I118" s="300"/>
      <c r="J118" s="300"/>
      <c r="K118" s="296"/>
    </row>
    <row r="119" spans="2:11" s="1" customFormat="1" ht="18.75" customHeight="1">
      <c r="B119" s="301"/>
      <c r="C119" s="302"/>
      <c r="D119" s="302"/>
      <c r="E119" s="302"/>
      <c r="F119" s="303"/>
      <c r="G119" s="302"/>
      <c r="H119" s="302"/>
      <c r="I119" s="302"/>
      <c r="J119" s="302"/>
      <c r="K119" s="301"/>
    </row>
    <row r="120" spans="2:11" s="1" customFormat="1" ht="18.75" customHeight="1">
      <c r="B120" s="275"/>
      <c r="C120" s="275"/>
      <c r="D120" s="275"/>
      <c r="E120" s="275"/>
      <c r="F120" s="275"/>
      <c r="G120" s="275"/>
      <c r="H120" s="275"/>
      <c r="I120" s="275"/>
      <c r="J120" s="275"/>
      <c r="K120" s="275"/>
    </row>
    <row r="121" spans="2:11" s="1" customFormat="1" ht="7.5" customHeight="1">
      <c r="B121" s="304"/>
      <c r="C121" s="305"/>
      <c r="D121" s="305"/>
      <c r="E121" s="305"/>
      <c r="F121" s="305"/>
      <c r="G121" s="305"/>
      <c r="H121" s="305"/>
      <c r="I121" s="305"/>
      <c r="J121" s="305"/>
      <c r="K121" s="306"/>
    </row>
    <row r="122" spans="2:11" s="1" customFormat="1" ht="45" customHeight="1">
      <c r="B122" s="307"/>
      <c r="C122" s="548" t="s">
        <v>2696</v>
      </c>
      <c r="D122" s="548"/>
      <c r="E122" s="548"/>
      <c r="F122" s="548"/>
      <c r="G122" s="548"/>
      <c r="H122" s="548"/>
      <c r="I122" s="548"/>
      <c r="J122" s="548"/>
      <c r="K122" s="308"/>
    </row>
    <row r="123" spans="2:11" s="1" customFormat="1" ht="17.25" customHeight="1">
      <c r="B123" s="309"/>
      <c r="C123" s="281" t="s">
        <v>2642</v>
      </c>
      <c r="D123" s="281"/>
      <c r="E123" s="281"/>
      <c r="F123" s="281" t="s">
        <v>2643</v>
      </c>
      <c r="G123" s="282"/>
      <c r="H123" s="281" t="s">
        <v>54</v>
      </c>
      <c r="I123" s="281" t="s">
        <v>57</v>
      </c>
      <c r="J123" s="281" t="s">
        <v>2644</v>
      </c>
      <c r="K123" s="310"/>
    </row>
    <row r="124" spans="2:11" s="1" customFormat="1" ht="17.25" customHeight="1">
      <c r="B124" s="309"/>
      <c r="C124" s="283" t="s">
        <v>2645</v>
      </c>
      <c r="D124" s="283"/>
      <c r="E124" s="283"/>
      <c r="F124" s="284" t="s">
        <v>2646</v>
      </c>
      <c r="G124" s="285"/>
      <c r="H124" s="283"/>
      <c r="I124" s="283"/>
      <c r="J124" s="283" t="s">
        <v>2647</v>
      </c>
      <c r="K124" s="310"/>
    </row>
    <row r="125" spans="2:11" s="1" customFormat="1" ht="5.25" customHeight="1">
      <c r="B125" s="311"/>
      <c r="C125" s="286"/>
      <c r="D125" s="286"/>
      <c r="E125" s="286"/>
      <c r="F125" s="286"/>
      <c r="G125" s="312"/>
      <c r="H125" s="286"/>
      <c r="I125" s="286"/>
      <c r="J125" s="286"/>
      <c r="K125" s="313"/>
    </row>
    <row r="126" spans="2:11" s="1" customFormat="1" ht="15" customHeight="1">
      <c r="B126" s="311"/>
      <c r="C126" s="268" t="s">
        <v>2651</v>
      </c>
      <c r="D126" s="288"/>
      <c r="E126" s="288"/>
      <c r="F126" s="289" t="s">
        <v>2648</v>
      </c>
      <c r="G126" s="268"/>
      <c r="H126" s="268" t="s">
        <v>2688</v>
      </c>
      <c r="I126" s="268" t="s">
        <v>2650</v>
      </c>
      <c r="J126" s="268">
        <v>120</v>
      </c>
      <c r="K126" s="314"/>
    </row>
    <row r="127" spans="2:11" s="1" customFormat="1" ht="15" customHeight="1">
      <c r="B127" s="311"/>
      <c r="C127" s="268" t="s">
        <v>2697</v>
      </c>
      <c r="D127" s="268"/>
      <c r="E127" s="268"/>
      <c r="F127" s="289" t="s">
        <v>2648</v>
      </c>
      <c r="G127" s="268"/>
      <c r="H127" s="268" t="s">
        <v>2698</v>
      </c>
      <c r="I127" s="268" t="s">
        <v>2650</v>
      </c>
      <c r="J127" s="268" t="s">
        <v>2699</v>
      </c>
      <c r="K127" s="314"/>
    </row>
    <row r="128" spans="2:11" s="1" customFormat="1" ht="15" customHeight="1">
      <c r="B128" s="311"/>
      <c r="C128" s="268" t="s">
        <v>2596</v>
      </c>
      <c r="D128" s="268"/>
      <c r="E128" s="268"/>
      <c r="F128" s="289" t="s">
        <v>2648</v>
      </c>
      <c r="G128" s="268"/>
      <c r="H128" s="268" t="s">
        <v>2700</v>
      </c>
      <c r="I128" s="268" t="s">
        <v>2650</v>
      </c>
      <c r="J128" s="268" t="s">
        <v>2699</v>
      </c>
      <c r="K128" s="314"/>
    </row>
    <row r="129" spans="2:11" s="1" customFormat="1" ht="15" customHeight="1">
      <c r="B129" s="311"/>
      <c r="C129" s="268" t="s">
        <v>2659</v>
      </c>
      <c r="D129" s="268"/>
      <c r="E129" s="268"/>
      <c r="F129" s="289" t="s">
        <v>2654</v>
      </c>
      <c r="G129" s="268"/>
      <c r="H129" s="268" t="s">
        <v>2660</v>
      </c>
      <c r="I129" s="268" t="s">
        <v>2650</v>
      </c>
      <c r="J129" s="268">
        <v>15</v>
      </c>
      <c r="K129" s="314"/>
    </row>
    <row r="130" spans="2:11" s="1" customFormat="1" ht="15" customHeight="1">
      <c r="B130" s="311"/>
      <c r="C130" s="292" t="s">
        <v>2661</v>
      </c>
      <c r="D130" s="292"/>
      <c r="E130" s="292"/>
      <c r="F130" s="293" t="s">
        <v>2654</v>
      </c>
      <c r="G130" s="292"/>
      <c r="H130" s="292" t="s">
        <v>2662</v>
      </c>
      <c r="I130" s="292" t="s">
        <v>2650</v>
      </c>
      <c r="J130" s="292">
        <v>15</v>
      </c>
      <c r="K130" s="314"/>
    </row>
    <row r="131" spans="2:11" s="1" customFormat="1" ht="15" customHeight="1">
      <c r="B131" s="311"/>
      <c r="C131" s="292" t="s">
        <v>2663</v>
      </c>
      <c r="D131" s="292"/>
      <c r="E131" s="292"/>
      <c r="F131" s="293" t="s">
        <v>2654</v>
      </c>
      <c r="G131" s="292"/>
      <c r="H131" s="292" t="s">
        <v>2664</v>
      </c>
      <c r="I131" s="292" t="s">
        <v>2650</v>
      </c>
      <c r="J131" s="292">
        <v>20</v>
      </c>
      <c r="K131" s="314"/>
    </row>
    <row r="132" spans="2:11" s="1" customFormat="1" ht="15" customHeight="1">
      <c r="B132" s="311"/>
      <c r="C132" s="292" t="s">
        <v>2665</v>
      </c>
      <c r="D132" s="292"/>
      <c r="E132" s="292"/>
      <c r="F132" s="293" t="s">
        <v>2654</v>
      </c>
      <c r="G132" s="292"/>
      <c r="H132" s="292" t="s">
        <v>2666</v>
      </c>
      <c r="I132" s="292" t="s">
        <v>2650</v>
      </c>
      <c r="J132" s="292">
        <v>20</v>
      </c>
      <c r="K132" s="314"/>
    </row>
    <row r="133" spans="2:11" s="1" customFormat="1" ht="15" customHeight="1">
      <c r="B133" s="311"/>
      <c r="C133" s="268" t="s">
        <v>2653</v>
      </c>
      <c r="D133" s="268"/>
      <c r="E133" s="268"/>
      <c r="F133" s="289" t="s">
        <v>2654</v>
      </c>
      <c r="G133" s="268"/>
      <c r="H133" s="268" t="s">
        <v>2688</v>
      </c>
      <c r="I133" s="268" t="s">
        <v>2650</v>
      </c>
      <c r="J133" s="268">
        <v>50</v>
      </c>
      <c r="K133" s="314"/>
    </row>
    <row r="134" spans="2:11" s="1" customFormat="1" ht="15" customHeight="1">
      <c r="B134" s="311"/>
      <c r="C134" s="268" t="s">
        <v>2667</v>
      </c>
      <c r="D134" s="268"/>
      <c r="E134" s="268"/>
      <c r="F134" s="289" t="s">
        <v>2654</v>
      </c>
      <c r="G134" s="268"/>
      <c r="H134" s="268" t="s">
        <v>2688</v>
      </c>
      <c r="I134" s="268" t="s">
        <v>2650</v>
      </c>
      <c r="J134" s="268">
        <v>50</v>
      </c>
      <c r="K134" s="314"/>
    </row>
    <row r="135" spans="2:11" s="1" customFormat="1" ht="15" customHeight="1">
      <c r="B135" s="311"/>
      <c r="C135" s="268" t="s">
        <v>2673</v>
      </c>
      <c r="D135" s="268"/>
      <c r="E135" s="268"/>
      <c r="F135" s="289" t="s">
        <v>2654</v>
      </c>
      <c r="G135" s="268"/>
      <c r="H135" s="268" t="s">
        <v>2688</v>
      </c>
      <c r="I135" s="268" t="s">
        <v>2650</v>
      </c>
      <c r="J135" s="268">
        <v>50</v>
      </c>
      <c r="K135" s="314"/>
    </row>
    <row r="136" spans="2:11" s="1" customFormat="1" ht="15" customHeight="1">
      <c r="B136" s="311"/>
      <c r="C136" s="268" t="s">
        <v>2675</v>
      </c>
      <c r="D136" s="268"/>
      <c r="E136" s="268"/>
      <c r="F136" s="289" t="s">
        <v>2654</v>
      </c>
      <c r="G136" s="268"/>
      <c r="H136" s="268" t="s">
        <v>2688</v>
      </c>
      <c r="I136" s="268" t="s">
        <v>2650</v>
      </c>
      <c r="J136" s="268">
        <v>50</v>
      </c>
      <c r="K136" s="314"/>
    </row>
    <row r="137" spans="2:11" s="1" customFormat="1" ht="15" customHeight="1">
      <c r="B137" s="311"/>
      <c r="C137" s="268" t="s">
        <v>2676</v>
      </c>
      <c r="D137" s="268"/>
      <c r="E137" s="268"/>
      <c r="F137" s="289" t="s">
        <v>2654</v>
      </c>
      <c r="G137" s="268"/>
      <c r="H137" s="268" t="s">
        <v>2701</v>
      </c>
      <c r="I137" s="268" t="s">
        <v>2650</v>
      </c>
      <c r="J137" s="268">
        <v>255</v>
      </c>
      <c r="K137" s="314"/>
    </row>
    <row r="138" spans="2:11" s="1" customFormat="1" ht="15" customHeight="1">
      <c r="B138" s="311"/>
      <c r="C138" s="268" t="s">
        <v>2678</v>
      </c>
      <c r="D138" s="268"/>
      <c r="E138" s="268"/>
      <c r="F138" s="289" t="s">
        <v>2648</v>
      </c>
      <c r="G138" s="268"/>
      <c r="H138" s="268" t="s">
        <v>2702</v>
      </c>
      <c r="I138" s="268" t="s">
        <v>2680</v>
      </c>
      <c r="J138" s="268"/>
      <c r="K138" s="314"/>
    </row>
    <row r="139" spans="2:11" s="1" customFormat="1" ht="15" customHeight="1">
      <c r="B139" s="311"/>
      <c r="C139" s="268" t="s">
        <v>2681</v>
      </c>
      <c r="D139" s="268"/>
      <c r="E139" s="268"/>
      <c r="F139" s="289" t="s">
        <v>2648</v>
      </c>
      <c r="G139" s="268"/>
      <c r="H139" s="268" t="s">
        <v>2703</v>
      </c>
      <c r="I139" s="268" t="s">
        <v>2683</v>
      </c>
      <c r="J139" s="268"/>
      <c r="K139" s="314"/>
    </row>
    <row r="140" spans="2:11" s="1" customFormat="1" ht="15" customHeight="1">
      <c r="B140" s="311"/>
      <c r="C140" s="268" t="s">
        <v>2684</v>
      </c>
      <c r="D140" s="268"/>
      <c r="E140" s="268"/>
      <c r="F140" s="289" t="s">
        <v>2648</v>
      </c>
      <c r="G140" s="268"/>
      <c r="H140" s="268" t="s">
        <v>2684</v>
      </c>
      <c r="I140" s="268" t="s">
        <v>2683</v>
      </c>
      <c r="J140" s="268"/>
      <c r="K140" s="314"/>
    </row>
    <row r="141" spans="2:11" s="1" customFormat="1" ht="15" customHeight="1">
      <c r="B141" s="311"/>
      <c r="C141" s="268" t="s">
        <v>38</v>
      </c>
      <c r="D141" s="268"/>
      <c r="E141" s="268"/>
      <c r="F141" s="289" t="s">
        <v>2648</v>
      </c>
      <c r="G141" s="268"/>
      <c r="H141" s="268" t="s">
        <v>2704</v>
      </c>
      <c r="I141" s="268" t="s">
        <v>2683</v>
      </c>
      <c r="J141" s="268"/>
      <c r="K141" s="314"/>
    </row>
    <row r="142" spans="2:11" s="1" customFormat="1" ht="15" customHeight="1">
      <c r="B142" s="311"/>
      <c r="C142" s="268" t="s">
        <v>2705</v>
      </c>
      <c r="D142" s="268"/>
      <c r="E142" s="268"/>
      <c r="F142" s="289" t="s">
        <v>2648</v>
      </c>
      <c r="G142" s="268"/>
      <c r="H142" s="268" t="s">
        <v>2706</v>
      </c>
      <c r="I142" s="268" t="s">
        <v>2683</v>
      </c>
      <c r="J142" s="268"/>
      <c r="K142" s="314"/>
    </row>
    <row r="143" spans="2:11" s="1" customFormat="1" ht="15" customHeight="1">
      <c r="B143" s="315"/>
      <c r="C143" s="316"/>
      <c r="D143" s="316"/>
      <c r="E143" s="316"/>
      <c r="F143" s="316"/>
      <c r="G143" s="316"/>
      <c r="H143" s="316"/>
      <c r="I143" s="316"/>
      <c r="J143" s="316"/>
      <c r="K143" s="317"/>
    </row>
    <row r="144" spans="2:11" s="1" customFormat="1" ht="18.75" customHeight="1">
      <c r="B144" s="302"/>
      <c r="C144" s="302"/>
      <c r="D144" s="302"/>
      <c r="E144" s="302"/>
      <c r="F144" s="303"/>
      <c r="G144" s="302"/>
      <c r="H144" s="302"/>
      <c r="I144" s="302"/>
      <c r="J144" s="302"/>
      <c r="K144" s="302"/>
    </row>
    <row r="145" spans="2:11" s="1" customFormat="1" ht="18.75" customHeight="1">
      <c r="B145" s="275"/>
      <c r="C145" s="275"/>
      <c r="D145" s="275"/>
      <c r="E145" s="275"/>
      <c r="F145" s="275"/>
      <c r="G145" s="275"/>
      <c r="H145" s="275"/>
      <c r="I145" s="275"/>
      <c r="J145" s="275"/>
      <c r="K145" s="275"/>
    </row>
    <row r="146" spans="2:11" s="1" customFormat="1" ht="7.5" customHeight="1">
      <c r="B146" s="276"/>
      <c r="C146" s="277"/>
      <c r="D146" s="277"/>
      <c r="E146" s="277"/>
      <c r="F146" s="277"/>
      <c r="G146" s="277"/>
      <c r="H146" s="277"/>
      <c r="I146" s="277"/>
      <c r="J146" s="277"/>
      <c r="K146" s="278"/>
    </row>
    <row r="147" spans="2:11" s="1" customFormat="1" ht="45" customHeight="1">
      <c r="B147" s="279"/>
      <c r="C147" s="547" t="s">
        <v>2707</v>
      </c>
      <c r="D147" s="547"/>
      <c r="E147" s="547"/>
      <c r="F147" s="547"/>
      <c r="G147" s="547"/>
      <c r="H147" s="547"/>
      <c r="I147" s="547"/>
      <c r="J147" s="547"/>
      <c r="K147" s="280"/>
    </row>
    <row r="148" spans="2:11" s="1" customFormat="1" ht="17.25" customHeight="1">
      <c r="B148" s="279"/>
      <c r="C148" s="281" t="s">
        <v>2642</v>
      </c>
      <c r="D148" s="281"/>
      <c r="E148" s="281"/>
      <c r="F148" s="281" t="s">
        <v>2643</v>
      </c>
      <c r="G148" s="282"/>
      <c r="H148" s="281" t="s">
        <v>54</v>
      </c>
      <c r="I148" s="281" t="s">
        <v>57</v>
      </c>
      <c r="J148" s="281" t="s">
        <v>2644</v>
      </c>
      <c r="K148" s="280"/>
    </row>
    <row r="149" spans="2:11" s="1" customFormat="1" ht="17.25" customHeight="1">
      <c r="B149" s="279"/>
      <c r="C149" s="283" t="s">
        <v>2645</v>
      </c>
      <c r="D149" s="283"/>
      <c r="E149" s="283"/>
      <c r="F149" s="284" t="s">
        <v>2646</v>
      </c>
      <c r="G149" s="285"/>
      <c r="H149" s="283"/>
      <c r="I149" s="283"/>
      <c r="J149" s="283" t="s">
        <v>2647</v>
      </c>
      <c r="K149" s="280"/>
    </row>
    <row r="150" spans="2:11" s="1" customFormat="1" ht="5.25" customHeight="1">
      <c r="B150" s="291"/>
      <c r="C150" s="286"/>
      <c r="D150" s="286"/>
      <c r="E150" s="286"/>
      <c r="F150" s="286"/>
      <c r="G150" s="287"/>
      <c r="H150" s="286"/>
      <c r="I150" s="286"/>
      <c r="J150" s="286"/>
      <c r="K150" s="314"/>
    </row>
    <row r="151" spans="2:11" s="1" customFormat="1" ht="15" customHeight="1">
      <c r="B151" s="291"/>
      <c r="C151" s="318" t="s">
        <v>2651</v>
      </c>
      <c r="D151" s="268"/>
      <c r="E151" s="268"/>
      <c r="F151" s="319" t="s">
        <v>2648</v>
      </c>
      <c r="G151" s="268"/>
      <c r="H151" s="318" t="s">
        <v>2688</v>
      </c>
      <c r="I151" s="318" t="s">
        <v>2650</v>
      </c>
      <c r="J151" s="318">
        <v>120</v>
      </c>
      <c r="K151" s="314"/>
    </row>
    <row r="152" spans="2:11" s="1" customFormat="1" ht="15" customHeight="1">
      <c r="B152" s="291"/>
      <c r="C152" s="318" t="s">
        <v>2697</v>
      </c>
      <c r="D152" s="268"/>
      <c r="E152" s="268"/>
      <c r="F152" s="319" t="s">
        <v>2648</v>
      </c>
      <c r="G152" s="268"/>
      <c r="H152" s="318" t="s">
        <v>2708</v>
      </c>
      <c r="I152" s="318" t="s">
        <v>2650</v>
      </c>
      <c r="J152" s="318" t="s">
        <v>2699</v>
      </c>
      <c r="K152" s="314"/>
    </row>
    <row r="153" spans="2:11" s="1" customFormat="1" ht="15" customHeight="1">
      <c r="B153" s="291"/>
      <c r="C153" s="318" t="s">
        <v>2596</v>
      </c>
      <c r="D153" s="268"/>
      <c r="E153" s="268"/>
      <c r="F153" s="319" t="s">
        <v>2648</v>
      </c>
      <c r="G153" s="268"/>
      <c r="H153" s="318" t="s">
        <v>2709</v>
      </c>
      <c r="I153" s="318" t="s">
        <v>2650</v>
      </c>
      <c r="J153" s="318" t="s">
        <v>2699</v>
      </c>
      <c r="K153" s="314"/>
    </row>
    <row r="154" spans="2:11" s="1" customFormat="1" ht="15" customHeight="1">
      <c r="B154" s="291"/>
      <c r="C154" s="318" t="s">
        <v>2653</v>
      </c>
      <c r="D154" s="268"/>
      <c r="E154" s="268"/>
      <c r="F154" s="319" t="s">
        <v>2654</v>
      </c>
      <c r="G154" s="268"/>
      <c r="H154" s="318" t="s">
        <v>2688</v>
      </c>
      <c r="I154" s="318" t="s">
        <v>2650</v>
      </c>
      <c r="J154" s="318">
        <v>50</v>
      </c>
      <c r="K154" s="314"/>
    </row>
    <row r="155" spans="2:11" s="1" customFormat="1" ht="15" customHeight="1">
      <c r="B155" s="291"/>
      <c r="C155" s="318" t="s">
        <v>2656</v>
      </c>
      <c r="D155" s="268"/>
      <c r="E155" s="268"/>
      <c r="F155" s="319" t="s">
        <v>2648</v>
      </c>
      <c r="G155" s="268"/>
      <c r="H155" s="318" t="s">
        <v>2688</v>
      </c>
      <c r="I155" s="318" t="s">
        <v>2658</v>
      </c>
      <c r="J155" s="318"/>
      <c r="K155" s="314"/>
    </row>
    <row r="156" spans="2:11" s="1" customFormat="1" ht="15" customHeight="1">
      <c r="B156" s="291"/>
      <c r="C156" s="318" t="s">
        <v>2667</v>
      </c>
      <c r="D156" s="268"/>
      <c r="E156" s="268"/>
      <c r="F156" s="319" t="s">
        <v>2654</v>
      </c>
      <c r="G156" s="268"/>
      <c r="H156" s="318" t="s">
        <v>2688</v>
      </c>
      <c r="I156" s="318" t="s">
        <v>2650</v>
      </c>
      <c r="J156" s="318">
        <v>50</v>
      </c>
      <c r="K156" s="314"/>
    </row>
    <row r="157" spans="2:11" s="1" customFormat="1" ht="15" customHeight="1">
      <c r="B157" s="291"/>
      <c r="C157" s="318" t="s">
        <v>2675</v>
      </c>
      <c r="D157" s="268"/>
      <c r="E157" s="268"/>
      <c r="F157" s="319" t="s">
        <v>2654</v>
      </c>
      <c r="G157" s="268"/>
      <c r="H157" s="318" t="s">
        <v>2688</v>
      </c>
      <c r="I157" s="318" t="s">
        <v>2650</v>
      </c>
      <c r="J157" s="318">
        <v>50</v>
      </c>
      <c r="K157" s="314"/>
    </row>
    <row r="158" spans="2:11" s="1" customFormat="1" ht="15" customHeight="1">
      <c r="B158" s="291"/>
      <c r="C158" s="318" t="s">
        <v>2673</v>
      </c>
      <c r="D158" s="268"/>
      <c r="E158" s="268"/>
      <c r="F158" s="319" t="s">
        <v>2654</v>
      </c>
      <c r="G158" s="268"/>
      <c r="H158" s="318" t="s">
        <v>2688</v>
      </c>
      <c r="I158" s="318" t="s">
        <v>2650</v>
      </c>
      <c r="J158" s="318">
        <v>50</v>
      </c>
      <c r="K158" s="314"/>
    </row>
    <row r="159" spans="2:11" s="1" customFormat="1" ht="15" customHeight="1">
      <c r="B159" s="291"/>
      <c r="C159" s="318" t="s">
        <v>91</v>
      </c>
      <c r="D159" s="268"/>
      <c r="E159" s="268"/>
      <c r="F159" s="319" t="s">
        <v>2648</v>
      </c>
      <c r="G159" s="268"/>
      <c r="H159" s="318" t="s">
        <v>2710</v>
      </c>
      <c r="I159" s="318" t="s">
        <v>2650</v>
      </c>
      <c r="J159" s="318" t="s">
        <v>2711</v>
      </c>
      <c r="K159" s="314"/>
    </row>
    <row r="160" spans="2:11" s="1" customFormat="1" ht="15" customHeight="1">
      <c r="B160" s="291"/>
      <c r="C160" s="318" t="s">
        <v>2712</v>
      </c>
      <c r="D160" s="268"/>
      <c r="E160" s="268"/>
      <c r="F160" s="319" t="s">
        <v>2648</v>
      </c>
      <c r="G160" s="268"/>
      <c r="H160" s="318" t="s">
        <v>2713</v>
      </c>
      <c r="I160" s="318" t="s">
        <v>2683</v>
      </c>
      <c r="J160" s="318"/>
      <c r="K160" s="314"/>
    </row>
    <row r="161" spans="2:11" s="1" customFormat="1" ht="15" customHeight="1">
      <c r="B161" s="320"/>
      <c r="C161" s="300"/>
      <c r="D161" s="300"/>
      <c r="E161" s="300"/>
      <c r="F161" s="300"/>
      <c r="G161" s="300"/>
      <c r="H161" s="300"/>
      <c r="I161" s="300"/>
      <c r="J161" s="300"/>
      <c r="K161" s="321"/>
    </row>
    <row r="162" spans="2:11" s="1" customFormat="1" ht="18.75" customHeight="1">
      <c r="B162" s="302"/>
      <c r="C162" s="312"/>
      <c r="D162" s="312"/>
      <c r="E162" s="312"/>
      <c r="F162" s="322"/>
      <c r="G162" s="312"/>
      <c r="H162" s="312"/>
      <c r="I162" s="312"/>
      <c r="J162" s="312"/>
      <c r="K162" s="302"/>
    </row>
    <row r="163" spans="2:11" s="1" customFormat="1" ht="18.75" customHeight="1">
      <c r="B163" s="275"/>
      <c r="C163" s="275"/>
      <c r="D163" s="275"/>
      <c r="E163" s="275"/>
      <c r="F163" s="275"/>
      <c r="G163" s="275"/>
      <c r="H163" s="275"/>
      <c r="I163" s="275"/>
      <c r="J163" s="275"/>
      <c r="K163" s="275"/>
    </row>
    <row r="164" spans="2:11" s="1" customFormat="1" ht="7.5" customHeight="1">
      <c r="B164" s="257"/>
      <c r="C164" s="258"/>
      <c r="D164" s="258"/>
      <c r="E164" s="258"/>
      <c r="F164" s="258"/>
      <c r="G164" s="258"/>
      <c r="H164" s="258"/>
      <c r="I164" s="258"/>
      <c r="J164" s="258"/>
      <c r="K164" s="259"/>
    </row>
    <row r="165" spans="2:11" s="1" customFormat="1" ht="45" customHeight="1">
      <c r="B165" s="260"/>
      <c r="C165" s="548" t="s">
        <v>2714</v>
      </c>
      <c r="D165" s="548"/>
      <c r="E165" s="548"/>
      <c r="F165" s="548"/>
      <c r="G165" s="548"/>
      <c r="H165" s="548"/>
      <c r="I165" s="548"/>
      <c r="J165" s="548"/>
      <c r="K165" s="261"/>
    </row>
    <row r="166" spans="2:11" s="1" customFormat="1" ht="17.25" customHeight="1">
      <c r="B166" s="260"/>
      <c r="C166" s="281" t="s">
        <v>2642</v>
      </c>
      <c r="D166" s="281"/>
      <c r="E166" s="281"/>
      <c r="F166" s="281" t="s">
        <v>2643</v>
      </c>
      <c r="G166" s="323"/>
      <c r="H166" s="324" t="s">
        <v>54</v>
      </c>
      <c r="I166" s="324" t="s">
        <v>57</v>
      </c>
      <c r="J166" s="281" t="s">
        <v>2644</v>
      </c>
      <c r="K166" s="261"/>
    </row>
    <row r="167" spans="2:11" s="1" customFormat="1" ht="17.25" customHeight="1">
      <c r="B167" s="262"/>
      <c r="C167" s="283" t="s">
        <v>2645</v>
      </c>
      <c r="D167" s="283"/>
      <c r="E167" s="283"/>
      <c r="F167" s="284" t="s">
        <v>2646</v>
      </c>
      <c r="G167" s="325"/>
      <c r="H167" s="326"/>
      <c r="I167" s="326"/>
      <c r="J167" s="283" t="s">
        <v>2647</v>
      </c>
      <c r="K167" s="263"/>
    </row>
    <row r="168" spans="2:11" s="1" customFormat="1" ht="5.25" customHeight="1">
      <c r="B168" s="291"/>
      <c r="C168" s="286"/>
      <c r="D168" s="286"/>
      <c r="E168" s="286"/>
      <c r="F168" s="286"/>
      <c r="G168" s="287"/>
      <c r="H168" s="286"/>
      <c r="I168" s="286"/>
      <c r="J168" s="286"/>
      <c r="K168" s="314"/>
    </row>
    <row r="169" spans="2:11" s="1" customFormat="1" ht="15" customHeight="1">
      <c r="B169" s="291"/>
      <c r="C169" s="268" t="s">
        <v>2651</v>
      </c>
      <c r="D169" s="268"/>
      <c r="E169" s="268"/>
      <c r="F169" s="289" t="s">
        <v>2648</v>
      </c>
      <c r="G169" s="268"/>
      <c r="H169" s="268" t="s">
        <v>2688</v>
      </c>
      <c r="I169" s="268" t="s">
        <v>2650</v>
      </c>
      <c r="J169" s="268">
        <v>120</v>
      </c>
      <c r="K169" s="314"/>
    </row>
    <row r="170" spans="2:11" s="1" customFormat="1" ht="15" customHeight="1">
      <c r="B170" s="291"/>
      <c r="C170" s="268" t="s">
        <v>2697</v>
      </c>
      <c r="D170" s="268"/>
      <c r="E170" s="268"/>
      <c r="F170" s="289" t="s">
        <v>2648</v>
      </c>
      <c r="G170" s="268"/>
      <c r="H170" s="268" t="s">
        <v>2698</v>
      </c>
      <c r="I170" s="268" t="s">
        <v>2650</v>
      </c>
      <c r="J170" s="268" t="s">
        <v>2699</v>
      </c>
      <c r="K170" s="314"/>
    </row>
    <row r="171" spans="2:11" s="1" customFormat="1" ht="15" customHeight="1">
      <c r="B171" s="291"/>
      <c r="C171" s="268" t="s">
        <v>2596</v>
      </c>
      <c r="D171" s="268"/>
      <c r="E171" s="268"/>
      <c r="F171" s="289" t="s">
        <v>2648</v>
      </c>
      <c r="G171" s="268"/>
      <c r="H171" s="268" t="s">
        <v>2715</v>
      </c>
      <c r="I171" s="268" t="s">
        <v>2650</v>
      </c>
      <c r="J171" s="268" t="s">
        <v>2699</v>
      </c>
      <c r="K171" s="314"/>
    </row>
    <row r="172" spans="2:11" s="1" customFormat="1" ht="15" customHeight="1">
      <c r="B172" s="291"/>
      <c r="C172" s="268" t="s">
        <v>2653</v>
      </c>
      <c r="D172" s="268"/>
      <c r="E172" s="268"/>
      <c r="F172" s="289" t="s">
        <v>2654</v>
      </c>
      <c r="G172" s="268"/>
      <c r="H172" s="268" t="s">
        <v>2715</v>
      </c>
      <c r="I172" s="268" t="s">
        <v>2650</v>
      </c>
      <c r="J172" s="268">
        <v>50</v>
      </c>
      <c r="K172" s="314"/>
    </row>
    <row r="173" spans="2:11" s="1" customFormat="1" ht="15" customHeight="1">
      <c r="B173" s="291"/>
      <c r="C173" s="268" t="s">
        <v>2656</v>
      </c>
      <c r="D173" s="268"/>
      <c r="E173" s="268"/>
      <c r="F173" s="289" t="s">
        <v>2648</v>
      </c>
      <c r="G173" s="268"/>
      <c r="H173" s="268" t="s">
        <v>2715</v>
      </c>
      <c r="I173" s="268" t="s">
        <v>2658</v>
      </c>
      <c r="J173" s="268"/>
      <c r="K173" s="314"/>
    </row>
    <row r="174" spans="2:11" s="1" customFormat="1" ht="15" customHeight="1">
      <c r="B174" s="291"/>
      <c r="C174" s="268" t="s">
        <v>2667</v>
      </c>
      <c r="D174" s="268"/>
      <c r="E174" s="268"/>
      <c r="F174" s="289" t="s">
        <v>2654</v>
      </c>
      <c r="G174" s="268"/>
      <c r="H174" s="268" t="s">
        <v>2715</v>
      </c>
      <c r="I174" s="268" t="s">
        <v>2650</v>
      </c>
      <c r="J174" s="268">
        <v>50</v>
      </c>
      <c r="K174" s="314"/>
    </row>
    <row r="175" spans="2:11" s="1" customFormat="1" ht="15" customHeight="1">
      <c r="B175" s="291"/>
      <c r="C175" s="268" t="s">
        <v>2675</v>
      </c>
      <c r="D175" s="268"/>
      <c r="E175" s="268"/>
      <c r="F175" s="289" t="s">
        <v>2654</v>
      </c>
      <c r="G175" s="268"/>
      <c r="H175" s="268" t="s">
        <v>2715</v>
      </c>
      <c r="I175" s="268" t="s">
        <v>2650</v>
      </c>
      <c r="J175" s="268">
        <v>50</v>
      </c>
      <c r="K175" s="314"/>
    </row>
    <row r="176" spans="2:11" s="1" customFormat="1" ht="15" customHeight="1">
      <c r="B176" s="291"/>
      <c r="C176" s="268" t="s">
        <v>2673</v>
      </c>
      <c r="D176" s="268"/>
      <c r="E176" s="268"/>
      <c r="F176" s="289" t="s">
        <v>2654</v>
      </c>
      <c r="G176" s="268"/>
      <c r="H176" s="268" t="s">
        <v>2715</v>
      </c>
      <c r="I176" s="268" t="s">
        <v>2650</v>
      </c>
      <c r="J176" s="268">
        <v>50</v>
      </c>
      <c r="K176" s="314"/>
    </row>
    <row r="177" spans="2:11" s="1" customFormat="1" ht="15" customHeight="1">
      <c r="B177" s="291"/>
      <c r="C177" s="268" t="s">
        <v>129</v>
      </c>
      <c r="D177" s="268"/>
      <c r="E177" s="268"/>
      <c r="F177" s="289" t="s">
        <v>2648</v>
      </c>
      <c r="G177" s="268"/>
      <c r="H177" s="268" t="s">
        <v>2716</v>
      </c>
      <c r="I177" s="268" t="s">
        <v>2717</v>
      </c>
      <c r="J177" s="268"/>
      <c r="K177" s="314"/>
    </row>
    <row r="178" spans="2:11" s="1" customFormat="1" ht="15" customHeight="1">
      <c r="B178" s="291"/>
      <c r="C178" s="268" t="s">
        <v>57</v>
      </c>
      <c r="D178" s="268"/>
      <c r="E178" s="268"/>
      <c r="F178" s="289" t="s">
        <v>2648</v>
      </c>
      <c r="G178" s="268"/>
      <c r="H178" s="268" t="s">
        <v>2718</v>
      </c>
      <c r="I178" s="268" t="s">
        <v>2719</v>
      </c>
      <c r="J178" s="268">
        <v>1</v>
      </c>
      <c r="K178" s="314"/>
    </row>
    <row r="179" spans="2:11" s="1" customFormat="1" ht="15" customHeight="1">
      <c r="B179" s="291"/>
      <c r="C179" s="268" t="s">
        <v>53</v>
      </c>
      <c r="D179" s="268"/>
      <c r="E179" s="268"/>
      <c r="F179" s="289" t="s">
        <v>2648</v>
      </c>
      <c r="G179" s="268"/>
      <c r="H179" s="268" t="s">
        <v>2720</v>
      </c>
      <c r="I179" s="268" t="s">
        <v>2650</v>
      </c>
      <c r="J179" s="268">
        <v>20</v>
      </c>
      <c r="K179" s="314"/>
    </row>
    <row r="180" spans="2:11" s="1" customFormat="1" ht="15" customHeight="1">
      <c r="B180" s="291"/>
      <c r="C180" s="268" t="s">
        <v>54</v>
      </c>
      <c r="D180" s="268"/>
      <c r="E180" s="268"/>
      <c r="F180" s="289" t="s">
        <v>2648</v>
      </c>
      <c r="G180" s="268"/>
      <c r="H180" s="268" t="s">
        <v>2721</v>
      </c>
      <c r="I180" s="268" t="s">
        <v>2650</v>
      </c>
      <c r="J180" s="268">
        <v>255</v>
      </c>
      <c r="K180" s="314"/>
    </row>
    <row r="181" spans="2:11" s="1" customFormat="1" ht="15" customHeight="1">
      <c r="B181" s="291"/>
      <c r="C181" s="268" t="s">
        <v>130</v>
      </c>
      <c r="D181" s="268"/>
      <c r="E181" s="268"/>
      <c r="F181" s="289" t="s">
        <v>2648</v>
      </c>
      <c r="G181" s="268"/>
      <c r="H181" s="268" t="s">
        <v>2612</v>
      </c>
      <c r="I181" s="268" t="s">
        <v>2650</v>
      </c>
      <c r="J181" s="268">
        <v>10</v>
      </c>
      <c r="K181" s="314"/>
    </row>
    <row r="182" spans="2:11" s="1" customFormat="1" ht="15" customHeight="1">
      <c r="B182" s="291"/>
      <c r="C182" s="268" t="s">
        <v>131</v>
      </c>
      <c r="D182" s="268"/>
      <c r="E182" s="268"/>
      <c r="F182" s="289" t="s">
        <v>2648</v>
      </c>
      <c r="G182" s="268"/>
      <c r="H182" s="268" t="s">
        <v>2722</v>
      </c>
      <c r="I182" s="268" t="s">
        <v>2683</v>
      </c>
      <c r="J182" s="268"/>
      <c r="K182" s="314"/>
    </row>
    <row r="183" spans="2:11" s="1" customFormat="1" ht="15" customHeight="1">
      <c r="B183" s="291"/>
      <c r="C183" s="268" t="s">
        <v>2723</v>
      </c>
      <c r="D183" s="268"/>
      <c r="E183" s="268"/>
      <c r="F183" s="289" t="s">
        <v>2648</v>
      </c>
      <c r="G183" s="268"/>
      <c r="H183" s="268" t="s">
        <v>2724</v>
      </c>
      <c r="I183" s="268" t="s">
        <v>2683</v>
      </c>
      <c r="J183" s="268"/>
      <c r="K183" s="314"/>
    </row>
    <row r="184" spans="2:11" s="1" customFormat="1" ht="15" customHeight="1">
      <c r="B184" s="291"/>
      <c r="C184" s="268" t="s">
        <v>2712</v>
      </c>
      <c r="D184" s="268"/>
      <c r="E184" s="268"/>
      <c r="F184" s="289" t="s">
        <v>2648</v>
      </c>
      <c r="G184" s="268"/>
      <c r="H184" s="268" t="s">
        <v>2725</v>
      </c>
      <c r="I184" s="268" t="s">
        <v>2683</v>
      </c>
      <c r="J184" s="268"/>
      <c r="K184" s="314"/>
    </row>
    <row r="185" spans="2:11" s="1" customFormat="1" ht="15" customHeight="1">
      <c r="B185" s="291"/>
      <c r="C185" s="268" t="s">
        <v>133</v>
      </c>
      <c r="D185" s="268"/>
      <c r="E185" s="268"/>
      <c r="F185" s="289" t="s">
        <v>2654</v>
      </c>
      <c r="G185" s="268"/>
      <c r="H185" s="268" t="s">
        <v>2726</v>
      </c>
      <c r="I185" s="268" t="s">
        <v>2650</v>
      </c>
      <c r="J185" s="268">
        <v>50</v>
      </c>
      <c r="K185" s="314"/>
    </row>
    <row r="186" spans="2:11" s="1" customFormat="1" ht="15" customHeight="1">
      <c r="B186" s="291"/>
      <c r="C186" s="268" t="s">
        <v>2727</v>
      </c>
      <c r="D186" s="268"/>
      <c r="E186" s="268"/>
      <c r="F186" s="289" t="s">
        <v>2654</v>
      </c>
      <c r="G186" s="268"/>
      <c r="H186" s="268" t="s">
        <v>2728</v>
      </c>
      <c r="I186" s="268" t="s">
        <v>2729</v>
      </c>
      <c r="J186" s="268"/>
      <c r="K186" s="314"/>
    </row>
    <row r="187" spans="2:11" s="1" customFormat="1" ht="15" customHeight="1">
      <c r="B187" s="291"/>
      <c r="C187" s="268" t="s">
        <v>2730</v>
      </c>
      <c r="D187" s="268"/>
      <c r="E187" s="268"/>
      <c r="F187" s="289" t="s">
        <v>2654</v>
      </c>
      <c r="G187" s="268"/>
      <c r="H187" s="268" t="s">
        <v>2731</v>
      </c>
      <c r="I187" s="268" t="s">
        <v>2729</v>
      </c>
      <c r="J187" s="268"/>
      <c r="K187" s="314"/>
    </row>
    <row r="188" spans="2:11" s="1" customFormat="1" ht="15" customHeight="1">
      <c r="B188" s="291"/>
      <c r="C188" s="268" t="s">
        <v>2732</v>
      </c>
      <c r="D188" s="268"/>
      <c r="E188" s="268"/>
      <c r="F188" s="289" t="s">
        <v>2654</v>
      </c>
      <c r="G188" s="268"/>
      <c r="H188" s="268" t="s">
        <v>2733</v>
      </c>
      <c r="I188" s="268" t="s">
        <v>2729</v>
      </c>
      <c r="J188" s="268"/>
      <c r="K188" s="314"/>
    </row>
    <row r="189" spans="2:11" s="1" customFormat="1" ht="15" customHeight="1">
      <c r="B189" s="291"/>
      <c r="C189" s="327" t="s">
        <v>2734</v>
      </c>
      <c r="D189" s="268"/>
      <c r="E189" s="268"/>
      <c r="F189" s="289" t="s">
        <v>2654</v>
      </c>
      <c r="G189" s="268"/>
      <c r="H189" s="268" t="s">
        <v>2735</v>
      </c>
      <c r="I189" s="268" t="s">
        <v>2736</v>
      </c>
      <c r="J189" s="328" t="s">
        <v>2737</v>
      </c>
      <c r="K189" s="314"/>
    </row>
    <row r="190" spans="2:11" s="1" customFormat="1" ht="15" customHeight="1">
      <c r="B190" s="291"/>
      <c r="C190" s="327" t="s">
        <v>42</v>
      </c>
      <c r="D190" s="268"/>
      <c r="E190" s="268"/>
      <c r="F190" s="289" t="s">
        <v>2648</v>
      </c>
      <c r="G190" s="268"/>
      <c r="H190" s="265" t="s">
        <v>2738</v>
      </c>
      <c r="I190" s="268" t="s">
        <v>2739</v>
      </c>
      <c r="J190" s="268"/>
      <c r="K190" s="314"/>
    </row>
    <row r="191" spans="2:11" s="1" customFormat="1" ht="15" customHeight="1">
      <c r="B191" s="291"/>
      <c r="C191" s="327" t="s">
        <v>2740</v>
      </c>
      <c r="D191" s="268"/>
      <c r="E191" s="268"/>
      <c r="F191" s="289" t="s">
        <v>2648</v>
      </c>
      <c r="G191" s="268"/>
      <c r="H191" s="268" t="s">
        <v>2741</v>
      </c>
      <c r="I191" s="268" t="s">
        <v>2683</v>
      </c>
      <c r="J191" s="268"/>
      <c r="K191" s="314"/>
    </row>
    <row r="192" spans="2:11" s="1" customFormat="1" ht="15" customHeight="1">
      <c r="B192" s="291"/>
      <c r="C192" s="327" t="s">
        <v>2742</v>
      </c>
      <c r="D192" s="268"/>
      <c r="E192" s="268"/>
      <c r="F192" s="289" t="s">
        <v>2648</v>
      </c>
      <c r="G192" s="268"/>
      <c r="H192" s="268" t="s">
        <v>2743</v>
      </c>
      <c r="I192" s="268" t="s">
        <v>2683</v>
      </c>
      <c r="J192" s="268"/>
      <c r="K192" s="314"/>
    </row>
    <row r="193" spans="2:11" s="1" customFormat="1" ht="15" customHeight="1">
      <c r="B193" s="291"/>
      <c r="C193" s="327" t="s">
        <v>2744</v>
      </c>
      <c r="D193" s="268"/>
      <c r="E193" s="268"/>
      <c r="F193" s="289" t="s">
        <v>2654</v>
      </c>
      <c r="G193" s="268"/>
      <c r="H193" s="268" t="s">
        <v>2745</v>
      </c>
      <c r="I193" s="268" t="s">
        <v>2683</v>
      </c>
      <c r="J193" s="268"/>
      <c r="K193" s="314"/>
    </row>
    <row r="194" spans="2:11" s="1" customFormat="1" ht="15" customHeight="1">
      <c r="B194" s="320"/>
      <c r="C194" s="329"/>
      <c r="D194" s="300"/>
      <c r="E194" s="300"/>
      <c r="F194" s="300"/>
      <c r="G194" s="300"/>
      <c r="H194" s="300"/>
      <c r="I194" s="300"/>
      <c r="J194" s="300"/>
      <c r="K194" s="321"/>
    </row>
    <row r="195" spans="2:11" s="1" customFormat="1" ht="18.75" customHeight="1">
      <c r="B195" s="302"/>
      <c r="C195" s="312"/>
      <c r="D195" s="312"/>
      <c r="E195" s="312"/>
      <c r="F195" s="322"/>
      <c r="G195" s="312"/>
      <c r="H195" s="312"/>
      <c r="I195" s="312"/>
      <c r="J195" s="312"/>
      <c r="K195" s="302"/>
    </row>
    <row r="196" spans="2:11" s="1" customFormat="1" ht="18.75" customHeight="1">
      <c r="B196" s="302"/>
      <c r="C196" s="312"/>
      <c r="D196" s="312"/>
      <c r="E196" s="312"/>
      <c r="F196" s="322"/>
      <c r="G196" s="312"/>
      <c r="H196" s="312"/>
      <c r="I196" s="312"/>
      <c r="J196" s="312"/>
      <c r="K196" s="302"/>
    </row>
    <row r="197" spans="2:11" s="1" customFormat="1" ht="18.75" customHeight="1">
      <c r="B197" s="275"/>
      <c r="C197" s="275"/>
      <c r="D197" s="275"/>
      <c r="E197" s="275"/>
      <c r="F197" s="275"/>
      <c r="G197" s="275"/>
      <c r="H197" s="275"/>
      <c r="I197" s="275"/>
      <c r="J197" s="275"/>
      <c r="K197" s="275"/>
    </row>
    <row r="198" spans="2:11" s="1" customFormat="1" ht="13.5">
      <c r="B198" s="257"/>
      <c r="C198" s="258"/>
      <c r="D198" s="258"/>
      <c r="E198" s="258"/>
      <c r="F198" s="258"/>
      <c r="G198" s="258"/>
      <c r="H198" s="258"/>
      <c r="I198" s="258"/>
      <c r="J198" s="258"/>
      <c r="K198" s="259"/>
    </row>
    <row r="199" spans="2:11" s="1" customFormat="1" ht="21">
      <c r="B199" s="260"/>
      <c r="C199" s="548" t="s">
        <v>2746</v>
      </c>
      <c r="D199" s="548"/>
      <c r="E199" s="548"/>
      <c r="F199" s="548"/>
      <c r="G199" s="548"/>
      <c r="H199" s="548"/>
      <c r="I199" s="548"/>
      <c r="J199" s="548"/>
      <c r="K199" s="261"/>
    </row>
    <row r="200" spans="2:11" s="1" customFormat="1" ht="25.5" customHeight="1">
      <c r="B200" s="260"/>
      <c r="C200" s="330" t="s">
        <v>2747</v>
      </c>
      <c r="D200" s="330"/>
      <c r="E200" s="330"/>
      <c r="F200" s="330" t="s">
        <v>2748</v>
      </c>
      <c r="G200" s="331"/>
      <c r="H200" s="549" t="s">
        <v>2749</v>
      </c>
      <c r="I200" s="549"/>
      <c r="J200" s="549"/>
      <c r="K200" s="261"/>
    </row>
    <row r="201" spans="2:11" s="1" customFormat="1" ht="5.25" customHeight="1">
      <c r="B201" s="291"/>
      <c r="C201" s="286"/>
      <c r="D201" s="286"/>
      <c r="E201" s="286"/>
      <c r="F201" s="286"/>
      <c r="G201" s="312"/>
      <c r="H201" s="286"/>
      <c r="I201" s="286"/>
      <c r="J201" s="286"/>
      <c r="K201" s="314"/>
    </row>
    <row r="202" spans="2:11" s="1" customFormat="1" ht="15" customHeight="1">
      <c r="B202" s="291"/>
      <c r="C202" s="268" t="s">
        <v>2739</v>
      </c>
      <c r="D202" s="268"/>
      <c r="E202" s="268"/>
      <c r="F202" s="289" t="s">
        <v>43</v>
      </c>
      <c r="G202" s="268"/>
      <c r="H202" s="550" t="s">
        <v>2750</v>
      </c>
      <c r="I202" s="550"/>
      <c r="J202" s="550"/>
      <c r="K202" s="314"/>
    </row>
    <row r="203" spans="2:11" s="1" customFormat="1" ht="15" customHeight="1">
      <c r="B203" s="291"/>
      <c r="C203" s="268"/>
      <c r="D203" s="268"/>
      <c r="E203" s="268"/>
      <c r="F203" s="289" t="s">
        <v>44</v>
      </c>
      <c r="G203" s="268"/>
      <c r="H203" s="550" t="s">
        <v>2751</v>
      </c>
      <c r="I203" s="550"/>
      <c r="J203" s="550"/>
      <c r="K203" s="314"/>
    </row>
    <row r="204" spans="2:11" s="1" customFormat="1" ht="15" customHeight="1">
      <c r="B204" s="291"/>
      <c r="C204" s="268"/>
      <c r="D204" s="268"/>
      <c r="E204" s="268"/>
      <c r="F204" s="289" t="s">
        <v>47</v>
      </c>
      <c r="G204" s="268"/>
      <c r="H204" s="550" t="s">
        <v>2752</v>
      </c>
      <c r="I204" s="550"/>
      <c r="J204" s="550"/>
      <c r="K204" s="314"/>
    </row>
    <row r="205" spans="2:11" s="1" customFormat="1" ht="15" customHeight="1">
      <c r="B205" s="291"/>
      <c r="C205" s="268"/>
      <c r="D205" s="268"/>
      <c r="E205" s="268"/>
      <c r="F205" s="289" t="s">
        <v>45</v>
      </c>
      <c r="G205" s="268"/>
      <c r="H205" s="550" t="s">
        <v>2753</v>
      </c>
      <c r="I205" s="550"/>
      <c r="J205" s="550"/>
      <c r="K205" s="314"/>
    </row>
    <row r="206" spans="2:11" s="1" customFormat="1" ht="15" customHeight="1">
      <c r="B206" s="291"/>
      <c r="C206" s="268"/>
      <c r="D206" s="268"/>
      <c r="E206" s="268"/>
      <c r="F206" s="289" t="s">
        <v>46</v>
      </c>
      <c r="G206" s="268"/>
      <c r="H206" s="550" t="s">
        <v>2754</v>
      </c>
      <c r="I206" s="550"/>
      <c r="J206" s="550"/>
      <c r="K206" s="314"/>
    </row>
    <row r="207" spans="2:11" s="1" customFormat="1" ht="15" customHeight="1">
      <c r="B207" s="291"/>
      <c r="C207" s="268"/>
      <c r="D207" s="268"/>
      <c r="E207" s="268"/>
      <c r="F207" s="289"/>
      <c r="G207" s="268"/>
      <c r="H207" s="268"/>
      <c r="I207" s="268"/>
      <c r="J207" s="268"/>
      <c r="K207" s="314"/>
    </row>
    <row r="208" spans="2:11" s="1" customFormat="1" ht="15" customHeight="1">
      <c r="B208" s="291"/>
      <c r="C208" s="268" t="s">
        <v>2695</v>
      </c>
      <c r="D208" s="268"/>
      <c r="E208" s="268"/>
      <c r="F208" s="289" t="s">
        <v>79</v>
      </c>
      <c r="G208" s="268"/>
      <c r="H208" s="550" t="s">
        <v>2755</v>
      </c>
      <c r="I208" s="550"/>
      <c r="J208" s="550"/>
      <c r="K208" s="314"/>
    </row>
    <row r="209" spans="2:11" s="1" customFormat="1" ht="15" customHeight="1">
      <c r="B209" s="291"/>
      <c r="C209" s="268"/>
      <c r="D209" s="268"/>
      <c r="E209" s="268"/>
      <c r="F209" s="289" t="s">
        <v>2591</v>
      </c>
      <c r="G209" s="268"/>
      <c r="H209" s="550" t="s">
        <v>2592</v>
      </c>
      <c r="I209" s="550"/>
      <c r="J209" s="550"/>
      <c r="K209" s="314"/>
    </row>
    <row r="210" spans="2:11" s="1" customFormat="1" ht="15" customHeight="1">
      <c r="B210" s="291"/>
      <c r="C210" s="268"/>
      <c r="D210" s="268"/>
      <c r="E210" s="268"/>
      <c r="F210" s="289" t="s">
        <v>2589</v>
      </c>
      <c r="G210" s="268"/>
      <c r="H210" s="550" t="s">
        <v>2756</v>
      </c>
      <c r="I210" s="550"/>
      <c r="J210" s="550"/>
      <c r="K210" s="314"/>
    </row>
    <row r="211" spans="2:11" s="1" customFormat="1" ht="15" customHeight="1">
      <c r="B211" s="332"/>
      <c r="C211" s="268"/>
      <c r="D211" s="268"/>
      <c r="E211" s="268"/>
      <c r="F211" s="289" t="s">
        <v>85</v>
      </c>
      <c r="G211" s="327"/>
      <c r="H211" s="551" t="s">
        <v>2593</v>
      </c>
      <c r="I211" s="551"/>
      <c r="J211" s="551"/>
      <c r="K211" s="333"/>
    </row>
    <row r="212" spans="2:11" s="1" customFormat="1" ht="15" customHeight="1">
      <c r="B212" s="332"/>
      <c r="C212" s="268"/>
      <c r="D212" s="268"/>
      <c r="E212" s="268"/>
      <c r="F212" s="289" t="s">
        <v>2594</v>
      </c>
      <c r="G212" s="327"/>
      <c r="H212" s="551" t="s">
        <v>2757</v>
      </c>
      <c r="I212" s="551"/>
      <c r="J212" s="551"/>
      <c r="K212" s="333"/>
    </row>
    <row r="213" spans="2:11" s="1" customFormat="1" ht="15" customHeight="1">
      <c r="B213" s="332"/>
      <c r="C213" s="268"/>
      <c r="D213" s="268"/>
      <c r="E213" s="268"/>
      <c r="F213" s="289"/>
      <c r="G213" s="327"/>
      <c r="H213" s="318"/>
      <c r="I213" s="318"/>
      <c r="J213" s="318"/>
      <c r="K213" s="333"/>
    </row>
    <row r="214" spans="2:11" s="1" customFormat="1" ht="15" customHeight="1">
      <c r="B214" s="332"/>
      <c r="C214" s="268" t="s">
        <v>2719</v>
      </c>
      <c r="D214" s="268"/>
      <c r="E214" s="268"/>
      <c r="F214" s="289">
        <v>1</v>
      </c>
      <c r="G214" s="327"/>
      <c r="H214" s="551" t="s">
        <v>2758</v>
      </c>
      <c r="I214" s="551"/>
      <c r="J214" s="551"/>
      <c r="K214" s="333"/>
    </row>
    <row r="215" spans="2:11" s="1" customFormat="1" ht="15" customHeight="1">
      <c r="B215" s="332"/>
      <c r="C215" s="268"/>
      <c r="D215" s="268"/>
      <c r="E215" s="268"/>
      <c r="F215" s="289">
        <v>2</v>
      </c>
      <c r="G215" s="327"/>
      <c r="H215" s="551" t="s">
        <v>2759</v>
      </c>
      <c r="I215" s="551"/>
      <c r="J215" s="551"/>
      <c r="K215" s="333"/>
    </row>
    <row r="216" spans="2:11" s="1" customFormat="1" ht="15" customHeight="1">
      <c r="B216" s="332"/>
      <c r="C216" s="268"/>
      <c r="D216" s="268"/>
      <c r="E216" s="268"/>
      <c r="F216" s="289">
        <v>3</v>
      </c>
      <c r="G216" s="327"/>
      <c r="H216" s="551" t="s">
        <v>2760</v>
      </c>
      <c r="I216" s="551"/>
      <c r="J216" s="551"/>
      <c r="K216" s="333"/>
    </row>
    <row r="217" spans="2:11" s="1" customFormat="1" ht="15" customHeight="1">
      <c r="B217" s="332"/>
      <c r="C217" s="268"/>
      <c r="D217" s="268"/>
      <c r="E217" s="268"/>
      <c r="F217" s="289">
        <v>4</v>
      </c>
      <c r="G217" s="327"/>
      <c r="H217" s="551" t="s">
        <v>2761</v>
      </c>
      <c r="I217" s="551"/>
      <c r="J217" s="551"/>
      <c r="K217" s="333"/>
    </row>
    <row r="218" spans="2:11" s="1" customFormat="1" ht="12.75" customHeight="1">
      <c r="B218" s="334"/>
      <c r="C218" s="335"/>
      <c r="D218" s="335"/>
      <c r="E218" s="335"/>
      <c r="F218" s="335"/>
      <c r="G218" s="335"/>
      <c r="H218" s="335"/>
      <c r="I218" s="335"/>
      <c r="J218" s="335"/>
      <c r="K218" s="33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17"/>
  <sheetViews>
    <sheetView showGridLines="0" workbookViewId="0" topLeftCell="A1619">
      <selection activeCell="Y1627" sqref="Y162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525"/>
      <c r="M2" s="525"/>
      <c r="N2" s="525"/>
      <c r="O2" s="525"/>
      <c r="P2" s="525"/>
      <c r="Q2" s="525"/>
      <c r="R2" s="525"/>
      <c r="S2" s="525"/>
      <c r="T2" s="525"/>
      <c r="U2" s="525"/>
      <c r="V2" s="525"/>
      <c r="AT2" s="19" t="s">
        <v>81</v>
      </c>
    </row>
    <row r="3" spans="2:46" s="1" customFormat="1" ht="6.95" customHeight="1">
      <c r="B3" s="103"/>
      <c r="C3" s="104"/>
      <c r="D3" s="104"/>
      <c r="E3" s="104"/>
      <c r="F3" s="104"/>
      <c r="G3" s="104"/>
      <c r="H3" s="104"/>
      <c r="I3" s="104"/>
      <c r="J3" s="104"/>
      <c r="K3" s="104"/>
      <c r="L3" s="22"/>
      <c r="AT3" s="19" t="s">
        <v>82</v>
      </c>
    </row>
    <row r="4" spans="2:46" s="1" customFormat="1" ht="24.95" customHeight="1">
      <c r="B4" s="22"/>
      <c r="D4" s="105" t="s">
        <v>87</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540" t="str">
        <f>'Rekapitulace stavby'!K6</f>
        <v>ZŠ a MŠ Suché Lazce - rekonstrukce a nástavba</v>
      </c>
      <c r="F7" s="541"/>
      <c r="G7" s="541"/>
      <c r="H7" s="541"/>
      <c r="L7" s="22"/>
    </row>
    <row r="8" spans="1:31" s="2" customFormat="1" ht="12" customHeight="1">
      <c r="A8" s="36"/>
      <c r="B8" s="41"/>
      <c r="C8" s="36"/>
      <c r="D8" s="107" t="s">
        <v>88</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542" t="s">
        <v>89</v>
      </c>
      <c r="F9" s="543"/>
      <c r="G9" s="543"/>
      <c r="H9" s="54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10. 5. 2022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544" t="str">
        <f>'Rekapitulace stavby'!E14</f>
        <v>Vyplň údaj</v>
      </c>
      <c r="F18" s="545"/>
      <c r="G18" s="545"/>
      <c r="H18" s="545"/>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71.25" customHeight="1">
      <c r="A27" s="111"/>
      <c r="B27" s="112"/>
      <c r="C27" s="111"/>
      <c r="D27" s="111"/>
      <c r="E27" s="546" t="s">
        <v>37</v>
      </c>
      <c r="F27" s="546"/>
      <c r="G27" s="546"/>
      <c r="H27" s="546"/>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ROUND(J113,2)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ROUND((SUM(BE113:BE2316)),2)</f>
        <v>0</v>
      </c>
      <c r="G33" s="36"/>
      <c r="H33" s="36"/>
      <c r="I33" s="120">
        <v>0.21</v>
      </c>
      <c r="J33" s="119">
        <f>ROUND(((SUM(BE113:BE2316))*I33),2)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ROUND((SUM(BF113:BF2316)),2)</f>
        <v>0</v>
      </c>
      <c r="G34" s="36"/>
      <c r="H34" s="36"/>
      <c r="I34" s="120">
        <v>0.15</v>
      </c>
      <c r="J34" s="119">
        <f>ROUND(((SUM(BF113:BF2316))*I34),2)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ROUND((SUM(BG113:BG2316)),2)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ROUND((SUM(BH113:BH2316)),2)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ROUND((SUM(BI113:BI2316)),2)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90</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538" t="str">
        <f>E7</f>
        <v>ZŠ a MŠ Suché Lazce - rekonstrukce a nástavba</v>
      </c>
      <c r="F48" s="539"/>
      <c r="G48" s="539"/>
      <c r="H48" s="53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88</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535" t="str">
        <f>E9</f>
        <v>01 - Rekonstrukce a nástavba</v>
      </c>
      <c r="F50" s="537"/>
      <c r="G50" s="537"/>
      <c r="H50" s="53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Ke Strážnici, parc.č. 327, k.ú. Suché Lazce</v>
      </c>
      <c r="G52" s="38"/>
      <c r="H52" s="38"/>
      <c r="I52" s="31" t="s">
        <v>23</v>
      </c>
      <c r="J52" s="61" t="str">
        <f>IF(J12="","",J12)</f>
        <v>10. 5. 2022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ÚMČ Suché Lazce</v>
      </c>
      <c r="G54" s="38"/>
      <c r="H54" s="38"/>
      <c r="I54" s="31" t="s">
        <v>31</v>
      </c>
      <c r="J54" s="34" t="str">
        <f>E21</f>
        <v>Ing. arch. Petr Mlýnek</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91</v>
      </c>
      <c r="D57" s="133"/>
      <c r="E57" s="133"/>
      <c r="F57" s="133"/>
      <c r="G57" s="133"/>
      <c r="H57" s="133"/>
      <c r="I57" s="133"/>
      <c r="J57" s="134" t="s">
        <v>92</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J113</f>
        <v>0</v>
      </c>
      <c r="K59" s="38"/>
      <c r="L59" s="108"/>
      <c r="S59" s="36"/>
      <c r="T59" s="36"/>
      <c r="U59" s="36"/>
      <c r="V59" s="36"/>
      <c r="W59" s="36"/>
      <c r="X59" s="36"/>
      <c r="Y59" s="36"/>
      <c r="Z59" s="36"/>
      <c r="AA59" s="36"/>
      <c r="AB59" s="36"/>
      <c r="AC59" s="36"/>
      <c r="AD59" s="36"/>
      <c r="AE59" s="36"/>
      <c r="AU59" s="19" t="s">
        <v>93</v>
      </c>
    </row>
    <row r="60" spans="2:12" s="9" customFormat="1" ht="24.95" customHeight="1">
      <c r="B60" s="136"/>
      <c r="C60" s="137"/>
      <c r="D60" s="138" t="s">
        <v>94</v>
      </c>
      <c r="E60" s="139"/>
      <c r="F60" s="139"/>
      <c r="G60" s="139"/>
      <c r="H60" s="139"/>
      <c r="I60" s="139"/>
      <c r="J60" s="140">
        <f>J114</f>
        <v>0</v>
      </c>
      <c r="K60" s="137"/>
      <c r="L60" s="141"/>
    </row>
    <row r="61" spans="2:12" s="10" customFormat="1" ht="19.9" customHeight="1">
      <c r="B61" s="142"/>
      <c r="C61" s="143"/>
      <c r="D61" s="144" t="s">
        <v>95</v>
      </c>
      <c r="E61" s="145"/>
      <c r="F61" s="145"/>
      <c r="G61" s="145"/>
      <c r="H61" s="145"/>
      <c r="I61" s="145"/>
      <c r="J61" s="146">
        <f>J115</f>
        <v>0</v>
      </c>
      <c r="K61" s="143"/>
      <c r="L61" s="147"/>
    </row>
    <row r="62" spans="2:12" s="10" customFormat="1" ht="19.9" customHeight="1">
      <c r="B62" s="142"/>
      <c r="C62" s="143"/>
      <c r="D62" s="144" t="s">
        <v>96</v>
      </c>
      <c r="E62" s="145"/>
      <c r="F62" s="145"/>
      <c r="G62" s="145"/>
      <c r="H62" s="145"/>
      <c r="I62" s="145"/>
      <c r="J62" s="146">
        <f>J145</f>
        <v>0</v>
      </c>
      <c r="K62" s="143"/>
      <c r="L62" s="147"/>
    </row>
    <row r="63" spans="2:12" s="10" customFormat="1" ht="19.9" customHeight="1">
      <c r="B63" s="142"/>
      <c r="C63" s="143"/>
      <c r="D63" s="144" t="s">
        <v>97</v>
      </c>
      <c r="E63" s="145"/>
      <c r="F63" s="145"/>
      <c r="G63" s="145"/>
      <c r="H63" s="145"/>
      <c r="I63" s="145"/>
      <c r="J63" s="146">
        <f>J200</f>
        <v>0</v>
      </c>
      <c r="K63" s="143"/>
      <c r="L63" s="147"/>
    </row>
    <row r="64" spans="2:12" s="10" customFormat="1" ht="19.9" customHeight="1">
      <c r="B64" s="142"/>
      <c r="C64" s="143"/>
      <c r="D64" s="144" t="s">
        <v>98</v>
      </c>
      <c r="E64" s="145"/>
      <c r="F64" s="145"/>
      <c r="G64" s="145"/>
      <c r="H64" s="145"/>
      <c r="I64" s="145"/>
      <c r="J64" s="146">
        <f>J495</f>
        <v>0</v>
      </c>
      <c r="K64" s="143"/>
      <c r="L64" s="147"/>
    </row>
    <row r="65" spans="2:12" s="10" customFormat="1" ht="19.9" customHeight="1">
      <c r="B65" s="142"/>
      <c r="C65" s="143"/>
      <c r="D65" s="144" t="s">
        <v>99</v>
      </c>
      <c r="E65" s="145"/>
      <c r="F65" s="145"/>
      <c r="G65" s="145"/>
      <c r="H65" s="145"/>
      <c r="I65" s="145"/>
      <c r="J65" s="146">
        <f>J651</f>
        <v>0</v>
      </c>
      <c r="K65" s="143"/>
      <c r="L65" s="147"/>
    </row>
    <row r="66" spans="2:12" s="10" customFormat="1" ht="19.9" customHeight="1">
      <c r="B66" s="142"/>
      <c r="C66" s="143"/>
      <c r="D66" s="144" t="s">
        <v>100</v>
      </c>
      <c r="E66" s="145"/>
      <c r="F66" s="145"/>
      <c r="G66" s="145"/>
      <c r="H66" s="145"/>
      <c r="I66" s="145"/>
      <c r="J66" s="146">
        <f>J661</f>
        <v>0</v>
      </c>
      <c r="K66" s="143"/>
      <c r="L66" s="147"/>
    </row>
    <row r="67" spans="2:12" s="10" customFormat="1" ht="19.9" customHeight="1">
      <c r="B67" s="142"/>
      <c r="C67" s="143"/>
      <c r="D67" s="144" t="s">
        <v>101</v>
      </c>
      <c r="E67" s="145"/>
      <c r="F67" s="145"/>
      <c r="G67" s="145"/>
      <c r="H67" s="145"/>
      <c r="I67" s="145"/>
      <c r="J67" s="146">
        <f>J673</f>
        <v>0</v>
      </c>
      <c r="K67" s="143"/>
      <c r="L67" s="147"/>
    </row>
    <row r="68" spans="2:12" s="10" customFormat="1" ht="19.9" customHeight="1">
      <c r="B68" s="142"/>
      <c r="C68" s="143"/>
      <c r="D68" s="144" t="s">
        <v>102</v>
      </c>
      <c r="E68" s="145"/>
      <c r="F68" s="145"/>
      <c r="G68" s="145"/>
      <c r="H68" s="145"/>
      <c r="I68" s="145"/>
      <c r="J68" s="146">
        <f>J720</f>
        <v>0</v>
      </c>
      <c r="K68" s="143"/>
      <c r="L68" s="147"/>
    </row>
    <row r="69" spans="2:12" s="10" customFormat="1" ht="19.9" customHeight="1">
      <c r="B69" s="142"/>
      <c r="C69" s="143"/>
      <c r="D69" s="144" t="s">
        <v>103</v>
      </c>
      <c r="E69" s="145"/>
      <c r="F69" s="145"/>
      <c r="G69" s="145"/>
      <c r="H69" s="145"/>
      <c r="I69" s="145"/>
      <c r="J69" s="146">
        <f>J733</f>
        <v>0</v>
      </c>
      <c r="K69" s="143"/>
      <c r="L69" s="147"/>
    </row>
    <row r="70" spans="2:12" s="10" customFormat="1" ht="19.9" customHeight="1">
      <c r="B70" s="142"/>
      <c r="C70" s="143"/>
      <c r="D70" s="144" t="s">
        <v>104</v>
      </c>
      <c r="E70" s="145"/>
      <c r="F70" s="145"/>
      <c r="G70" s="145"/>
      <c r="H70" s="145"/>
      <c r="I70" s="145"/>
      <c r="J70" s="146">
        <f>J797</f>
        <v>0</v>
      </c>
      <c r="K70" s="143"/>
      <c r="L70" s="147"/>
    </row>
    <row r="71" spans="2:12" s="10" customFormat="1" ht="19.9" customHeight="1">
      <c r="B71" s="142"/>
      <c r="C71" s="143"/>
      <c r="D71" s="144" t="s">
        <v>105</v>
      </c>
      <c r="E71" s="145"/>
      <c r="F71" s="145"/>
      <c r="G71" s="145"/>
      <c r="H71" s="145"/>
      <c r="I71" s="145"/>
      <c r="J71" s="146">
        <f>J865</f>
        <v>0</v>
      </c>
      <c r="K71" s="143"/>
      <c r="L71" s="147"/>
    </row>
    <row r="72" spans="2:12" s="10" customFormat="1" ht="19.9" customHeight="1">
      <c r="B72" s="142"/>
      <c r="C72" s="143"/>
      <c r="D72" s="144" t="s">
        <v>106</v>
      </c>
      <c r="E72" s="145"/>
      <c r="F72" s="145"/>
      <c r="G72" s="145"/>
      <c r="H72" s="145"/>
      <c r="I72" s="145"/>
      <c r="J72" s="146">
        <f>J875</f>
        <v>0</v>
      </c>
      <c r="K72" s="143"/>
      <c r="L72" s="147"/>
    </row>
    <row r="73" spans="2:12" s="9" customFormat="1" ht="24.95" customHeight="1">
      <c r="B73" s="136"/>
      <c r="C73" s="137"/>
      <c r="D73" s="138" t="s">
        <v>107</v>
      </c>
      <c r="E73" s="139"/>
      <c r="F73" s="139"/>
      <c r="G73" s="139"/>
      <c r="H73" s="139"/>
      <c r="I73" s="139"/>
      <c r="J73" s="140">
        <f>J878</f>
        <v>0</v>
      </c>
      <c r="K73" s="137"/>
      <c r="L73" s="141"/>
    </row>
    <row r="74" spans="2:12" s="10" customFormat="1" ht="19.9" customHeight="1">
      <c r="B74" s="142"/>
      <c r="C74" s="143"/>
      <c r="D74" s="144" t="s">
        <v>108</v>
      </c>
      <c r="E74" s="145"/>
      <c r="F74" s="145"/>
      <c r="G74" s="145"/>
      <c r="H74" s="145"/>
      <c r="I74" s="145"/>
      <c r="J74" s="146">
        <f>J879</f>
        <v>0</v>
      </c>
      <c r="K74" s="143"/>
      <c r="L74" s="147"/>
    </row>
    <row r="75" spans="2:12" s="10" customFormat="1" ht="19.9" customHeight="1">
      <c r="B75" s="142"/>
      <c r="C75" s="143"/>
      <c r="D75" s="144" t="s">
        <v>109</v>
      </c>
      <c r="E75" s="145"/>
      <c r="F75" s="145"/>
      <c r="G75" s="145"/>
      <c r="H75" s="145"/>
      <c r="I75" s="145"/>
      <c r="J75" s="146">
        <f>J902</f>
        <v>0</v>
      </c>
      <c r="K75" s="143"/>
      <c r="L75" s="147"/>
    </row>
    <row r="76" spans="2:12" s="10" customFormat="1" ht="19.9" customHeight="1">
      <c r="B76" s="142"/>
      <c r="C76" s="143"/>
      <c r="D76" s="144" t="s">
        <v>110</v>
      </c>
      <c r="E76" s="145"/>
      <c r="F76" s="145"/>
      <c r="G76" s="145"/>
      <c r="H76" s="145"/>
      <c r="I76" s="145"/>
      <c r="J76" s="146">
        <f>J953</f>
        <v>0</v>
      </c>
      <c r="K76" s="143"/>
      <c r="L76" s="147"/>
    </row>
    <row r="77" spans="2:12" s="10" customFormat="1" ht="19.9" customHeight="1">
      <c r="B77" s="142"/>
      <c r="C77" s="143"/>
      <c r="D77" s="144" t="s">
        <v>111</v>
      </c>
      <c r="E77" s="145"/>
      <c r="F77" s="145"/>
      <c r="G77" s="145"/>
      <c r="H77" s="145"/>
      <c r="I77" s="145"/>
      <c r="J77" s="146">
        <f>J964</f>
        <v>0</v>
      </c>
      <c r="K77" s="143"/>
      <c r="L77" s="147"/>
    </row>
    <row r="78" spans="2:12" s="10" customFormat="1" ht="19.9" customHeight="1">
      <c r="B78" s="142"/>
      <c r="C78" s="143"/>
      <c r="D78" s="144" t="s">
        <v>112</v>
      </c>
      <c r="E78" s="145"/>
      <c r="F78" s="145"/>
      <c r="G78" s="145"/>
      <c r="H78" s="145"/>
      <c r="I78" s="145"/>
      <c r="J78" s="146">
        <f>J966</f>
        <v>0</v>
      </c>
      <c r="K78" s="143"/>
      <c r="L78" s="147"/>
    </row>
    <row r="79" spans="2:12" s="10" customFormat="1" ht="19.9" customHeight="1">
      <c r="B79" s="142"/>
      <c r="C79" s="143"/>
      <c r="D79" s="144" t="s">
        <v>113</v>
      </c>
      <c r="E79" s="145"/>
      <c r="F79" s="145"/>
      <c r="G79" s="145"/>
      <c r="H79" s="145"/>
      <c r="I79" s="145"/>
      <c r="J79" s="146">
        <f>J968</f>
        <v>0</v>
      </c>
      <c r="K79" s="143"/>
      <c r="L79" s="147"/>
    </row>
    <row r="80" spans="2:12" s="10" customFormat="1" ht="19.9" customHeight="1">
      <c r="B80" s="142"/>
      <c r="C80" s="143"/>
      <c r="D80" s="144" t="s">
        <v>114</v>
      </c>
      <c r="E80" s="145"/>
      <c r="F80" s="145"/>
      <c r="G80" s="145"/>
      <c r="H80" s="145"/>
      <c r="I80" s="145"/>
      <c r="J80" s="146">
        <f>J978</f>
        <v>0</v>
      </c>
      <c r="K80" s="143"/>
      <c r="L80" s="147"/>
    </row>
    <row r="81" spans="2:12" s="10" customFormat="1" ht="19.9" customHeight="1">
      <c r="B81" s="142"/>
      <c r="C81" s="143"/>
      <c r="D81" s="144" t="s">
        <v>115</v>
      </c>
      <c r="E81" s="145"/>
      <c r="F81" s="145"/>
      <c r="G81" s="145"/>
      <c r="H81" s="145"/>
      <c r="I81" s="145"/>
      <c r="J81" s="146">
        <f>J1160</f>
        <v>0</v>
      </c>
      <c r="K81" s="143"/>
      <c r="L81" s="147"/>
    </row>
    <row r="82" spans="2:12" s="10" customFormat="1" ht="19.9" customHeight="1">
      <c r="B82" s="142"/>
      <c r="C82" s="143"/>
      <c r="D82" s="144" t="s">
        <v>116</v>
      </c>
      <c r="E82" s="145"/>
      <c r="F82" s="145"/>
      <c r="G82" s="145"/>
      <c r="H82" s="145"/>
      <c r="I82" s="145"/>
      <c r="J82" s="146">
        <f>J1306</f>
        <v>0</v>
      </c>
      <c r="K82" s="143"/>
      <c r="L82" s="147"/>
    </row>
    <row r="83" spans="2:12" s="10" customFormat="1" ht="19.9" customHeight="1">
      <c r="B83" s="142"/>
      <c r="C83" s="143"/>
      <c r="D83" s="144" t="s">
        <v>117</v>
      </c>
      <c r="E83" s="145"/>
      <c r="F83" s="145"/>
      <c r="G83" s="145"/>
      <c r="H83" s="145"/>
      <c r="I83" s="145"/>
      <c r="J83" s="146">
        <f>J1510</f>
        <v>0</v>
      </c>
      <c r="K83" s="143"/>
      <c r="L83" s="147"/>
    </row>
    <row r="84" spans="2:12" s="10" customFormat="1" ht="19.9" customHeight="1">
      <c r="B84" s="142"/>
      <c r="C84" s="143"/>
      <c r="D84" s="144" t="s">
        <v>118</v>
      </c>
      <c r="E84" s="145"/>
      <c r="F84" s="145"/>
      <c r="G84" s="145"/>
      <c r="H84" s="145"/>
      <c r="I84" s="145"/>
      <c r="J84" s="146">
        <f>J1524</f>
        <v>0</v>
      </c>
      <c r="K84" s="143"/>
      <c r="L84" s="147"/>
    </row>
    <row r="85" spans="2:12" s="10" customFormat="1" ht="19.9" customHeight="1">
      <c r="B85" s="142"/>
      <c r="C85" s="143"/>
      <c r="D85" s="144" t="s">
        <v>119</v>
      </c>
      <c r="E85" s="145"/>
      <c r="F85" s="145"/>
      <c r="G85" s="145"/>
      <c r="H85" s="145"/>
      <c r="I85" s="145"/>
      <c r="J85" s="146">
        <f>J1647</f>
        <v>0</v>
      </c>
      <c r="K85" s="143"/>
      <c r="L85" s="147"/>
    </row>
    <row r="86" spans="2:12" s="10" customFormat="1" ht="19.9" customHeight="1">
      <c r="B86" s="142"/>
      <c r="C86" s="143"/>
      <c r="D86" s="144" t="s">
        <v>120</v>
      </c>
      <c r="E86" s="145"/>
      <c r="F86" s="145"/>
      <c r="G86" s="145"/>
      <c r="H86" s="145"/>
      <c r="I86" s="145"/>
      <c r="J86" s="146">
        <f>J1654</f>
        <v>0</v>
      </c>
      <c r="K86" s="143"/>
      <c r="L86" s="147"/>
    </row>
    <row r="87" spans="2:12" s="10" customFormat="1" ht="19.9" customHeight="1">
      <c r="B87" s="142"/>
      <c r="C87" s="143"/>
      <c r="D87" s="144" t="s">
        <v>121</v>
      </c>
      <c r="E87" s="145"/>
      <c r="F87" s="145"/>
      <c r="G87" s="145"/>
      <c r="H87" s="145"/>
      <c r="I87" s="145"/>
      <c r="J87" s="146">
        <f>J1769</f>
        <v>0</v>
      </c>
      <c r="K87" s="143"/>
      <c r="L87" s="147"/>
    </row>
    <row r="88" spans="2:12" s="10" customFormat="1" ht="19.9" customHeight="1">
      <c r="B88" s="142"/>
      <c r="C88" s="143"/>
      <c r="D88" s="144" t="s">
        <v>122</v>
      </c>
      <c r="E88" s="145"/>
      <c r="F88" s="145"/>
      <c r="G88" s="145"/>
      <c r="H88" s="145"/>
      <c r="I88" s="145"/>
      <c r="J88" s="146">
        <f>J1969</f>
        <v>0</v>
      </c>
      <c r="K88" s="143"/>
      <c r="L88" s="147"/>
    </row>
    <row r="89" spans="2:12" s="10" customFormat="1" ht="19.9" customHeight="1">
      <c r="B89" s="142"/>
      <c r="C89" s="143"/>
      <c r="D89" s="144" t="s">
        <v>123</v>
      </c>
      <c r="E89" s="145"/>
      <c r="F89" s="145"/>
      <c r="G89" s="145"/>
      <c r="H89" s="145"/>
      <c r="I89" s="145"/>
      <c r="J89" s="146">
        <f>J2176</f>
        <v>0</v>
      </c>
      <c r="K89" s="143"/>
      <c r="L89" s="147"/>
    </row>
    <row r="90" spans="2:12" s="10" customFormat="1" ht="19.9" customHeight="1">
      <c r="B90" s="142"/>
      <c r="C90" s="143"/>
      <c r="D90" s="144" t="s">
        <v>124</v>
      </c>
      <c r="E90" s="145"/>
      <c r="F90" s="145"/>
      <c r="G90" s="145"/>
      <c r="H90" s="145"/>
      <c r="I90" s="145"/>
      <c r="J90" s="146">
        <f>J2226</f>
        <v>0</v>
      </c>
      <c r="K90" s="143"/>
      <c r="L90" s="147"/>
    </row>
    <row r="91" spans="2:12" s="10" customFormat="1" ht="19.9" customHeight="1">
      <c r="B91" s="142"/>
      <c r="C91" s="143"/>
      <c r="D91" s="144" t="s">
        <v>125</v>
      </c>
      <c r="E91" s="145"/>
      <c r="F91" s="145"/>
      <c r="G91" s="145"/>
      <c r="H91" s="145"/>
      <c r="I91" s="145"/>
      <c r="J91" s="146">
        <f>J2293</f>
        <v>0</v>
      </c>
      <c r="K91" s="143"/>
      <c r="L91" s="147"/>
    </row>
    <row r="92" spans="2:12" s="9" customFormat="1" ht="24.95" customHeight="1">
      <c r="B92" s="136"/>
      <c r="C92" s="137"/>
      <c r="D92" s="138" t="s">
        <v>126</v>
      </c>
      <c r="E92" s="139"/>
      <c r="F92" s="139"/>
      <c r="G92" s="139"/>
      <c r="H92" s="139"/>
      <c r="I92" s="139"/>
      <c r="J92" s="140">
        <f>J2297</f>
        <v>0</v>
      </c>
      <c r="K92" s="137"/>
      <c r="L92" s="141"/>
    </row>
    <row r="93" spans="2:12" s="10" customFormat="1" ht="19.9" customHeight="1">
      <c r="B93" s="142"/>
      <c r="C93" s="143"/>
      <c r="D93" s="144" t="s">
        <v>127</v>
      </c>
      <c r="E93" s="145"/>
      <c r="F93" s="145"/>
      <c r="G93" s="145"/>
      <c r="H93" s="145"/>
      <c r="I93" s="145"/>
      <c r="J93" s="146">
        <f>J2298</f>
        <v>0</v>
      </c>
      <c r="K93" s="143"/>
      <c r="L93" s="147"/>
    </row>
    <row r="94" spans="1:31" s="2" customFormat="1" ht="21.75" customHeight="1">
      <c r="A94" s="36"/>
      <c r="B94" s="37"/>
      <c r="C94" s="38"/>
      <c r="D94" s="38"/>
      <c r="E94" s="38"/>
      <c r="F94" s="38"/>
      <c r="G94" s="38"/>
      <c r="H94" s="38"/>
      <c r="I94" s="38"/>
      <c r="J94" s="38"/>
      <c r="K94" s="38"/>
      <c r="L94" s="108"/>
      <c r="S94" s="36"/>
      <c r="T94" s="36"/>
      <c r="U94" s="36"/>
      <c r="V94" s="36"/>
      <c r="W94" s="36"/>
      <c r="X94" s="36"/>
      <c r="Y94" s="36"/>
      <c r="Z94" s="36"/>
      <c r="AA94" s="36"/>
      <c r="AB94" s="36"/>
      <c r="AC94" s="36"/>
      <c r="AD94" s="36"/>
      <c r="AE94" s="36"/>
    </row>
    <row r="95" spans="1:31" s="2" customFormat="1" ht="6.95" customHeight="1">
      <c r="A95" s="36"/>
      <c r="B95" s="49"/>
      <c r="C95" s="50"/>
      <c r="D95" s="50"/>
      <c r="E95" s="50"/>
      <c r="F95" s="50"/>
      <c r="G95" s="50"/>
      <c r="H95" s="50"/>
      <c r="I95" s="50"/>
      <c r="J95" s="50"/>
      <c r="K95" s="50"/>
      <c r="L95" s="108"/>
      <c r="S95" s="36"/>
      <c r="T95" s="36"/>
      <c r="U95" s="36"/>
      <c r="V95" s="36"/>
      <c r="W95" s="36"/>
      <c r="X95" s="36"/>
      <c r="Y95" s="36"/>
      <c r="Z95" s="36"/>
      <c r="AA95" s="36"/>
      <c r="AB95" s="36"/>
      <c r="AC95" s="36"/>
      <c r="AD95" s="36"/>
      <c r="AE95" s="36"/>
    </row>
    <row r="99" spans="1:31" s="2" customFormat="1" ht="6.95" customHeight="1">
      <c r="A99" s="36"/>
      <c r="B99" s="51"/>
      <c r="C99" s="52"/>
      <c r="D99" s="52"/>
      <c r="E99" s="52"/>
      <c r="F99" s="52"/>
      <c r="G99" s="52"/>
      <c r="H99" s="52"/>
      <c r="I99" s="52"/>
      <c r="J99" s="52"/>
      <c r="K99" s="52"/>
      <c r="L99" s="108"/>
      <c r="S99" s="36"/>
      <c r="T99" s="36"/>
      <c r="U99" s="36"/>
      <c r="V99" s="36"/>
      <c r="W99" s="36"/>
      <c r="X99" s="36"/>
      <c r="Y99" s="36"/>
      <c r="Z99" s="36"/>
      <c r="AA99" s="36"/>
      <c r="AB99" s="36"/>
      <c r="AC99" s="36"/>
      <c r="AD99" s="36"/>
      <c r="AE99" s="36"/>
    </row>
    <row r="100" spans="1:31" s="2" customFormat="1" ht="24.95" customHeight="1">
      <c r="A100" s="36"/>
      <c r="B100" s="37"/>
      <c r="C100" s="25" t="s">
        <v>128</v>
      </c>
      <c r="D100" s="38"/>
      <c r="E100" s="38"/>
      <c r="F100" s="38"/>
      <c r="G100" s="38"/>
      <c r="H100" s="38"/>
      <c r="I100" s="38"/>
      <c r="J100" s="38"/>
      <c r="K100" s="38"/>
      <c r="L100" s="108"/>
      <c r="S100" s="36"/>
      <c r="T100" s="36"/>
      <c r="U100" s="36"/>
      <c r="V100" s="36"/>
      <c r="W100" s="36"/>
      <c r="X100" s="36"/>
      <c r="Y100" s="36"/>
      <c r="Z100" s="36"/>
      <c r="AA100" s="36"/>
      <c r="AB100" s="36"/>
      <c r="AC100" s="36"/>
      <c r="AD100" s="36"/>
      <c r="AE100" s="36"/>
    </row>
    <row r="101" spans="1:31" s="2" customFormat="1" ht="6.95" customHeight="1">
      <c r="A101" s="36"/>
      <c r="B101" s="37"/>
      <c r="C101" s="38"/>
      <c r="D101" s="38"/>
      <c r="E101" s="38"/>
      <c r="F101" s="38"/>
      <c r="G101" s="38"/>
      <c r="H101" s="38"/>
      <c r="I101" s="38"/>
      <c r="J101" s="38"/>
      <c r="K101" s="38"/>
      <c r="L101" s="108"/>
      <c r="S101" s="36"/>
      <c r="T101" s="36"/>
      <c r="U101" s="36"/>
      <c r="V101" s="36"/>
      <c r="W101" s="36"/>
      <c r="X101" s="36"/>
      <c r="Y101" s="36"/>
      <c r="Z101" s="36"/>
      <c r="AA101" s="36"/>
      <c r="AB101" s="36"/>
      <c r="AC101" s="36"/>
      <c r="AD101" s="36"/>
      <c r="AE101" s="36"/>
    </row>
    <row r="102" spans="1:31" s="2" customFormat="1" ht="12" customHeight="1">
      <c r="A102" s="36"/>
      <c r="B102" s="37"/>
      <c r="C102" s="31" t="s">
        <v>16</v>
      </c>
      <c r="D102" s="38"/>
      <c r="E102" s="38"/>
      <c r="F102" s="38"/>
      <c r="G102" s="38"/>
      <c r="H102" s="38"/>
      <c r="I102" s="38"/>
      <c r="J102" s="38"/>
      <c r="K102" s="38"/>
      <c r="L102" s="108"/>
      <c r="S102" s="36"/>
      <c r="T102" s="36"/>
      <c r="U102" s="36"/>
      <c r="V102" s="36"/>
      <c r="W102" s="36"/>
      <c r="X102" s="36"/>
      <c r="Y102" s="36"/>
      <c r="Z102" s="36"/>
      <c r="AA102" s="36"/>
      <c r="AB102" s="36"/>
      <c r="AC102" s="36"/>
      <c r="AD102" s="36"/>
      <c r="AE102" s="36"/>
    </row>
    <row r="103" spans="1:31" s="2" customFormat="1" ht="16.5" customHeight="1">
      <c r="A103" s="36"/>
      <c r="B103" s="37"/>
      <c r="C103" s="38"/>
      <c r="D103" s="38"/>
      <c r="E103" s="538" t="str">
        <f>E7</f>
        <v>ZŠ a MŠ Suché Lazce - rekonstrukce a nástavba</v>
      </c>
      <c r="F103" s="539"/>
      <c r="G103" s="539"/>
      <c r="H103" s="539"/>
      <c r="I103" s="38"/>
      <c r="J103" s="38"/>
      <c r="K103" s="38"/>
      <c r="L103" s="108"/>
      <c r="S103" s="36"/>
      <c r="T103" s="36"/>
      <c r="U103" s="36"/>
      <c r="V103" s="36"/>
      <c r="W103" s="36"/>
      <c r="X103" s="36"/>
      <c r="Y103" s="36"/>
      <c r="Z103" s="36"/>
      <c r="AA103" s="36"/>
      <c r="AB103" s="36"/>
      <c r="AC103" s="36"/>
      <c r="AD103" s="36"/>
      <c r="AE103" s="36"/>
    </row>
    <row r="104" spans="1:31" s="2" customFormat="1" ht="12" customHeight="1">
      <c r="A104" s="36"/>
      <c r="B104" s="37"/>
      <c r="C104" s="31" t="s">
        <v>88</v>
      </c>
      <c r="D104" s="38"/>
      <c r="E104" s="38"/>
      <c r="F104" s="38"/>
      <c r="G104" s="38"/>
      <c r="H104" s="38"/>
      <c r="I104" s="38"/>
      <c r="J104" s="38"/>
      <c r="K104" s="38"/>
      <c r="L104" s="108"/>
      <c r="S104" s="36"/>
      <c r="T104" s="36"/>
      <c r="U104" s="36"/>
      <c r="V104" s="36"/>
      <c r="W104" s="36"/>
      <c r="X104" s="36"/>
      <c r="Y104" s="36"/>
      <c r="Z104" s="36"/>
      <c r="AA104" s="36"/>
      <c r="AB104" s="36"/>
      <c r="AC104" s="36"/>
      <c r="AD104" s="36"/>
      <c r="AE104" s="36"/>
    </row>
    <row r="105" spans="1:31" s="2" customFormat="1" ht="16.5" customHeight="1">
      <c r="A105" s="36"/>
      <c r="B105" s="37"/>
      <c r="C105" s="38"/>
      <c r="D105" s="38"/>
      <c r="E105" s="535" t="str">
        <f>E9</f>
        <v>01 - Rekonstrukce a nástavba</v>
      </c>
      <c r="F105" s="537"/>
      <c r="G105" s="537"/>
      <c r="H105" s="537"/>
      <c r="I105" s="38"/>
      <c r="J105" s="38"/>
      <c r="K105" s="38"/>
      <c r="L105" s="108"/>
      <c r="S105" s="36"/>
      <c r="T105" s="36"/>
      <c r="U105" s="36"/>
      <c r="V105" s="36"/>
      <c r="W105" s="36"/>
      <c r="X105" s="36"/>
      <c r="Y105" s="36"/>
      <c r="Z105" s="36"/>
      <c r="AA105" s="36"/>
      <c r="AB105" s="36"/>
      <c r="AC105" s="36"/>
      <c r="AD105" s="36"/>
      <c r="AE105" s="36"/>
    </row>
    <row r="106" spans="1:31" s="2" customFormat="1" ht="6.95" customHeight="1">
      <c r="A106" s="36"/>
      <c r="B106" s="37"/>
      <c r="C106" s="38"/>
      <c r="D106" s="38"/>
      <c r="E106" s="38"/>
      <c r="F106" s="38"/>
      <c r="G106" s="38"/>
      <c r="H106" s="38"/>
      <c r="I106" s="38"/>
      <c r="J106" s="38"/>
      <c r="K106" s="38"/>
      <c r="L106" s="108"/>
      <c r="S106" s="36"/>
      <c r="T106" s="36"/>
      <c r="U106" s="36"/>
      <c r="V106" s="36"/>
      <c r="W106" s="36"/>
      <c r="X106" s="36"/>
      <c r="Y106" s="36"/>
      <c r="Z106" s="36"/>
      <c r="AA106" s="36"/>
      <c r="AB106" s="36"/>
      <c r="AC106" s="36"/>
      <c r="AD106" s="36"/>
      <c r="AE106" s="36"/>
    </row>
    <row r="107" spans="1:31" s="2" customFormat="1" ht="12" customHeight="1">
      <c r="A107" s="36"/>
      <c r="B107" s="37"/>
      <c r="C107" s="31" t="s">
        <v>21</v>
      </c>
      <c r="D107" s="38"/>
      <c r="E107" s="38"/>
      <c r="F107" s="29" t="str">
        <f>F12</f>
        <v>Ke Strážnici, parc.č. 327, k.ú. Suché Lazce</v>
      </c>
      <c r="G107" s="38"/>
      <c r="H107" s="38"/>
      <c r="I107" s="31" t="s">
        <v>23</v>
      </c>
      <c r="J107" s="61" t="str">
        <f>IF(J12="","",J12)</f>
        <v>10. 5. 2022</v>
      </c>
      <c r="K107" s="38"/>
      <c r="L107" s="108"/>
      <c r="S107" s="36"/>
      <c r="T107" s="36"/>
      <c r="U107" s="36"/>
      <c r="V107" s="36"/>
      <c r="W107" s="36"/>
      <c r="X107" s="36"/>
      <c r="Y107" s="36"/>
      <c r="Z107" s="36"/>
      <c r="AA107" s="36"/>
      <c r="AB107" s="36"/>
      <c r="AC107" s="36"/>
      <c r="AD107" s="36"/>
      <c r="AE107" s="36"/>
    </row>
    <row r="108" spans="1:31" s="2" customFormat="1" ht="6.95" customHeight="1">
      <c r="A108" s="36"/>
      <c r="B108" s="37"/>
      <c r="C108" s="38"/>
      <c r="D108" s="38"/>
      <c r="E108" s="38"/>
      <c r="F108" s="38"/>
      <c r="G108" s="38"/>
      <c r="H108" s="38"/>
      <c r="I108" s="38"/>
      <c r="J108" s="38"/>
      <c r="K108" s="38"/>
      <c r="L108" s="108"/>
      <c r="S108" s="36"/>
      <c r="T108" s="36"/>
      <c r="U108" s="36"/>
      <c r="V108" s="36"/>
      <c r="W108" s="36"/>
      <c r="X108" s="36"/>
      <c r="Y108" s="36"/>
      <c r="Z108" s="36"/>
      <c r="AA108" s="36"/>
      <c r="AB108" s="36"/>
      <c r="AC108" s="36"/>
      <c r="AD108" s="36"/>
      <c r="AE108" s="36"/>
    </row>
    <row r="109" spans="1:31" s="2" customFormat="1" ht="15.2" customHeight="1">
      <c r="A109" s="36"/>
      <c r="B109" s="37"/>
      <c r="C109" s="31" t="s">
        <v>25</v>
      </c>
      <c r="D109" s="38"/>
      <c r="E109" s="38"/>
      <c r="F109" s="29" t="str">
        <f>E15</f>
        <v>ÚMČ Suché Lazce</v>
      </c>
      <c r="G109" s="38"/>
      <c r="H109" s="38"/>
      <c r="I109" s="31" t="s">
        <v>31</v>
      </c>
      <c r="J109" s="34" t="str">
        <f>E21</f>
        <v>Ing. arch. Petr Mlýnek</v>
      </c>
      <c r="K109" s="38"/>
      <c r="L109" s="108"/>
      <c r="S109" s="36"/>
      <c r="T109" s="36"/>
      <c r="U109" s="36"/>
      <c r="V109" s="36"/>
      <c r="W109" s="36"/>
      <c r="X109" s="36"/>
      <c r="Y109" s="36"/>
      <c r="Z109" s="36"/>
      <c r="AA109" s="36"/>
      <c r="AB109" s="36"/>
      <c r="AC109" s="36"/>
      <c r="AD109" s="36"/>
      <c r="AE109" s="36"/>
    </row>
    <row r="110" spans="1:31" s="2" customFormat="1" ht="15.2" customHeight="1">
      <c r="A110" s="36"/>
      <c r="B110" s="37"/>
      <c r="C110" s="31" t="s">
        <v>29</v>
      </c>
      <c r="D110" s="38"/>
      <c r="E110" s="38"/>
      <c r="F110" s="29" t="str">
        <f>IF(E18="","",E18)</f>
        <v>Vyplň údaj</v>
      </c>
      <c r="G110" s="38"/>
      <c r="H110" s="38"/>
      <c r="I110" s="31" t="s">
        <v>34</v>
      </c>
      <c r="J110" s="34" t="str">
        <f>E24</f>
        <v xml:space="preserve"> </v>
      </c>
      <c r="K110" s="38"/>
      <c r="L110" s="108"/>
      <c r="S110" s="36"/>
      <c r="T110" s="36"/>
      <c r="U110" s="36"/>
      <c r="V110" s="36"/>
      <c r="W110" s="36"/>
      <c r="X110" s="36"/>
      <c r="Y110" s="36"/>
      <c r="Z110" s="36"/>
      <c r="AA110" s="36"/>
      <c r="AB110" s="36"/>
      <c r="AC110" s="36"/>
      <c r="AD110" s="36"/>
      <c r="AE110" s="36"/>
    </row>
    <row r="111" spans="1:31" s="2" customFormat="1" ht="10.35" customHeight="1">
      <c r="A111" s="36"/>
      <c r="B111" s="37"/>
      <c r="C111" s="38"/>
      <c r="D111" s="38"/>
      <c r="E111" s="38"/>
      <c r="F111" s="38"/>
      <c r="G111" s="38"/>
      <c r="H111" s="38"/>
      <c r="I111" s="38"/>
      <c r="J111" s="38"/>
      <c r="K111" s="38"/>
      <c r="L111" s="108"/>
      <c r="S111" s="36"/>
      <c r="T111" s="36"/>
      <c r="U111" s="36"/>
      <c r="V111" s="36"/>
      <c r="W111" s="36"/>
      <c r="X111" s="36"/>
      <c r="Y111" s="36"/>
      <c r="Z111" s="36"/>
      <c r="AA111" s="36"/>
      <c r="AB111" s="36"/>
      <c r="AC111" s="36"/>
      <c r="AD111" s="36"/>
      <c r="AE111" s="36"/>
    </row>
    <row r="112" spans="1:31" s="11" customFormat="1" ht="29.25" customHeight="1">
      <c r="A112" s="148"/>
      <c r="B112" s="149"/>
      <c r="C112" s="150" t="s">
        <v>129</v>
      </c>
      <c r="D112" s="151" t="s">
        <v>57</v>
      </c>
      <c r="E112" s="151" t="s">
        <v>53</v>
      </c>
      <c r="F112" s="151" t="s">
        <v>54</v>
      </c>
      <c r="G112" s="151" t="s">
        <v>130</v>
      </c>
      <c r="H112" s="151" t="s">
        <v>131</v>
      </c>
      <c r="I112" s="151" t="s">
        <v>132</v>
      </c>
      <c r="J112" s="151" t="s">
        <v>92</v>
      </c>
      <c r="K112" s="152" t="s">
        <v>133</v>
      </c>
      <c r="L112" s="153"/>
      <c r="M112" s="70" t="s">
        <v>19</v>
      </c>
      <c r="N112" s="71" t="s">
        <v>42</v>
      </c>
      <c r="O112" s="71" t="s">
        <v>134</v>
      </c>
      <c r="P112" s="71" t="s">
        <v>135</v>
      </c>
      <c r="Q112" s="71" t="s">
        <v>136</v>
      </c>
      <c r="R112" s="71" t="s">
        <v>137</v>
      </c>
      <c r="S112" s="71" t="s">
        <v>138</v>
      </c>
      <c r="T112" s="72" t="s">
        <v>139</v>
      </c>
      <c r="U112" s="148"/>
      <c r="V112" s="148"/>
      <c r="W112" s="148"/>
      <c r="X112" s="148"/>
      <c r="Y112" s="148"/>
      <c r="Z112" s="148"/>
      <c r="AA112" s="148"/>
      <c r="AB112" s="148"/>
      <c r="AC112" s="148"/>
      <c r="AD112" s="148"/>
      <c r="AE112" s="148"/>
    </row>
    <row r="113" spans="1:63" s="2" customFormat="1" ht="22.9" customHeight="1">
      <c r="A113" s="36"/>
      <c r="B113" s="37"/>
      <c r="C113" s="77" t="s">
        <v>140</v>
      </c>
      <c r="D113" s="38"/>
      <c r="E113" s="38"/>
      <c r="F113" s="38"/>
      <c r="G113" s="38"/>
      <c r="H113" s="38"/>
      <c r="I113" s="38"/>
      <c r="J113" s="154">
        <f>BK113</f>
        <v>0</v>
      </c>
      <c r="K113" s="38"/>
      <c r="L113" s="41"/>
      <c r="M113" s="73"/>
      <c r="N113" s="155"/>
      <c r="O113" s="74"/>
      <c r="P113" s="156">
        <f>P114+P878+P2297</f>
        <v>0</v>
      </c>
      <c r="Q113" s="74"/>
      <c r="R113" s="156">
        <f>R114+R878+R2297</f>
        <v>117.73182659000001</v>
      </c>
      <c r="S113" s="74"/>
      <c r="T113" s="157">
        <f>T114+T878+T2297</f>
        <v>76.47157439</v>
      </c>
      <c r="U113" s="36"/>
      <c r="V113" s="36"/>
      <c r="W113" s="36"/>
      <c r="X113" s="36"/>
      <c r="Y113" s="36"/>
      <c r="Z113" s="36"/>
      <c r="AA113" s="36"/>
      <c r="AB113" s="36"/>
      <c r="AC113" s="36"/>
      <c r="AD113" s="36"/>
      <c r="AE113" s="36"/>
      <c r="AT113" s="19" t="s">
        <v>71</v>
      </c>
      <c r="AU113" s="19" t="s">
        <v>93</v>
      </c>
      <c r="BK113" s="158">
        <f>BK114+BK878+BK2297</f>
        <v>0</v>
      </c>
    </row>
    <row r="114" spans="2:63" s="12" customFormat="1" ht="25.9" customHeight="1">
      <c r="B114" s="159"/>
      <c r="C114" s="160"/>
      <c r="D114" s="161" t="s">
        <v>71</v>
      </c>
      <c r="E114" s="162" t="s">
        <v>141</v>
      </c>
      <c r="F114" s="162" t="s">
        <v>142</v>
      </c>
      <c r="G114" s="160"/>
      <c r="H114" s="160"/>
      <c r="I114" s="163"/>
      <c r="J114" s="164">
        <f>BK114</f>
        <v>0</v>
      </c>
      <c r="K114" s="160"/>
      <c r="L114" s="165"/>
      <c r="M114" s="166"/>
      <c r="N114" s="167"/>
      <c r="O114" s="167"/>
      <c r="P114" s="168">
        <f>P115+P145+P200+P495+P651+P661+P673+P720+P733+P797+P865+P875</f>
        <v>0</v>
      </c>
      <c r="Q114" s="167"/>
      <c r="R114" s="168">
        <f>R115+R145+R200+R495+R651+R661+R673+R720+R733+R797+R865+R875</f>
        <v>46.7939051</v>
      </c>
      <c r="S114" s="167"/>
      <c r="T114" s="169">
        <f>T115+T145+T200+T495+T651+T661+T673+T720+T733+T797+T865+T875</f>
        <v>63.460846</v>
      </c>
      <c r="AR114" s="170" t="s">
        <v>80</v>
      </c>
      <c r="AT114" s="171" t="s">
        <v>71</v>
      </c>
      <c r="AU114" s="171" t="s">
        <v>72</v>
      </c>
      <c r="AY114" s="170" t="s">
        <v>143</v>
      </c>
      <c r="BK114" s="172">
        <f>BK115+BK145+BK200+BK495+BK651+BK661+BK673+BK720+BK733+BK797+BK865+BK875</f>
        <v>0</v>
      </c>
    </row>
    <row r="115" spans="2:63" s="12" customFormat="1" ht="22.9" customHeight="1">
      <c r="B115" s="159"/>
      <c r="C115" s="160"/>
      <c r="D115" s="161" t="s">
        <v>71</v>
      </c>
      <c r="E115" s="173" t="s">
        <v>144</v>
      </c>
      <c r="F115" s="173" t="s">
        <v>145</v>
      </c>
      <c r="G115" s="160"/>
      <c r="H115" s="160"/>
      <c r="I115" s="163"/>
      <c r="J115" s="174">
        <f>BK115</f>
        <v>0</v>
      </c>
      <c r="K115" s="160"/>
      <c r="L115" s="165"/>
      <c r="M115" s="166"/>
      <c r="N115" s="167"/>
      <c r="O115" s="167"/>
      <c r="P115" s="168">
        <f>SUM(P116:P144)</f>
        <v>0</v>
      </c>
      <c r="Q115" s="167"/>
      <c r="R115" s="168">
        <f>SUM(R116:R144)</f>
        <v>3.66478448</v>
      </c>
      <c r="S115" s="167"/>
      <c r="T115" s="169">
        <f>SUM(T116:T144)</f>
        <v>0</v>
      </c>
      <c r="AR115" s="170" t="s">
        <v>80</v>
      </c>
      <c r="AT115" s="171" t="s">
        <v>71</v>
      </c>
      <c r="AU115" s="171" t="s">
        <v>80</v>
      </c>
      <c r="AY115" s="170" t="s">
        <v>143</v>
      </c>
      <c r="BK115" s="172">
        <f>SUM(BK116:BK144)</f>
        <v>0</v>
      </c>
    </row>
    <row r="116" spans="1:65" s="2" customFormat="1" ht="37.9" customHeight="1">
      <c r="A116" s="36"/>
      <c r="B116" s="37"/>
      <c r="C116" s="175" t="s">
        <v>80</v>
      </c>
      <c r="D116" s="175" t="s">
        <v>146</v>
      </c>
      <c r="E116" s="176" t="s">
        <v>147</v>
      </c>
      <c r="F116" s="177" t="s">
        <v>148</v>
      </c>
      <c r="G116" s="178" t="s">
        <v>149</v>
      </c>
      <c r="H116" s="179">
        <v>1.62</v>
      </c>
      <c r="I116" s="180"/>
      <c r="J116" s="181">
        <f>ROUND(I116*H116,2)</f>
        <v>0</v>
      </c>
      <c r="K116" s="177" t="s">
        <v>150</v>
      </c>
      <c r="L116" s="41"/>
      <c r="M116" s="182" t="s">
        <v>19</v>
      </c>
      <c r="N116" s="183" t="s">
        <v>43</v>
      </c>
      <c r="O116" s="66"/>
      <c r="P116" s="184">
        <f>O116*H116</f>
        <v>0</v>
      </c>
      <c r="Q116" s="184">
        <v>1.8775</v>
      </c>
      <c r="R116" s="184">
        <f>Q116*H116</f>
        <v>3.04155</v>
      </c>
      <c r="S116" s="184">
        <v>0</v>
      </c>
      <c r="T116" s="185">
        <f>S116*H116</f>
        <v>0</v>
      </c>
      <c r="U116" s="36"/>
      <c r="V116" s="36"/>
      <c r="W116" s="36"/>
      <c r="X116" s="36"/>
      <c r="Y116" s="36"/>
      <c r="Z116" s="36"/>
      <c r="AA116" s="36"/>
      <c r="AB116" s="36"/>
      <c r="AC116" s="36"/>
      <c r="AD116" s="36"/>
      <c r="AE116" s="36"/>
      <c r="AR116" s="186" t="s">
        <v>151</v>
      </c>
      <c r="AT116" s="186" t="s">
        <v>146</v>
      </c>
      <c r="AU116" s="186" t="s">
        <v>82</v>
      </c>
      <c r="AY116" s="19" t="s">
        <v>143</v>
      </c>
      <c r="BE116" s="187">
        <f>IF(N116="základní",J116,0)</f>
        <v>0</v>
      </c>
      <c r="BF116" s="187">
        <f>IF(N116="snížená",J116,0)</f>
        <v>0</v>
      </c>
      <c r="BG116" s="187">
        <f>IF(N116="zákl. přenesená",J116,0)</f>
        <v>0</v>
      </c>
      <c r="BH116" s="187">
        <f>IF(N116="sníž. přenesená",J116,0)</f>
        <v>0</v>
      </c>
      <c r="BI116" s="187">
        <f>IF(N116="nulová",J116,0)</f>
        <v>0</v>
      </c>
      <c r="BJ116" s="19" t="s">
        <v>80</v>
      </c>
      <c r="BK116" s="187">
        <f>ROUND(I116*H116,2)</f>
        <v>0</v>
      </c>
      <c r="BL116" s="19" t="s">
        <v>151</v>
      </c>
      <c r="BM116" s="186" t="s">
        <v>152</v>
      </c>
    </row>
    <row r="117" spans="1:47" s="2" customFormat="1" ht="12">
      <c r="A117" s="36"/>
      <c r="B117" s="37"/>
      <c r="C117" s="38"/>
      <c r="D117" s="188" t="s">
        <v>153</v>
      </c>
      <c r="E117" s="38"/>
      <c r="F117" s="189" t="s">
        <v>154</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153</v>
      </c>
      <c r="AU117" s="19" t="s">
        <v>82</v>
      </c>
    </row>
    <row r="118" spans="2:51" s="13" customFormat="1" ht="12">
      <c r="B118" s="193"/>
      <c r="C118" s="194"/>
      <c r="D118" s="195" t="s">
        <v>155</v>
      </c>
      <c r="E118" s="196" t="s">
        <v>19</v>
      </c>
      <c r="F118" s="197" t="s">
        <v>156</v>
      </c>
      <c r="G118" s="194"/>
      <c r="H118" s="196" t="s">
        <v>19</v>
      </c>
      <c r="I118" s="198"/>
      <c r="J118" s="194"/>
      <c r="K118" s="194"/>
      <c r="L118" s="199"/>
      <c r="M118" s="200"/>
      <c r="N118" s="201"/>
      <c r="O118" s="201"/>
      <c r="P118" s="201"/>
      <c r="Q118" s="201"/>
      <c r="R118" s="201"/>
      <c r="S118" s="201"/>
      <c r="T118" s="202"/>
      <c r="AT118" s="203" t="s">
        <v>155</v>
      </c>
      <c r="AU118" s="203" t="s">
        <v>82</v>
      </c>
      <c r="AV118" s="13" t="s">
        <v>80</v>
      </c>
      <c r="AW118" s="13" t="s">
        <v>33</v>
      </c>
      <c r="AX118" s="13" t="s">
        <v>72</v>
      </c>
      <c r="AY118" s="203" t="s">
        <v>143</v>
      </c>
    </row>
    <row r="119" spans="2:51" s="14" customFormat="1" ht="12">
      <c r="B119" s="204"/>
      <c r="C119" s="205"/>
      <c r="D119" s="195" t="s">
        <v>155</v>
      </c>
      <c r="E119" s="206" t="s">
        <v>19</v>
      </c>
      <c r="F119" s="207" t="s">
        <v>157</v>
      </c>
      <c r="G119" s="205"/>
      <c r="H119" s="208">
        <v>1.62</v>
      </c>
      <c r="I119" s="209"/>
      <c r="J119" s="205"/>
      <c r="K119" s="205"/>
      <c r="L119" s="210"/>
      <c r="M119" s="211"/>
      <c r="N119" s="212"/>
      <c r="O119" s="212"/>
      <c r="P119" s="212"/>
      <c r="Q119" s="212"/>
      <c r="R119" s="212"/>
      <c r="S119" s="212"/>
      <c r="T119" s="213"/>
      <c r="AT119" s="214" t="s">
        <v>155</v>
      </c>
      <c r="AU119" s="214" t="s">
        <v>82</v>
      </c>
      <c r="AV119" s="14" t="s">
        <v>82</v>
      </c>
      <c r="AW119" s="14" t="s">
        <v>33</v>
      </c>
      <c r="AX119" s="14" t="s">
        <v>80</v>
      </c>
      <c r="AY119" s="214" t="s">
        <v>143</v>
      </c>
    </row>
    <row r="120" spans="1:65" s="2" customFormat="1" ht="24.2" customHeight="1">
      <c r="A120" s="36"/>
      <c r="B120" s="37"/>
      <c r="C120" s="175" t="s">
        <v>82</v>
      </c>
      <c r="D120" s="175" t="s">
        <v>146</v>
      </c>
      <c r="E120" s="176" t="s">
        <v>158</v>
      </c>
      <c r="F120" s="177" t="s">
        <v>159</v>
      </c>
      <c r="G120" s="178" t="s">
        <v>160</v>
      </c>
      <c r="H120" s="179">
        <v>0.01</v>
      </c>
      <c r="I120" s="180"/>
      <c r="J120" s="181">
        <f>ROUND(I120*H120,2)</f>
        <v>0</v>
      </c>
      <c r="K120" s="177" t="s">
        <v>150</v>
      </c>
      <c r="L120" s="41"/>
      <c r="M120" s="182" t="s">
        <v>19</v>
      </c>
      <c r="N120" s="183" t="s">
        <v>43</v>
      </c>
      <c r="O120" s="66"/>
      <c r="P120" s="184">
        <f>O120*H120</f>
        <v>0</v>
      </c>
      <c r="Q120" s="184">
        <v>1.09</v>
      </c>
      <c r="R120" s="184">
        <f>Q120*H120</f>
        <v>0.010900000000000002</v>
      </c>
      <c r="S120" s="184">
        <v>0</v>
      </c>
      <c r="T120" s="185">
        <f>S120*H120</f>
        <v>0</v>
      </c>
      <c r="U120" s="36"/>
      <c r="V120" s="36"/>
      <c r="W120" s="36"/>
      <c r="X120" s="36"/>
      <c r="Y120" s="36"/>
      <c r="Z120" s="36"/>
      <c r="AA120" s="36"/>
      <c r="AB120" s="36"/>
      <c r="AC120" s="36"/>
      <c r="AD120" s="36"/>
      <c r="AE120" s="36"/>
      <c r="AR120" s="186" t="s">
        <v>151</v>
      </c>
      <c r="AT120" s="186" t="s">
        <v>146</v>
      </c>
      <c r="AU120" s="186" t="s">
        <v>82</v>
      </c>
      <c r="AY120" s="19" t="s">
        <v>143</v>
      </c>
      <c r="BE120" s="187">
        <f>IF(N120="základní",J120,0)</f>
        <v>0</v>
      </c>
      <c r="BF120" s="187">
        <f>IF(N120="snížená",J120,0)</f>
        <v>0</v>
      </c>
      <c r="BG120" s="187">
        <f>IF(N120="zákl. přenesená",J120,0)</f>
        <v>0</v>
      </c>
      <c r="BH120" s="187">
        <f>IF(N120="sníž. přenesená",J120,0)</f>
        <v>0</v>
      </c>
      <c r="BI120" s="187">
        <f>IF(N120="nulová",J120,0)</f>
        <v>0</v>
      </c>
      <c r="BJ120" s="19" t="s">
        <v>80</v>
      </c>
      <c r="BK120" s="187">
        <f>ROUND(I120*H120,2)</f>
        <v>0</v>
      </c>
      <c r="BL120" s="19" t="s">
        <v>151</v>
      </c>
      <c r="BM120" s="186" t="s">
        <v>161</v>
      </c>
    </row>
    <row r="121" spans="1:47" s="2" customFormat="1" ht="12">
      <c r="A121" s="36"/>
      <c r="B121" s="37"/>
      <c r="C121" s="38"/>
      <c r="D121" s="188" t="s">
        <v>153</v>
      </c>
      <c r="E121" s="38"/>
      <c r="F121" s="189" t="s">
        <v>162</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153</v>
      </c>
      <c r="AU121" s="19" t="s">
        <v>82</v>
      </c>
    </row>
    <row r="122" spans="2:51" s="13" customFormat="1" ht="12">
      <c r="B122" s="193"/>
      <c r="C122" s="194"/>
      <c r="D122" s="195" t="s">
        <v>155</v>
      </c>
      <c r="E122" s="196" t="s">
        <v>19</v>
      </c>
      <c r="F122" s="197" t="s">
        <v>163</v>
      </c>
      <c r="G122" s="194"/>
      <c r="H122" s="196" t="s">
        <v>19</v>
      </c>
      <c r="I122" s="198"/>
      <c r="J122" s="194"/>
      <c r="K122" s="194"/>
      <c r="L122" s="199"/>
      <c r="M122" s="200"/>
      <c r="N122" s="201"/>
      <c r="O122" s="201"/>
      <c r="P122" s="201"/>
      <c r="Q122" s="201"/>
      <c r="R122" s="201"/>
      <c r="S122" s="201"/>
      <c r="T122" s="202"/>
      <c r="AT122" s="203" t="s">
        <v>155</v>
      </c>
      <c r="AU122" s="203" t="s">
        <v>82</v>
      </c>
      <c r="AV122" s="13" t="s">
        <v>80</v>
      </c>
      <c r="AW122" s="13" t="s">
        <v>33</v>
      </c>
      <c r="AX122" s="13" t="s">
        <v>72</v>
      </c>
      <c r="AY122" s="203" t="s">
        <v>143</v>
      </c>
    </row>
    <row r="123" spans="2:51" s="13" customFormat="1" ht="12">
      <c r="B123" s="193"/>
      <c r="C123" s="194"/>
      <c r="D123" s="195" t="s">
        <v>155</v>
      </c>
      <c r="E123" s="196" t="s">
        <v>19</v>
      </c>
      <c r="F123" s="197" t="s">
        <v>164</v>
      </c>
      <c r="G123" s="194"/>
      <c r="H123" s="196" t="s">
        <v>19</v>
      </c>
      <c r="I123" s="198"/>
      <c r="J123" s="194"/>
      <c r="K123" s="194"/>
      <c r="L123" s="199"/>
      <c r="M123" s="200"/>
      <c r="N123" s="201"/>
      <c r="O123" s="201"/>
      <c r="P123" s="201"/>
      <c r="Q123" s="201"/>
      <c r="R123" s="201"/>
      <c r="S123" s="201"/>
      <c r="T123" s="202"/>
      <c r="AT123" s="203" t="s">
        <v>155</v>
      </c>
      <c r="AU123" s="203" t="s">
        <v>82</v>
      </c>
      <c r="AV123" s="13" t="s">
        <v>80</v>
      </c>
      <c r="AW123" s="13" t="s">
        <v>33</v>
      </c>
      <c r="AX123" s="13" t="s">
        <v>72</v>
      </c>
      <c r="AY123" s="203" t="s">
        <v>143</v>
      </c>
    </row>
    <row r="124" spans="2:51" s="14" customFormat="1" ht="12">
      <c r="B124" s="204"/>
      <c r="C124" s="205"/>
      <c r="D124" s="195" t="s">
        <v>155</v>
      </c>
      <c r="E124" s="206" t="s">
        <v>19</v>
      </c>
      <c r="F124" s="207" t="s">
        <v>165</v>
      </c>
      <c r="G124" s="205"/>
      <c r="H124" s="208">
        <v>0.01</v>
      </c>
      <c r="I124" s="209"/>
      <c r="J124" s="205"/>
      <c r="K124" s="205"/>
      <c r="L124" s="210"/>
      <c r="M124" s="211"/>
      <c r="N124" s="212"/>
      <c r="O124" s="212"/>
      <c r="P124" s="212"/>
      <c r="Q124" s="212"/>
      <c r="R124" s="212"/>
      <c r="S124" s="212"/>
      <c r="T124" s="213"/>
      <c r="AT124" s="214" t="s">
        <v>155</v>
      </c>
      <c r="AU124" s="214" t="s">
        <v>82</v>
      </c>
      <c r="AV124" s="14" t="s">
        <v>82</v>
      </c>
      <c r="AW124" s="14" t="s">
        <v>33</v>
      </c>
      <c r="AX124" s="14" t="s">
        <v>72</v>
      </c>
      <c r="AY124" s="214" t="s">
        <v>143</v>
      </c>
    </row>
    <row r="125" spans="2:51" s="15" customFormat="1" ht="12">
      <c r="B125" s="215"/>
      <c r="C125" s="216"/>
      <c r="D125" s="195" t="s">
        <v>155</v>
      </c>
      <c r="E125" s="217" t="s">
        <v>19</v>
      </c>
      <c r="F125" s="218" t="s">
        <v>166</v>
      </c>
      <c r="G125" s="216"/>
      <c r="H125" s="219">
        <v>0.01</v>
      </c>
      <c r="I125" s="220"/>
      <c r="J125" s="216"/>
      <c r="K125" s="216"/>
      <c r="L125" s="221"/>
      <c r="M125" s="222"/>
      <c r="N125" s="223"/>
      <c r="O125" s="223"/>
      <c r="P125" s="223"/>
      <c r="Q125" s="223"/>
      <c r="R125" s="223"/>
      <c r="S125" s="223"/>
      <c r="T125" s="224"/>
      <c r="AT125" s="225" t="s">
        <v>155</v>
      </c>
      <c r="AU125" s="225" t="s">
        <v>82</v>
      </c>
      <c r="AV125" s="15" t="s">
        <v>151</v>
      </c>
      <c r="AW125" s="15" t="s">
        <v>33</v>
      </c>
      <c r="AX125" s="15" t="s">
        <v>80</v>
      </c>
      <c r="AY125" s="225" t="s">
        <v>143</v>
      </c>
    </row>
    <row r="126" spans="1:65" s="2" customFormat="1" ht="37.9" customHeight="1">
      <c r="A126" s="36"/>
      <c r="B126" s="37"/>
      <c r="C126" s="175" t="s">
        <v>144</v>
      </c>
      <c r="D126" s="175" t="s">
        <v>146</v>
      </c>
      <c r="E126" s="176" t="s">
        <v>167</v>
      </c>
      <c r="F126" s="177" t="s">
        <v>168</v>
      </c>
      <c r="G126" s="178" t="s">
        <v>169</v>
      </c>
      <c r="H126" s="179">
        <v>3.662</v>
      </c>
      <c r="I126" s="180"/>
      <c r="J126" s="181">
        <f>ROUND(I126*H126,2)</f>
        <v>0</v>
      </c>
      <c r="K126" s="177" t="s">
        <v>150</v>
      </c>
      <c r="L126" s="41"/>
      <c r="M126" s="182" t="s">
        <v>19</v>
      </c>
      <c r="N126" s="183" t="s">
        <v>43</v>
      </c>
      <c r="O126" s="66"/>
      <c r="P126" s="184">
        <f>O126*H126</f>
        <v>0</v>
      </c>
      <c r="Q126" s="184">
        <v>0.00104</v>
      </c>
      <c r="R126" s="184">
        <f>Q126*H126</f>
        <v>0.0038084799999999995</v>
      </c>
      <c r="S126" s="184">
        <v>0</v>
      </c>
      <c r="T126" s="185">
        <f>S126*H126</f>
        <v>0</v>
      </c>
      <c r="U126" s="36"/>
      <c r="V126" s="36"/>
      <c r="W126" s="36"/>
      <c r="X126" s="36"/>
      <c r="Y126" s="36"/>
      <c r="Z126" s="36"/>
      <c r="AA126" s="36"/>
      <c r="AB126" s="36"/>
      <c r="AC126" s="36"/>
      <c r="AD126" s="36"/>
      <c r="AE126" s="36"/>
      <c r="AR126" s="186" t="s">
        <v>151</v>
      </c>
      <c r="AT126" s="186" t="s">
        <v>146</v>
      </c>
      <c r="AU126" s="186" t="s">
        <v>82</v>
      </c>
      <c r="AY126" s="19" t="s">
        <v>143</v>
      </c>
      <c r="BE126" s="187">
        <f>IF(N126="základní",J126,0)</f>
        <v>0</v>
      </c>
      <c r="BF126" s="187">
        <f>IF(N126="snížená",J126,0)</f>
        <v>0</v>
      </c>
      <c r="BG126" s="187">
        <f>IF(N126="zákl. přenesená",J126,0)</f>
        <v>0</v>
      </c>
      <c r="BH126" s="187">
        <f>IF(N126="sníž. přenesená",J126,0)</f>
        <v>0</v>
      </c>
      <c r="BI126" s="187">
        <f>IF(N126="nulová",J126,0)</f>
        <v>0</v>
      </c>
      <c r="BJ126" s="19" t="s">
        <v>80</v>
      </c>
      <c r="BK126" s="187">
        <f>ROUND(I126*H126,2)</f>
        <v>0</v>
      </c>
      <c r="BL126" s="19" t="s">
        <v>151</v>
      </c>
      <c r="BM126" s="186" t="s">
        <v>170</v>
      </c>
    </row>
    <row r="127" spans="1:47" s="2" customFormat="1" ht="12">
      <c r="A127" s="36"/>
      <c r="B127" s="37"/>
      <c r="C127" s="38"/>
      <c r="D127" s="188" t="s">
        <v>153</v>
      </c>
      <c r="E127" s="38"/>
      <c r="F127" s="189" t="s">
        <v>171</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153</v>
      </c>
      <c r="AU127" s="19" t="s">
        <v>82</v>
      </c>
    </row>
    <row r="128" spans="2:51" s="13" customFormat="1" ht="12">
      <c r="B128" s="193"/>
      <c r="C128" s="194"/>
      <c r="D128" s="195" t="s">
        <v>155</v>
      </c>
      <c r="E128" s="196" t="s">
        <v>19</v>
      </c>
      <c r="F128" s="197" t="s">
        <v>172</v>
      </c>
      <c r="G128" s="194"/>
      <c r="H128" s="196" t="s">
        <v>19</v>
      </c>
      <c r="I128" s="198"/>
      <c r="J128" s="194"/>
      <c r="K128" s="194"/>
      <c r="L128" s="199"/>
      <c r="M128" s="200"/>
      <c r="N128" s="201"/>
      <c r="O128" s="201"/>
      <c r="P128" s="201"/>
      <c r="Q128" s="201"/>
      <c r="R128" s="201"/>
      <c r="S128" s="201"/>
      <c r="T128" s="202"/>
      <c r="AT128" s="203" t="s">
        <v>155</v>
      </c>
      <c r="AU128" s="203" t="s">
        <v>82</v>
      </c>
      <c r="AV128" s="13" t="s">
        <v>80</v>
      </c>
      <c r="AW128" s="13" t="s">
        <v>33</v>
      </c>
      <c r="AX128" s="13" t="s">
        <v>72</v>
      </c>
      <c r="AY128" s="203" t="s">
        <v>143</v>
      </c>
    </row>
    <row r="129" spans="2:51" s="14" customFormat="1" ht="12">
      <c r="B129" s="204"/>
      <c r="C129" s="205"/>
      <c r="D129" s="195" t="s">
        <v>155</v>
      </c>
      <c r="E129" s="206" t="s">
        <v>19</v>
      </c>
      <c r="F129" s="207" t="s">
        <v>173</v>
      </c>
      <c r="G129" s="205"/>
      <c r="H129" s="208">
        <v>0.918</v>
      </c>
      <c r="I129" s="209"/>
      <c r="J129" s="205"/>
      <c r="K129" s="205"/>
      <c r="L129" s="210"/>
      <c r="M129" s="211"/>
      <c r="N129" s="212"/>
      <c r="O129" s="212"/>
      <c r="P129" s="212"/>
      <c r="Q129" s="212"/>
      <c r="R129" s="212"/>
      <c r="S129" s="212"/>
      <c r="T129" s="213"/>
      <c r="AT129" s="214" t="s">
        <v>155</v>
      </c>
      <c r="AU129" s="214" t="s">
        <v>82</v>
      </c>
      <c r="AV129" s="14" t="s">
        <v>82</v>
      </c>
      <c r="AW129" s="14" t="s">
        <v>33</v>
      </c>
      <c r="AX129" s="14" t="s">
        <v>72</v>
      </c>
      <c r="AY129" s="214" t="s">
        <v>143</v>
      </c>
    </row>
    <row r="130" spans="2:51" s="14" customFormat="1" ht="12">
      <c r="B130" s="204"/>
      <c r="C130" s="205"/>
      <c r="D130" s="195" t="s">
        <v>155</v>
      </c>
      <c r="E130" s="206" t="s">
        <v>19</v>
      </c>
      <c r="F130" s="207" t="s">
        <v>174</v>
      </c>
      <c r="G130" s="205"/>
      <c r="H130" s="208">
        <v>1.372</v>
      </c>
      <c r="I130" s="209"/>
      <c r="J130" s="205"/>
      <c r="K130" s="205"/>
      <c r="L130" s="210"/>
      <c r="M130" s="211"/>
      <c r="N130" s="212"/>
      <c r="O130" s="212"/>
      <c r="P130" s="212"/>
      <c r="Q130" s="212"/>
      <c r="R130" s="212"/>
      <c r="S130" s="212"/>
      <c r="T130" s="213"/>
      <c r="AT130" s="214" t="s">
        <v>155</v>
      </c>
      <c r="AU130" s="214" t="s">
        <v>82</v>
      </c>
      <c r="AV130" s="14" t="s">
        <v>82</v>
      </c>
      <c r="AW130" s="14" t="s">
        <v>33</v>
      </c>
      <c r="AX130" s="14" t="s">
        <v>72</v>
      </c>
      <c r="AY130" s="214" t="s">
        <v>143</v>
      </c>
    </row>
    <row r="131" spans="2:51" s="14" customFormat="1" ht="12">
      <c r="B131" s="204"/>
      <c r="C131" s="205"/>
      <c r="D131" s="195" t="s">
        <v>155</v>
      </c>
      <c r="E131" s="206" t="s">
        <v>19</v>
      </c>
      <c r="F131" s="207" t="s">
        <v>175</v>
      </c>
      <c r="G131" s="205"/>
      <c r="H131" s="208">
        <v>1.372</v>
      </c>
      <c r="I131" s="209"/>
      <c r="J131" s="205"/>
      <c r="K131" s="205"/>
      <c r="L131" s="210"/>
      <c r="M131" s="211"/>
      <c r="N131" s="212"/>
      <c r="O131" s="212"/>
      <c r="P131" s="212"/>
      <c r="Q131" s="212"/>
      <c r="R131" s="212"/>
      <c r="S131" s="212"/>
      <c r="T131" s="213"/>
      <c r="AT131" s="214" t="s">
        <v>155</v>
      </c>
      <c r="AU131" s="214" t="s">
        <v>82</v>
      </c>
      <c r="AV131" s="14" t="s">
        <v>82</v>
      </c>
      <c r="AW131" s="14" t="s">
        <v>33</v>
      </c>
      <c r="AX131" s="14" t="s">
        <v>72</v>
      </c>
      <c r="AY131" s="214" t="s">
        <v>143</v>
      </c>
    </row>
    <row r="132" spans="2:51" s="15" customFormat="1" ht="12">
      <c r="B132" s="215"/>
      <c r="C132" s="216"/>
      <c r="D132" s="195" t="s">
        <v>155</v>
      </c>
      <c r="E132" s="217" t="s">
        <v>19</v>
      </c>
      <c r="F132" s="218" t="s">
        <v>166</v>
      </c>
      <c r="G132" s="216"/>
      <c r="H132" s="219">
        <v>3.662</v>
      </c>
      <c r="I132" s="220"/>
      <c r="J132" s="216"/>
      <c r="K132" s="216"/>
      <c r="L132" s="221"/>
      <c r="M132" s="222"/>
      <c r="N132" s="223"/>
      <c r="O132" s="223"/>
      <c r="P132" s="223"/>
      <c r="Q132" s="223"/>
      <c r="R132" s="223"/>
      <c r="S132" s="223"/>
      <c r="T132" s="224"/>
      <c r="AT132" s="225" t="s">
        <v>155</v>
      </c>
      <c r="AU132" s="225" t="s">
        <v>82</v>
      </c>
      <c r="AV132" s="15" t="s">
        <v>151</v>
      </c>
      <c r="AW132" s="15" t="s">
        <v>33</v>
      </c>
      <c r="AX132" s="15" t="s">
        <v>80</v>
      </c>
      <c r="AY132" s="225" t="s">
        <v>143</v>
      </c>
    </row>
    <row r="133" spans="1:65" s="2" customFormat="1" ht="37.9" customHeight="1">
      <c r="A133" s="36"/>
      <c r="B133" s="37"/>
      <c r="C133" s="175" t="s">
        <v>151</v>
      </c>
      <c r="D133" s="175" t="s">
        <v>146</v>
      </c>
      <c r="E133" s="176" t="s">
        <v>176</v>
      </c>
      <c r="F133" s="177" t="s">
        <v>177</v>
      </c>
      <c r="G133" s="178" t="s">
        <v>178</v>
      </c>
      <c r="H133" s="179">
        <v>0.24</v>
      </c>
      <c r="I133" s="180"/>
      <c r="J133" s="181">
        <f>ROUND(I133*H133,2)</f>
        <v>0</v>
      </c>
      <c r="K133" s="177" t="s">
        <v>150</v>
      </c>
      <c r="L133" s="41"/>
      <c r="M133" s="182" t="s">
        <v>19</v>
      </c>
      <c r="N133" s="183" t="s">
        <v>43</v>
      </c>
      <c r="O133" s="66"/>
      <c r="P133" s="184">
        <f>O133*H133</f>
        <v>0</v>
      </c>
      <c r="Q133" s="184">
        <v>0.17818</v>
      </c>
      <c r="R133" s="184">
        <f>Q133*H133</f>
        <v>0.0427632</v>
      </c>
      <c r="S133" s="184">
        <v>0</v>
      </c>
      <c r="T133" s="185">
        <f>S133*H133</f>
        <v>0</v>
      </c>
      <c r="U133" s="36"/>
      <c r="V133" s="36"/>
      <c r="W133" s="36"/>
      <c r="X133" s="36"/>
      <c r="Y133" s="36"/>
      <c r="Z133" s="36"/>
      <c r="AA133" s="36"/>
      <c r="AB133" s="36"/>
      <c r="AC133" s="36"/>
      <c r="AD133" s="36"/>
      <c r="AE133" s="36"/>
      <c r="AR133" s="186" t="s">
        <v>151</v>
      </c>
      <c r="AT133" s="186" t="s">
        <v>146</v>
      </c>
      <c r="AU133" s="186" t="s">
        <v>82</v>
      </c>
      <c r="AY133" s="19" t="s">
        <v>143</v>
      </c>
      <c r="BE133" s="187">
        <f>IF(N133="základní",J133,0)</f>
        <v>0</v>
      </c>
      <c r="BF133" s="187">
        <f>IF(N133="snížená",J133,0)</f>
        <v>0</v>
      </c>
      <c r="BG133" s="187">
        <f>IF(N133="zákl. přenesená",J133,0)</f>
        <v>0</v>
      </c>
      <c r="BH133" s="187">
        <f>IF(N133="sníž. přenesená",J133,0)</f>
        <v>0</v>
      </c>
      <c r="BI133" s="187">
        <f>IF(N133="nulová",J133,0)</f>
        <v>0</v>
      </c>
      <c r="BJ133" s="19" t="s">
        <v>80</v>
      </c>
      <c r="BK133" s="187">
        <f>ROUND(I133*H133,2)</f>
        <v>0</v>
      </c>
      <c r="BL133" s="19" t="s">
        <v>151</v>
      </c>
      <c r="BM133" s="186" t="s">
        <v>179</v>
      </c>
    </row>
    <row r="134" spans="1:47" s="2" customFormat="1" ht="12">
      <c r="A134" s="36"/>
      <c r="B134" s="37"/>
      <c r="C134" s="38"/>
      <c r="D134" s="188" t="s">
        <v>153</v>
      </c>
      <c r="E134" s="38"/>
      <c r="F134" s="189" t="s">
        <v>180</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153</v>
      </c>
      <c r="AU134" s="19" t="s">
        <v>82</v>
      </c>
    </row>
    <row r="135" spans="2:51" s="13" customFormat="1" ht="12">
      <c r="B135" s="193"/>
      <c r="C135" s="194"/>
      <c r="D135" s="195" t="s">
        <v>155</v>
      </c>
      <c r="E135" s="196" t="s">
        <v>19</v>
      </c>
      <c r="F135" s="197" t="s">
        <v>163</v>
      </c>
      <c r="G135" s="194"/>
      <c r="H135" s="196" t="s">
        <v>19</v>
      </c>
      <c r="I135" s="198"/>
      <c r="J135" s="194"/>
      <c r="K135" s="194"/>
      <c r="L135" s="199"/>
      <c r="M135" s="200"/>
      <c r="N135" s="201"/>
      <c r="O135" s="201"/>
      <c r="P135" s="201"/>
      <c r="Q135" s="201"/>
      <c r="R135" s="201"/>
      <c r="S135" s="201"/>
      <c r="T135" s="202"/>
      <c r="AT135" s="203" t="s">
        <v>155</v>
      </c>
      <c r="AU135" s="203" t="s">
        <v>82</v>
      </c>
      <c r="AV135" s="13" t="s">
        <v>80</v>
      </c>
      <c r="AW135" s="13" t="s">
        <v>33</v>
      </c>
      <c r="AX135" s="13" t="s">
        <v>72</v>
      </c>
      <c r="AY135" s="203" t="s">
        <v>143</v>
      </c>
    </row>
    <row r="136" spans="2:51" s="13" customFormat="1" ht="12">
      <c r="B136" s="193"/>
      <c r="C136" s="194"/>
      <c r="D136" s="195" t="s">
        <v>155</v>
      </c>
      <c r="E136" s="196" t="s">
        <v>19</v>
      </c>
      <c r="F136" s="197" t="s">
        <v>164</v>
      </c>
      <c r="G136" s="194"/>
      <c r="H136" s="196" t="s">
        <v>19</v>
      </c>
      <c r="I136" s="198"/>
      <c r="J136" s="194"/>
      <c r="K136" s="194"/>
      <c r="L136" s="199"/>
      <c r="M136" s="200"/>
      <c r="N136" s="201"/>
      <c r="O136" s="201"/>
      <c r="P136" s="201"/>
      <c r="Q136" s="201"/>
      <c r="R136" s="201"/>
      <c r="S136" s="201"/>
      <c r="T136" s="202"/>
      <c r="AT136" s="203" t="s">
        <v>155</v>
      </c>
      <c r="AU136" s="203" t="s">
        <v>82</v>
      </c>
      <c r="AV136" s="13" t="s">
        <v>80</v>
      </c>
      <c r="AW136" s="13" t="s">
        <v>33</v>
      </c>
      <c r="AX136" s="13" t="s">
        <v>72</v>
      </c>
      <c r="AY136" s="203" t="s">
        <v>143</v>
      </c>
    </row>
    <row r="137" spans="2:51" s="14" customFormat="1" ht="12">
      <c r="B137" s="204"/>
      <c r="C137" s="205"/>
      <c r="D137" s="195" t="s">
        <v>155</v>
      </c>
      <c r="E137" s="206" t="s">
        <v>19</v>
      </c>
      <c r="F137" s="207" t="s">
        <v>181</v>
      </c>
      <c r="G137" s="205"/>
      <c r="H137" s="208">
        <v>0.24</v>
      </c>
      <c r="I137" s="209"/>
      <c r="J137" s="205"/>
      <c r="K137" s="205"/>
      <c r="L137" s="210"/>
      <c r="M137" s="211"/>
      <c r="N137" s="212"/>
      <c r="O137" s="212"/>
      <c r="P137" s="212"/>
      <c r="Q137" s="212"/>
      <c r="R137" s="212"/>
      <c r="S137" s="212"/>
      <c r="T137" s="213"/>
      <c r="AT137" s="214" t="s">
        <v>155</v>
      </c>
      <c r="AU137" s="214" t="s">
        <v>82</v>
      </c>
      <c r="AV137" s="14" t="s">
        <v>82</v>
      </c>
      <c r="AW137" s="14" t="s">
        <v>33</v>
      </c>
      <c r="AX137" s="14" t="s">
        <v>72</v>
      </c>
      <c r="AY137" s="214" t="s">
        <v>143</v>
      </c>
    </row>
    <row r="138" spans="2:51" s="15" customFormat="1" ht="12">
      <c r="B138" s="215"/>
      <c r="C138" s="216"/>
      <c r="D138" s="195" t="s">
        <v>155</v>
      </c>
      <c r="E138" s="217" t="s">
        <v>19</v>
      </c>
      <c r="F138" s="218" t="s">
        <v>166</v>
      </c>
      <c r="G138" s="216"/>
      <c r="H138" s="219">
        <v>0.24</v>
      </c>
      <c r="I138" s="220"/>
      <c r="J138" s="216"/>
      <c r="K138" s="216"/>
      <c r="L138" s="221"/>
      <c r="M138" s="222"/>
      <c r="N138" s="223"/>
      <c r="O138" s="223"/>
      <c r="P138" s="223"/>
      <c r="Q138" s="223"/>
      <c r="R138" s="223"/>
      <c r="S138" s="223"/>
      <c r="T138" s="224"/>
      <c r="AT138" s="225" t="s">
        <v>155</v>
      </c>
      <c r="AU138" s="225" t="s">
        <v>82</v>
      </c>
      <c r="AV138" s="15" t="s">
        <v>151</v>
      </c>
      <c r="AW138" s="15" t="s">
        <v>33</v>
      </c>
      <c r="AX138" s="15" t="s">
        <v>80</v>
      </c>
      <c r="AY138" s="225" t="s">
        <v>143</v>
      </c>
    </row>
    <row r="139" spans="1:65" s="2" customFormat="1" ht="37.9" customHeight="1">
      <c r="A139" s="36"/>
      <c r="B139" s="37"/>
      <c r="C139" s="175" t="s">
        <v>182</v>
      </c>
      <c r="D139" s="175" t="s">
        <v>146</v>
      </c>
      <c r="E139" s="176" t="s">
        <v>183</v>
      </c>
      <c r="F139" s="177" t="s">
        <v>184</v>
      </c>
      <c r="G139" s="178" t="s">
        <v>178</v>
      </c>
      <c r="H139" s="179">
        <v>7.08</v>
      </c>
      <c r="I139" s="180"/>
      <c r="J139" s="181">
        <f>ROUND(I139*H139,2)</f>
        <v>0</v>
      </c>
      <c r="K139" s="177" t="s">
        <v>150</v>
      </c>
      <c r="L139" s="41"/>
      <c r="M139" s="182" t="s">
        <v>19</v>
      </c>
      <c r="N139" s="183" t="s">
        <v>43</v>
      </c>
      <c r="O139" s="66"/>
      <c r="P139" s="184">
        <f>O139*H139</f>
        <v>0</v>
      </c>
      <c r="Q139" s="184">
        <v>0.07991</v>
      </c>
      <c r="R139" s="184">
        <f>Q139*H139</f>
        <v>0.5657628</v>
      </c>
      <c r="S139" s="184">
        <v>0</v>
      </c>
      <c r="T139" s="185">
        <f>S139*H139</f>
        <v>0</v>
      </c>
      <c r="U139" s="36"/>
      <c r="V139" s="36"/>
      <c r="W139" s="36"/>
      <c r="X139" s="36"/>
      <c r="Y139" s="36"/>
      <c r="Z139" s="36"/>
      <c r="AA139" s="36"/>
      <c r="AB139" s="36"/>
      <c r="AC139" s="36"/>
      <c r="AD139" s="36"/>
      <c r="AE139" s="36"/>
      <c r="AR139" s="186" t="s">
        <v>151</v>
      </c>
      <c r="AT139" s="186" t="s">
        <v>146</v>
      </c>
      <c r="AU139" s="186" t="s">
        <v>82</v>
      </c>
      <c r="AY139" s="19" t="s">
        <v>143</v>
      </c>
      <c r="BE139" s="187">
        <f>IF(N139="základní",J139,0)</f>
        <v>0</v>
      </c>
      <c r="BF139" s="187">
        <f>IF(N139="snížená",J139,0)</f>
        <v>0</v>
      </c>
      <c r="BG139" s="187">
        <f>IF(N139="zákl. přenesená",J139,0)</f>
        <v>0</v>
      </c>
      <c r="BH139" s="187">
        <f>IF(N139="sníž. přenesená",J139,0)</f>
        <v>0</v>
      </c>
      <c r="BI139" s="187">
        <f>IF(N139="nulová",J139,0)</f>
        <v>0</v>
      </c>
      <c r="BJ139" s="19" t="s">
        <v>80</v>
      </c>
      <c r="BK139" s="187">
        <f>ROUND(I139*H139,2)</f>
        <v>0</v>
      </c>
      <c r="BL139" s="19" t="s">
        <v>151</v>
      </c>
      <c r="BM139" s="186" t="s">
        <v>185</v>
      </c>
    </row>
    <row r="140" spans="1:47" s="2" customFormat="1" ht="12">
      <c r="A140" s="36"/>
      <c r="B140" s="37"/>
      <c r="C140" s="38"/>
      <c r="D140" s="188" t="s">
        <v>153</v>
      </c>
      <c r="E140" s="38"/>
      <c r="F140" s="189" t="s">
        <v>186</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153</v>
      </c>
      <c r="AU140" s="19" t="s">
        <v>82</v>
      </c>
    </row>
    <row r="141" spans="2:51" s="13" customFormat="1" ht="12">
      <c r="B141" s="193"/>
      <c r="C141" s="194"/>
      <c r="D141" s="195" t="s">
        <v>155</v>
      </c>
      <c r="E141" s="196" t="s">
        <v>19</v>
      </c>
      <c r="F141" s="197" t="s">
        <v>187</v>
      </c>
      <c r="G141" s="194"/>
      <c r="H141" s="196" t="s">
        <v>19</v>
      </c>
      <c r="I141" s="198"/>
      <c r="J141" s="194"/>
      <c r="K141" s="194"/>
      <c r="L141" s="199"/>
      <c r="M141" s="200"/>
      <c r="N141" s="201"/>
      <c r="O141" s="201"/>
      <c r="P141" s="201"/>
      <c r="Q141" s="201"/>
      <c r="R141" s="201"/>
      <c r="S141" s="201"/>
      <c r="T141" s="202"/>
      <c r="AT141" s="203" t="s">
        <v>155</v>
      </c>
      <c r="AU141" s="203" t="s">
        <v>82</v>
      </c>
      <c r="AV141" s="13" t="s">
        <v>80</v>
      </c>
      <c r="AW141" s="13" t="s">
        <v>33</v>
      </c>
      <c r="AX141" s="13" t="s">
        <v>72</v>
      </c>
      <c r="AY141" s="203" t="s">
        <v>143</v>
      </c>
    </row>
    <row r="142" spans="2:51" s="14" customFormat="1" ht="12">
      <c r="B142" s="204"/>
      <c r="C142" s="205"/>
      <c r="D142" s="195" t="s">
        <v>155</v>
      </c>
      <c r="E142" s="206" t="s">
        <v>19</v>
      </c>
      <c r="F142" s="207" t="s">
        <v>188</v>
      </c>
      <c r="G142" s="205"/>
      <c r="H142" s="208">
        <v>3.54</v>
      </c>
      <c r="I142" s="209"/>
      <c r="J142" s="205"/>
      <c r="K142" s="205"/>
      <c r="L142" s="210"/>
      <c r="M142" s="211"/>
      <c r="N142" s="212"/>
      <c r="O142" s="212"/>
      <c r="P142" s="212"/>
      <c r="Q142" s="212"/>
      <c r="R142" s="212"/>
      <c r="S142" s="212"/>
      <c r="T142" s="213"/>
      <c r="AT142" s="214" t="s">
        <v>155</v>
      </c>
      <c r="AU142" s="214" t="s">
        <v>82</v>
      </c>
      <c r="AV142" s="14" t="s">
        <v>82</v>
      </c>
      <c r="AW142" s="14" t="s">
        <v>33</v>
      </c>
      <c r="AX142" s="14" t="s">
        <v>72</v>
      </c>
      <c r="AY142" s="214" t="s">
        <v>143</v>
      </c>
    </row>
    <row r="143" spans="2:51" s="14" customFormat="1" ht="12">
      <c r="B143" s="204"/>
      <c r="C143" s="205"/>
      <c r="D143" s="195" t="s">
        <v>155</v>
      </c>
      <c r="E143" s="206" t="s">
        <v>19</v>
      </c>
      <c r="F143" s="207" t="s">
        <v>189</v>
      </c>
      <c r="G143" s="205"/>
      <c r="H143" s="208">
        <v>3.54</v>
      </c>
      <c r="I143" s="209"/>
      <c r="J143" s="205"/>
      <c r="K143" s="205"/>
      <c r="L143" s="210"/>
      <c r="M143" s="211"/>
      <c r="N143" s="212"/>
      <c r="O143" s="212"/>
      <c r="P143" s="212"/>
      <c r="Q143" s="212"/>
      <c r="R143" s="212"/>
      <c r="S143" s="212"/>
      <c r="T143" s="213"/>
      <c r="AT143" s="214" t="s">
        <v>155</v>
      </c>
      <c r="AU143" s="214" t="s">
        <v>82</v>
      </c>
      <c r="AV143" s="14" t="s">
        <v>82</v>
      </c>
      <c r="AW143" s="14" t="s">
        <v>33</v>
      </c>
      <c r="AX143" s="14" t="s">
        <v>72</v>
      </c>
      <c r="AY143" s="214" t="s">
        <v>143</v>
      </c>
    </row>
    <row r="144" spans="2:51" s="15" customFormat="1" ht="12">
      <c r="B144" s="215"/>
      <c r="C144" s="216"/>
      <c r="D144" s="195" t="s">
        <v>155</v>
      </c>
      <c r="E144" s="217" t="s">
        <v>19</v>
      </c>
      <c r="F144" s="218" t="s">
        <v>166</v>
      </c>
      <c r="G144" s="216"/>
      <c r="H144" s="219">
        <v>7.08</v>
      </c>
      <c r="I144" s="220"/>
      <c r="J144" s="216"/>
      <c r="K144" s="216"/>
      <c r="L144" s="221"/>
      <c r="M144" s="222"/>
      <c r="N144" s="223"/>
      <c r="O144" s="223"/>
      <c r="P144" s="223"/>
      <c r="Q144" s="223"/>
      <c r="R144" s="223"/>
      <c r="S144" s="223"/>
      <c r="T144" s="224"/>
      <c r="AT144" s="225" t="s">
        <v>155</v>
      </c>
      <c r="AU144" s="225" t="s">
        <v>82</v>
      </c>
      <c r="AV144" s="15" t="s">
        <v>151</v>
      </c>
      <c r="AW144" s="15" t="s">
        <v>33</v>
      </c>
      <c r="AX144" s="15" t="s">
        <v>80</v>
      </c>
      <c r="AY144" s="225" t="s">
        <v>143</v>
      </c>
    </row>
    <row r="145" spans="2:63" s="12" customFormat="1" ht="22.9" customHeight="1">
      <c r="B145" s="159"/>
      <c r="C145" s="160"/>
      <c r="D145" s="161" t="s">
        <v>71</v>
      </c>
      <c r="E145" s="173" t="s">
        <v>151</v>
      </c>
      <c r="F145" s="173" t="s">
        <v>190</v>
      </c>
      <c r="G145" s="160"/>
      <c r="H145" s="160"/>
      <c r="I145" s="163"/>
      <c r="J145" s="174">
        <f>BK145</f>
        <v>0</v>
      </c>
      <c r="K145" s="160"/>
      <c r="L145" s="165"/>
      <c r="M145" s="166"/>
      <c r="N145" s="167"/>
      <c r="O145" s="167"/>
      <c r="P145" s="168">
        <f>SUM(P146:P199)</f>
        <v>0</v>
      </c>
      <c r="Q145" s="167"/>
      <c r="R145" s="168">
        <f>SUM(R146:R199)</f>
        <v>6.390394720000001</v>
      </c>
      <c r="S145" s="167"/>
      <c r="T145" s="169">
        <f>SUM(T146:T199)</f>
        <v>0</v>
      </c>
      <c r="AR145" s="170" t="s">
        <v>80</v>
      </c>
      <c r="AT145" s="171" t="s">
        <v>71</v>
      </c>
      <c r="AU145" s="171" t="s">
        <v>80</v>
      </c>
      <c r="AY145" s="170" t="s">
        <v>143</v>
      </c>
      <c r="BK145" s="172">
        <f>SUM(BK146:BK199)</f>
        <v>0</v>
      </c>
    </row>
    <row r="146" spans="1:65" s="2" customFormat="1" ht="33" customHeight="1">
      <c r="A146" s="36"/>
      <c r="B146" s="37"/>
      <c r="C146" s="175" t="s">
        <v>191</v>
      </c>
      <c r="D146" s="175" t="s">
        <v>146</v>
      </c>
      <c r="E146" s="176" t="s">
        <v>192</v>
      </c>
      <c r="F146" s="177" t="s">
        <v>193</v>
      </c>
      <c r="G146" s="178" t="s">
        <v>194</v>
      </c>
      <c r="H146" s="179">
        <v>6</v>
      </c>
      <c r="I146" s="180"/>
      <c r="J146" s="181">
        <f>ROUND(I146*H146,2)</f>
        <v>0</v>
      </c>
      <c r="K146" s="177" t="s">
        <v>150</v>
      </c>
      <c r="L146" s="41"/>
      <c r="M146" s="182" t="s">
        <v>19</v>
      </c>
      <c r="N146" s="183" t="s">
        <v>43</v>
      </c>
      <c r="O146" s="66"/>
      <c r="P146" s="184">
        <f>O146*H146</f>
        <v>0</v>
      </c>
      <c r="Q146" s="184">
        <v>0.05818</v>
      </c>
      <c r="R146" s="184">
        <f>Q146*H146</f>
        <v>0.34908</v>
      </c>
      <c r="S146" s="184">
        <v>0</v>
      </c>
      <c r="T146" s="185">
        <f>S146*H146</f>
        <v>0</v>
      </c>
      <c r="U146" s="36"/>
      <c r="V146" s="36"/>
      <c r="W146" s="36"/>
      <c r="X146" s="36"/>
      <c r="Y146" s="36"/>
      <c r="Z146" s="36"/>
      <c r="AA146" s="36"/>
      <c r="AB146" s="36"/>
      <c r="AC146" s="36"/>
      <c r="AD146" s="36"/>
      <c r="AE146" s="36"/>
      <c r="AR146" s="186" t="s">
        <v>151</v>
      </c>
      <c r="AT146" s="186" t="s">
        <v>146</v>
      </c>
      <c r="AU146" s="186" t="s">
        <v>82</v>
      </c>
      <c r="AY146" s="19" t="s">
        <v>143</v>
      </c>
      <c r="BE146" s="187">
        <f>IF(N146="základní",J146,0)</f>
        <v>0</v>
      </c>
      <c r="BF146" s="187">
        <f>IF(N146="snížená",J146,0)</f>
        <v>0</v>
      </c>
      <c r="BG146" s="187">
        <f>IF(N146="zákl. přenesená",J146,0)</f>
        <v>0</v>
      </c>
      <c r="BH146" s="187">
        <f>IF(N146="sníž. přenesená",J146,0)</f>
        <v>0</v>
      </c>
      <c r="BI146" s="187">
        <f>IF(N146="nulová",J146,0)</f>
        <v>0</v>
      </c>
      <c r="BJ146" s="19" t="s">
        <v>80</v>
      </c>
      <c r="BK146" s="187">
        <f>ROUND(I146*H146,2)</f>
        <v>0</v>
      </c>
      <c r="BL146" s="19" t="s">
        <v>151</v>
      </c>
      <c r="BM146" s="186" t="s">
        <v>195</v>
      </c>
    </row>
    <row r="147" spans="1:47" s="2" customFormat="1" ht="12">
      <c r="A147" s="36"/>
      <c r="B147" s="37"/>
      <c r="C147" s="38"/>
      <c r="D147" s="188" t="s">
        <v>153</v>
      </c>
      <c r="E147" s="38"/>
      <c r="F147" s="189" t="s">
        <v>196</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153</v>
      </c>
      <c r="AU147" s="19" t="s">
        <v>82</v>
      </c>
    </row>
    <row r="148" spans="2:51" s="13" customFormat="1" ht="12">
      <c r="B148" s="193"/>
      <c r="C148" s="194"/>
      <c r="D148" s="195" t="s">
        <v>155</v>
      </c>
      <c r="E148" s="196" t="s">
        <v>19</v>
      </c>
      <c r="F148" s="197" t="s">
        <v>197</v>
      </c>
      <c r="G148" s="194"/>
      <c r="H148" s="196" t="s">
        <v>19</v>
      </c>
      <c r="I148" s="198"/>
      <c r="J148" s="194"/>
      <c r="K148" s="194"/>
      <c r="L148" s="199"/>
      <c r="M148" s="200"/>
      <c r="N148" s="201"/>
      <c r="O148" s="201"/>
      <c r="P148" s="201"/>
      <c r="Q148" s="201"/>
      <c r="R148" s="201"/>
      <c r="S148" s="201"/>
      <c r="T148" s="202"/>
      <c r="AT148" s="203" t="s">
        <v>155</v>
      </c>
      <c r="AU148" s="203" t="s">
        <v>82</v>
      </c>
      <c r="AV148" s="13" t="s">
        <v>80</v>
      </c>
      <c r="AW148" s="13" t="s">
        <v>33</v>
      </c>
      <c r="AX148" s="13" t="s">
        <v>72</v>
      </c>
      <c r="AY148" s="203" t="s">
        <v>143</v>
      </c>
    </row>
    <row r="149" spans="2:51" s="14" customFormat="1" ht="12">
      <c r="B149" s="204"/>
      <c r="C149" s="205"/>
      <c r="D149" s="195" t="s">
        <v>155</v>
      </c>
      <c r="E149" s="206" t="s">
        <v>19</v>
      </c>
      <c r="F149" s="207" t="s">
        <v>198</v>
      </c>
      <c r="G149" s="205"/>
      <c r="H149" s="208">
        <v>6</v>
      </c>
      <c r="I149" s="209"/>
      <c r="J149" s="205"/>
      <c r="K149" s="205"/>
      <c r="L149" s="210"/>
      <c r="M149" s="211"/>
      <c r="N149" s="212"/>
      <c r="O149" s="212"/>
      <c r="P149" s="212"/>
      <c r="Q149" s="212"/>
      <c r="R149" s="212"/>
      <c r="S149" s="212"/>
      <c r="T149" s="213"/>
      <c r="AT149" s="214" t="s">
        <v>155</v>
      </c>
      <c r="AU149" s="214" t="s">
        <v>82</v>
      </c>
      <c r="AV149" s="14" t="s">
        <v>82</v>
      </c>
      <c r="AW149" s="14" t="s">
        <v>33</v>
      </c>
      <c r="AX149" s="14" t="s">
        <v>80</v>
      </c>
      <c r="AY149" s="214" t="s">
        <v>143</v>
      </c>
    </row>
    <row r="150" spans="1:65" s="2" customFormat="1" ht="37.9" customHeight="1">
      <c r="A150" s="36"/>
      <c r="B150" s="37"/>
      <c r="C150" s="175" t="s">
        <v>199</v>
      </c>
      <c r="D150" s="175" t="s">
        <v>146</v>
      </c>
      <c r="E150" s="176" t="s">
        <v>200</v>
      </c>
      <c r="F150" s="177" t="s">
        <v>201</v>
      </c>
      <c r="G150" s="178" t="s">
        <v>194</v>
      </c>
      <c r="H150" s="179">
        <v>12</v>
      </c>
      <c r="I150" s="180"/>
      <c r="J150" s="181">
        <f>ROUND(I150*H150,2)</f>
        <v>0</v>
      </c>
      <c r="K150" s="177" t="s">
        <v>150</v>
      </c>
      <c r="L150" s="41"/>
      <c r="M150" s="182" t="s">
        <v>19</v>
      </c>
      <c r="N150" s="183" t="s">
        <v>43</v>
      </c>
      <c r="O150" s="66"/>
      <c r="P150" s="184">
        <f>O150*H150</f>
        <v>0</v>
      </c>
      <c r="Q150" s="184">
        <v>0.06736</v>
      </c>
      <c r="R150" s="184">
        <f>Q150*H150</f>
        <v>0.80832</v>
      </c>
      <c r="S150" s="184">
        <v>0</v>
      </c>
      <c r="T150" s="185">
        <f>S150*H150</f>
        <v>0</v>
      </c>
      <c r="U150" s="36"/>
      <c r="V150" s="36"/>
      <c r="W150" s="36"/>
      <c r="X150" s="36"/>
      <c r="Y150" s="36"/>
      <c r="Z150" s="36"/>
      <c r="AA150" s="36"/>
      <c r="AB150" s="36"/>
      <c r="AC150" s="36"/>
      <c r="AD150" s="36"/>
      <c r="AE150" s="36"/>
      <c r="AR150" s="186" t="s">
        <v>151</v>
      </c>
      <c r="AT150" s="186" t="s">
        <v>146</v>
      </c>
      <c r="AU150" s="186" t="s">
        <v>82</v>
      </c>
      <c r="AY150" s="19" t="s">
        <v>143</v>
      </c>
      <c r="BE150" s="187">
        <f>IF(N150="základní",J150,0)</f>
        <v>0</v>
      </c>
      <c r="BF150" s="187">
        <f>IF(N150="snížená",J150,0)</f>
        <v>0</v>
      </c>
      <c r="BG150" s="187">
        <f>IF(N150="zákl. přenesená",J150,0)</f>
        <v>0</v>
      </c>
      <c r="BH150" s="187">
        <f>IF(N150="sníž. přenesená",J150,0)</f>
        <v>0</v>
      </c>
      <c r="BI150" s="187">
        <f>IF(N150="nulová",J150,0)</f>
        <v>0</v>
      </c>
      <c r="BJ150" s="19" t="s">
        <v>80</v>
      </c>
      <c r="BK150" s="187">
        <f>ROUND(I150*H150,2)</f>
        <v>0</v>
      </c>
      <c r="BL150" s="19" t="s">
        <v>151</v>
      </c>
      <c r="BM150" s="186" t="s">
        <v>202</v>
      </c>
    </row>
    <row r="151" spans="1:47" s="2" customFormat="1" ht="12">
      <c r="A151" s="36"/>
      <c r="B151" s="37"/>
      <c r="C151" s="38"/>
      <c r="D151" s="188" t="s">
        <v>153</v>
      </c>
      <c r="E151" s="38"/>
      <c r="F151" s="189" t="s">
        <v>203</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153</v>
      </c>
      <c r="AU151" s="19" t="s">
        <v>82</v>
      </c>
    </row>
    <row r="152" spans="2:51" s="13" customFormat="1" ht="12">
      <c r="B152" s="193"/>
      <c r="C152" s="194"/>
      <c r="D152" s="195" t="s">
        <v>155</v>
      </c>
      <c r="E152" s="196" t="s">
        <v>19</v>
      </c>
      <c r="F152" s="197" t="s">
        <v>204</v>
      </c>
      <c r="G152" s="194"/>
      <c r="H152" s="196" t="s">
        <v>19</v>
      </c>
      <c r="I152" s="198"/>
      <c r="J152" s="194"/>
      <c r="K152" s="194"/>
      <c r="L152" s="199"/>
      <c r="M152" s="200"/>
      <c r="N152" s="201"/>
      <c r="O152" s="201"/>
      <c r="P152" s="201"/>
      <c r="Q152" s="201"/>
      <c r="R152" s="201"/>
      <c r="S152" s="201"/>
      <c r="T152" s="202"/>
      <c r="AT152" s="203" t="s">
        <v>155</v>
      </c>
      <c r="AU152" s="203" t="s">
        <v>82</v>
      </c>
      <c r="AV152" s="13" t="s">
        <v>80</v>
      </c>
      <c r="AW152" s="13" t="s">
        <v>33</v>
      </c>
      <c r="AX152" s="13" t="s">
        <v>72</v>
      </c>
      <c r="AY152" s="203" t="s">
        <v>143</v>
      </c>
    </row>
    <row r="153" spans="2:51" s="14" customFormat="1" ht="12">
      <c r="B153" s="204"/>
      <c r="C153" s="205"/>
      <c r="D153" s="195" t="s">
        <v>155</v>
      </c>
      <c r="E153" s="206" t="s">
        <v>19</v>
      </c>
      <c r="F153" s="207" t="s">
        <v>205</v>
      </c>
      <c r="G153" s="205"/>
      <c r="H153" s="208">
        <v>12</v>
      </c>
      <c r="I153" s="209"/>
      <c r="J153" s="205"/>
      <c r="K153" s="205"/>
      <c r="L153" s="210"/>
      <c r="M153" s="211"/>
      <c r="N153" s="212"/>
      <c r="O153" s="212"/>
      <c r="P153" s="212"/>
      <c r="Q153" s="212"/>
      <c r="R153" s="212"/>
      <c r="S153" s="212"/>
      <c r="T153" s="213"/>
      <c r="AT153" s="214" t="s">
        <v>155</v>
      </c>
      <c r="AU153" s="214" t="s">
        <v>82</v>
      </c>
      <c r="AV153" s="14" t="s">
        <v>82</v>
      </c>
      <c r="AW153" s="14" t="s">
        <v>33</v>
      </c>
      <c r="AX153" s="14" t="s">
        <v>80</v>
      </c>
      <c r="AY153" s="214" t="s">
        <v>143</v>
      </c>
    </row>
    <row r="154" spans="1:65" s="2" customFormat="1" ht="37.9" customHeight="1">
      <c r="A154" s="36"/>
      <c r="B154" s="37"/>
      <c r="C154" s="175" t="s">
        <v>206</v>
      </c>
      <c r="D154" s="175" t="s">
        <v>146</v>
      </c>
      <c r="E154" s="176" t="s">
        <v>207</v>
      </c>
      <c r="F154" s="177" t="s">
        <v>208</v>
      </c>
      <c r="G154" s="178" t="s">
        <v>194</v>
      </c>
      <c r="H154" s="179">
        <v>4</v>
      </c>
      <c r="I154" s="180"/>
      <c r="J154" s="181">
        <f>ROUND(I154*H154,2)</f>
        <v>0</v>
      </c>
      <c r="K154" s="177" t="s">
        <v>150</v>
      </c>
      <c r="L154" s="41"/>
      <c r="M154" s="182" t="s">
        <v>19</v>
      </c>
      <c r="N154" s="183" t="s">
        <v>43</v>
      </c>
      <c r="O154" s="66"/>
      <c r="P154" s="184">
        <f>O154*H154</f>
        <v>0</v>
      </c>
      <c r="Q154" s="184">
        <v>0.02278</v>
      </c>
      <c r="R154" s="184">
        <f>Q154*H154</f>
        <v>0.09112</v>
      </c>
      <c r="S154" s="184">
        <v>0</v>
      </c>
      <c r="T154" s="185">
        <f>S154*H154</f>
        <v>0</v>
      </c>
      <c r="U154" s="36"/>
      <c r="V154" s="36"/>
      <c r="W154" s="36"/>
      <c r="X154" s="36"/>
      <c r="Y154" s="36"/>
      <c r="Z154" s="36"/>
      <c r="AA154" s="36"/>
      <c r="AB154" s="36"/>
      <c r="AC154" s="36"/>
      <c r="AD154" s="36"/>
      <c r="AE154" s="36"/>
      <c r="AR154" s="186" t="s">
        <v>151</v>
      </c>
      <c r="AT154" s="186" t="s">
        <v>146</v>
      </c>
      <c r="AU154" s="186" t="s">
        <v>82</v>
      </c>
      <c r="AY154" s="19" t="s">
        <v>143</v>
      </c>
      <c r="BE154" s="187">
        <f>IF(N154="základní",J154,0)</f>
        <v>0</v>
      </c>
      <c r="BF154" s="187">
        <f>IF(N154="snížená",J154,0)</f>
        <v>0</v>
      </c>
      <c r="BG154" s="187">
        <f>IF(N154="zákl. přenesená",J154,0)</f>
        <v>0</v>
      </c>
      <c r="BH154" s="187">
        <f>IF(N154="sníž. přenesená",J154,0)</f>
        <v>0</v>
      </c>
      <c r="BI154" s="187">
        <f>IF(N154="nulová",J154,0)</f>
        <v>0</v>
      </c>
      <c r="BJ154" s="19" t="s">
        <v>80</v>
      </c>
      <c r="BK154" s="187">
        <f>ROUND(I154*H154,2)</f>
        <v>0</v>
      </c>
      <c r="BL154" s="19" t="s">
        <v>151</v>
      </c>
      <c r="BM154" s="186" t="s">
        <v>209</v>
      </c>
    </row>
    <row r="155" spans="1:47" s="2" customFormat="1" ht="12">
      <c r="A155" s="36"/>
      <c r="B155" s="37"/>
      <c r="C155" s="38"/>
      <c r="D155" s="188" t="s">
        <v>153</v>
      </c>
      <c r="E155" s="38"/>
      <c r="F155" s="189" t="s">
        <v>210</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153</v>
      </c>
      <c r="AU155" s="19" t="s">
        <v>82</v>
      </c>
    </row>
    <row r="156" spans="2:51" s="13" customFormat="1" ht="12">
      <c r="B156" s="193"/>
      <c r="C156" s="194"/>
      <c r="D156" s="195" t="s">
        <v>155</v>
      </c>
      <c r="E156" s="196" t="s">
        <v>19</v>
      </c>
      <c r="F156" s="197" t="s">
        <v>172</v>
      </c>
      <c r="G156" s="194"/>
      <c r="H156" s="196" t="s">
        <v>19</v>
      </c>
      <c r="I156" s="198"/>
      <c r="J156" s="194"/>
      <c r="K156" s="194"/>
      <c r="L156" s="199"/>
      <c r="M156" s="200"/>
      <c r="N156" s="201"/>
      <c r="O156" s="201"/>
      <c r="P156" s="201"/>
      <c r="Q156" s="201"/>
      <c r="R156" s="201"/>
      <c r="S156" s="201"/>
      <c r="T156" s="202"/>
      <c r="AT156" s="203" t="s">
        <v>155</v>
      </c>
      <c r="AU156" s="203" t="s">
        <v>82</v>
      </c>
      <c r="AV156" s="13" t="s">
        <v>80</v>
      </c>
      <c r="AW156" s="13" t="s">
        <v>33</v>
      </c>
      <c r="AX156" s="13" t="s">
        <v>72</v>
      </c>
      <c r="AY156" s="203" t="s">
        <v>143</v>
      </c>
    </row>
    <row r="157" spans="2:51" s="14" customFormat="1" ht="12">
      <c r="B157" s="204"/>
      <c r="C157" s="205"/>
      <c r="D157" s="195" t="s">
        <v>155</v>
      </c>
      <c r="E157" s="206" t="s">
        <v>19</v>
      </c>
      <c r="F157" s="207" t="s">
        <v>211</v>
      </c>
      <c r="G157" s="205"/>
      <c r="H157" s="208">
        <v>4</v>
      </c>
      <c r="I157" s="209"/>
      <c r="J157" s="205"/>
      <c r="K157" s="205"/>
      <c r="L157" s="210"/>
      <c r="M157" s="211"/>
      <c r="N157" s="212"/>
      <c r="O157" s="212"/>
      <c r="P157" s="212"/>
      <c r="Q157" s="212"/>
      <c r="R157" s="212"/>
      <c r="S157" s="212"/>
      <c r="T157" s="213"/>
      <c r="AT157" s="214" t="s">
        <v>155</v>
      </c>
      <c r="AU157" s="214" t="s">
        <v>82</v>
      </c>
      <c r="AV157" s="14" t="s">
        <v>82</v>
      </c>
      <c r="AW157" s="14" t="s">
        <v>33</v>
      </c>
      <c r="AX157" s="14" t="s">
        <v>80</v>
      </c>
      <c r="AY157" s="214" t="s">
        <v>143</v>
      </c>
    </row>
    <row r="158" spans="1:65" s="2" customFormat="1" ht="37.9" customHeight="1">
      <c r="A158" s="36"/>
      <c r="B158" s="37"/>
      <c r="C158" s="175" t="s">
        <v>212</v>
      </c>
      <c r="D158" s="175" t="s">
        <v>146</v>
      </c>
      <c r="E158" s="176" t="s">
        <v>213</v>
      </c>
      <c r="F158" s="177" t="s">
        <v>214</v>
      </c>
      <c r="G158" s="178" t="s">
        <v>194</v>
      </c>
      <c r="H158" s="179">
        <v>3</v>
      </c>
      <c r="I158" s="180"/>
      <c r="J158" s="181">
        <f>ROUND(I158*H158,2)</f>
        <v>0</v>
      </c>
      <c r="K158" s="177" t="s">
        <v>150</v>
      </c>
      <c r="L158" s="41"/>
      <c r="M158" s="182" t="s">
        <v>19</v>
      </c>
      <c r="N158" s="183" t="s">
        <v>43</v>
      </c>
      <c r="O158" s="66"/>
      <c r="P158" s="184">
        <f>O158*H158</f>
        <v>0</v>
      </c>
      <c r="Q158" s="184">
        <v>0.059</v>
      </c>
      <c r="R158" s="184">
        <f>Q158*H158</f>
        <v>0.177</v>
      </c>
      <c r="S158" s="184">
        <v>0</v>
      </c>
      <c r="T158" s="185">
        <f>S158*H158</f>
        <v>0</v>
      </c>
      <c r="U158" s="36"/>
      <c r="V158" s="36"/>
      <c r="W158" s="36"/>
      <c r="X158" s="36"/>
      <c r="Y158" s="36"/>
      <c r="Z158" s="36"/>
      <c r="AA158" s="36"/>
      <c r="AB158" s="36"/>
      <c r="AC158" s="36"/>
      <c r="AD158" s="36"/>
      <c r="AE158" s="36"/>
      <c r="AR158" s="186" t="s">
        <v>151</v>
      </c>
      <c r="AT158" s="186" t="s">
        <v>146</v>
      </c>
      <c r="AU158" s="186" t="s">
        <v>82</v>
      </c>
      <c r="AY158" s="19" t="s">
        <v>143</v>
      </c>
      <c r="BE158" s="187">
        <f>IF(N158="základní",J158,0)</f>
        <v>0</v>
      </c>
      <c r="BF158" s="187">
        <f>IF(N158="snížená",J158,0)</f>
        <v>0</v>
      </c>
      <c r="BG158" s="187">
        <f>IF(N158="zákl. přenesená",J158,0)</f>
        <v>0</v>
      </c>
      <c r="BH158" s="187">
        <f>IF(N158="sníž. přenesená",J158,0)</f>
        <v>0</v>
      </c>
      <c r="BI158" s="187">
        <f>IF(N158="nulová",J158,0)</f>
        <v>0</v>
      </c>
      <c r="BJ158" s="19" t="s">
        <v>80</v>
      </c>
      <c r="BK158" s="187">
        <f>ROUND(I158*H158,2)</f>
        <v>0</v>
      </c>
      <c r="BL158" s="19" t="s">
        <v>151</v>
      </c>
      <c r="BM158" s="186" t="s">
        <v>215</v>
      </c>
    </row>
    <row r="159" spans="1:47" s="2" customFormat="1" ht="12">
      <c r="A159" s="36"/>
      <c r="B159" s="37"/>
      <c r="C159" s="38"/>
      <c r="D159" s="188" t="s">
        <v>153</v>
      </c>
      <c r="E159" s="38"/>
      <c r="F159" s="189" t="s">
        <v>216</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153</v>
      </c>
      <c r="AU159" s="19" t="s">
        <v>82</v>
      </c>
    </row>
    <row r="160" spans="2:51" s="13" customFormat="1" ht="12">
      <c r="B160" s="193"/>
      <c r="C160" s="194"/>
      <c r="D160" s="195" t="s">
        <v>155</v>
      </c>
      <c r="E160" s="196" t="s">
        <v>19</v>
      </c>
      <c r="F160" s="197" t="s">
        <v>217</v>
      </c>
      <c r="G160" s="194"/>
      <c r="H160" s="196" t="s">
        <v>19</v>
      </c>
      <c r="I160" s="198"/>
      <c r="J160" s="194"/>
      <c r="K160" s="194"/>
      <c r="L160" s="199"/>
      <c r="M160" s="200"/>
      <c r="N160" s="201"/>
      <c r="O160" s="201"/>
      <c r="P160" s="201"/>
      <c r="Q160" s="201"/>
      <c r="R160" s="201"/>
      <c r="S160" s="201"/>
      <c r="T160" s="202"/>
      <c r="AT160" s="203" t="s">
        <v>155</v>
      </c>
      <c r="AU160" s="203" t="s">
        <v>82</v>
      </c>
      <c r="AV160" s="13" t="s">
        <v>80</v>
      </c>
      <c r="AW160" s="13" t="s">
        <v>33</v>
      </c>
      <c r="AX160" s="13" t="s">
        <v>72</v>
      </c>
      <c r="AY160" s="203" t="s">
        <v>143</v>
      </c>
    </row>
    <row r="161" spans="2:51" s="14" customFormat="1" ht="12">
      <c r="B161" s="204"/>
      <c r="C161" s="205"/>
      <c r="D161" s="195" t="s">
        <v>155</v>
      </c>
      <c r="E161" s="206" t="s">
        <v>19</v>
      </c>
      <c r="F161" s="207" t="s">
        <v>218</v>
      </c>
      <c r="G161" s="205"/>
      <c r="H161" s="208">
        <v>3</v>
      </c>
      <c r="I161" s="209"/>
      <c r="J161" s="205"/>
      <c r="K161" s="205"/>
      <c r="L161" s="210"/>
      <c r="M161" s="211"/>
      <c r="N161" s="212"/>
      <c r="O161" s="212"/>
      <c r="P161" s="212"/>
      <c r="Q161" s="212"/>
      <c r="R161" s="212"/>
      <c r="S161" s="212"/>
      <c r="T161" s="213"/>
      <c r="AT161" s="214" t="s">
        <v>155</v>
      </c>
      <c r="AU161" s="214" t="s">
        <v>82</v>
      </c>
      <c r="AV161" s="14" t="s">
        <v>82</v>
      </c>
      <c r="AW161" s="14" t="s">
        <v>33</v>
      </c>
      <c r="AX161" s="14" t="s">
        <v>80</v>
      </c>
      <c r="AY161" s="214" t="s">
        <v>143</v>
      </c>
    </row>
    <row r="162" spans="1:65" s="2" customFormat="1" ht="24.2" customHeight="1">
      <c r="A162" s="36"/>
      <c r="B162" s="37"/>
      <c r="C162" s="175" t="s">
        <v>219</v>
      </c>
      <c r="D162" s="175" t="s">
        <v>146</v>
      </c>
      <c r="E162" s="176" t="s">
        <v>220</v>
      </c>
      <c r="F162" s="177" t="s">
        <v>221</v>
      </c>
      <c r="G162" s="178" t="s">
        <v>160</v>
      </c>
      <c r="H162" s="179">
        <v>0.184</v>
      </c>
      <c r="I162" s="180"/>
      <c r="J162" s="181">
        <f>ROUND(I162*H162,2)</f>
        <v>0</v>
      </c>
      <c r="K162" s="177" t="s">
        <v>150</v>
      </c>
      <c r="L162" s="41"/>
      <c r="M162" s="182" t="s">
        <v>19</v>
      </c>
      <c r="N162" s="183" t="s">
        <v>43</v>
      </c>
      <c r="O162" s="66"/>
      <c r="P162" s="184">
        <f>O162*H162</f>
        <v>0</v>
      </c>
      <c r="Q162" s="184">
        <v>0.01709</v>
      </c>
      <c r="R162" s="184">
        <f>Q162*H162</f>
        <v>0.0031445600000000002</v>
      </c>
      <c r="S162" s="184">
        <v>0</v>
      </c>
      <c r="T162" s="185">
        <f>S162*H162</f>
        <v>0</v>
      </c>
      <c r="U162" s="36"/>
      <c r="V162" s="36"/>
      <c r="W162" s="36"/>
      <c r="X162" s="36"/>
      <c r="Y162" s="36"/>
      <c r="Z162" s="36"/>
      <c r="AA162" s="36"/>
      <c r="AB162" s="36"/>
      <c r="AC162" s="36"/>
      <c r="AD162" s="36"/>
      <c r="AE162" s="36"/>
      <c r="AR162" s="186" t="s">
        <v>151</v>
      </c>
      <c r="AT162" s="186" t="s">
        <v>146</v>
      </c>
      <c r="AU162" s="186" t="s">
        <v>82</v>
      </c>
      <c r="AY162" s="19" t="s">
        <v>143</v>
      </c>
      <c r="BE162" s="187">
        <f>IF(N162="základní",J162,0)</f>
        <v>0</v>
      </c>
      <c r="BF162" s="187">
        <f>IF(N162="snížená",J162,0)</f>
        <v>0</v>
      </c>
      <c r="BG162" s="187">
        <f>IF(N162="zákl. přenesená",J162,0)</f>
        <v>0</v>
      </c>
      <c r="BH162" s="187">
        <f>IF(N162="sníž. přenesená",J162,0)</f>
        <v>0</v>
      </c>
      <c r="BI162" s="187">
        <f>IF(N162="nulová",J162,0)</f>
        <v>0</v>
      </c>
      <c r="BJ162" s="19" t="s">
        <v>80</v>
      </c>
      <c r="BK162" s="187">
        <f>ROUND(I162*H162,2)</f>
        <v>0</v>
      </c>
      <c r="BL162" s="19" t="s">
        <v>151</v>
      </c>
      <c r="BM162" s="186" t="s">
        <v>222</v>
      </c>
    </row>
    <row r="163" spans="1:47" s="2" customFormat="1" ht="12">
      <c r="A163" s="36"/>
      <c r="B163" s="37"/>
      <c r="C163" s="38"/>
      <c r="D163" s="188" t="s">
        <v>153</v>
      </c>
      <c r="E163" s="38"/>
      <c r="F163" s="189" t="s">
        <v>223</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153</v>
      </c>
      <c r="AU163" s="19" t="s">
        <v>82</v>
      </c>
    </row>
    <row r="164" spans="2:51" s="13" customFormat="1" ht="12">
      <c r="B164" s="193"/>
      <c r="C164" s="194"/>
      <c r="D164" s="195" t="s">
        <v>155</v>
      </c>
      <c r="E164" s="196" t="s">
        <v>19</v>
      </c>
      <c r="F164" s="197" t="s">
        <v>172</v>
      </c>
      <c r="G164" s="194"/>
      <c r="H164" s="196" t="s">
        <v>19</v>
      </c>
      <c r="I164" s="198"/>
      <c r="J164" s="194"/>
      <c r="K164" s="194"/>
      <c r="L164" s="199"/>
      <c r="M164" s="200"/>
      <c r="N164" s="201"/>
      <c r="O164" s="201"/>
      <c r="P164" s="201"/>
      <c r="Q164" s="201"/>
      <c r="R164" s="201"/>
      <c r="S164" s="201"/>
      <c r="T164" s="202"/>
      <c r="AT164" s="203" t="s">
        <v>155</v>
      </c>
      <c r="AU164" s="203" t="s">
        <v>82</v>
      </c>
      <c r="AV164" s="13" t="s">
        <v>80</v>
      </c>
      <c r="AW164" s="13" t="s">
        <v>33</v>
      </c>
      <c r="AX164" s="13" t="s">
        <v>72</v>
      </c>
      <c r="AY164" s="203" t="s">
        <v>143</v>
      </c>
    </row>
    <row r="165" spans="2:51" s="13" customFormat="1" ht="12">
      <c r="B165" s="193"/>
      <c r="C165" s="194"/>
      <c r="D165" s="195" t="s">
        <v>155</v>
      </c>
      <c r="E165" s="196" t="s">
        <v>19</v>
      </c>
      <c r="F165" s="197" t="s">
        <v>224</v>
      </c>
      <c r="G165" s="194"/>
      <c r="H165" s="196" t="s">
        <v>19</v>
      </c>
      <c r="I165" s="198"/>
      <c r="J165" s="194"/>
      <c r="K165" s="194"/>
      <c r="L165" s="199"/>
      <c r="M165" s="200"/>
      <c r="N165" s="201"/>
      <c r="O165" s="201"/>
      <c r="P165" s="201"/>
      <c r="Q165" s="201"/>
      <c r="R165" s="201"/>
      <c r="S165" s="201"/>
      <c r="T165" s="202"/>
      <c r="AT165" s="203" t="s">
        <v>155</v>
      </c>
      <c r="AU165" s="203" t="s">
        <v>82</v>
      </c>
      <c r="AV165" s="13" t="s">
        <v>80</v>
      </c>
      <c r="AW165" s="13" t="s">
        <v>33</v>
      </c>
      <c r="AX165" s="13" t="s">
        <v>72</v>
      </c>
      <c r="AY165" s="203" t="s">
        <v>143</v>
      </c>
    </row>
    <row r="166" spans="2:51" s="14" customFormat="1" ht="12">
      <c r="B166" s="204"/>
      <c r="C166" s="205"/>
      <c r="D166" s="195" t="s">
        <v>155</v>
      </c>
      <c r="E166" s="206" t="s">
        <v>19</v>
      </c>
      <c r="F166" s="207" t="s">
        <v>225</v>
      </c>
      <c r="G166" s="205"/>
      <c r="H166" s="208">
        <v>0.184</v>
      </c>
      <c r="I166" s="209"/>
      <c r="J166" s="205"/>
      <c r="K166" s="205"/>
      <c r="L166" s="210"/>
      <c r="M166" s="211"/>
      <c r="N166" s="212"/>
      <c r="O166" s="212"/>
      <c r="P166" s="212"/>
      <c r="Q166" s="212"/>
      <c r="R166" s="212"/>
      <c r="S166" s="212"/>
      <c r="T166" s="213"/>
      <c r="AT166" s="214" t="s">
        <v>155</v>
      </c>
      <c r="AU166" s="214" t="s">
        <v>82</v>
      </c>
      <c r="AV166" s="14" t="s">
        <v>82</v>
      </c>
      <c r="AW166" s="14" t="s">
        <v>33</v>
      </c>
      <c r="AX166" s="14" t="s">
        <v>80</v>
      </c>
      <c r="AY166" s="214" t="s">
        <v>143</v>
      </c>
    </row>
    <row r="167" spans="1:65" s="2" customFormat="1" ht="21.75" customHeight="1">
      <c r="A167" s="36"/>
      <c r="B167" s="37"/>
      <c r="C167" s="226" t="s">
        <v>226</v>
      </c>
      <c r="D167" s="226" t="s">
        <v>227</v>
      </c>
      <c r="E167" s="227" t="s">
        <v>228</v>
      </c>
      <c r="F167" s="228" t="s">
        <v>229</v>
      </c>
      <c r="G167" s="229" t="s">
        <v>160</v>
      </c>
      <c r="H167" s="230">
        <v>0.199</v>
      </c>
      <c r="I167" s="231"/>
      <c r="J167" s="232">
        <f>ROUND(I167*H167,2)</f>
        <v>0</v>
      </c>
      <c r="K167" s="228" t="s">
        <v>150</v>
      </c>
      <c r="L167" s="233"/>
      <c r="M167" s="234" t="s">
        <v>19</v>
      </c>
      <c r="N167" s="235" t="s">
        <v>43</v>
      </c>
      <c r="O167" s="66"/>
      <c r="P167" s="184">
        <f>O167*H167</f>
        <v>0</v>
      </c>
      <c r="Q167" s="184">
        <v>1</v>
      </c>
      <c r="R167" s="184">
        <f>Q167*H167</f>
        <v>0.199</v>
      </c>
      <c r="S167" s="184">
        <v>0</v>
      </c>
      <c r="T167" s="185">
        <f>S167*H167</f>
        <v>0</v>
      </c>
      <c r="U167" s="36"/>
      <c r="V167" s="36"/>
      <c r="W167" s="36"/>
      <c r="X167" s="36"/>
      <c r="Y167" s="36"/>
      <c r="Z167" s="36"/>
      <c r="AA167" s="36"/>
      <c r="AB167" s="36"/>
      <c r="AC167" s="36"/>
      <c r="AD167" s="36"/>
      <c r="AE167" s="36"/>
      <c r="AR167" s="186" t="s">
        <v>206</v>
      </c>
      <c r="AT167" s="186" t="s">
        <v>227</v>
      </c>
      <c r="AU167" s="186" t="s">
        <v>82</v>
      </c>
      <c r="AY167" s="19" t="s">
        <v>143</v>
      </c>
      <c r="BE167" s="187">
        <f>IF(N167="základní",J167,0)</f>
        <v>0</v>
      </c>
      <c r="BF167" s="187">
        <f>IF(N167="snížená",J167,0)</f>
        <v>0</v>
      </c>
      <c r="BG167" s="187">
        <f>IF(N167="zákl. přenesená",J167,0)</f>
        <v>0</v>
      </c>
      <c r="BH167" s="187">
        <f>IF(N167="sníž. přenesená",J167,0)</f>
        <v>0</v>
      </c>
      <c r="BI167" s="187">
        <f>IF(N167="nulová",J167,0)</f>
        <v>0</v>
      </c>
      <c r="BJ167" s="19" t="s">
        <v>80</v>
      </c>
      <c r="BK167" s="187">
        <f>ROUND(I167*H167,2)</f>
        <v>0</v>
      </c>
      <c r="BL167" s="19" t="s">
        <v>151</v>
      </c>
      <c r="BM167" s="186" t="s">
        <v>230</v>
      </c>
    </row>
    <row r="168" spans="2:51" s="14" customFormat="1" ht="12">
      <c r="B168" s="204"/>
      <c r="C168" s="205"/>
      <c r="D168" s="195" t="s">
        <v>155</v>
      </c>
      <c r="E168" s="205"/>
      <c r="F168" s="207" t="s">
        <v>231</v>
      </c>
      <c r="G168" s="205"/>
      <c r="H168" s="208">
        <v>0.199</v>
      </c>
      <c r="I168" s="209"/>
      <c r="J168" s="205"/>
      <c r="K168" s="205"/>
      <c r="L168" s="210"/>
      <c r="M168" s="211"/>
      <c r="N168" s="212"/>
      <c r="O168" s="212"/>
      <c r="P168" s="212"/>
      <c r="Q168" s="212"/>
      <c r="R168" s="212"/>
      <c r="S168" s="212"/>
      <c r="T168" s="213"/>
      <c r="AT168" s="214" t="s">
        <v>155</v>
      </c>
      <c r="AU168" s="214" t="s">
        <v>82</v>
      </c>
      <c r="AV168" s="14" t="s">
        <v>82</v>
      </c>
      <c r="AW168" s="14" t="s">
        <v>4</v>
      </c>
      <c r="AX168" s="14" t="s">
        <v>80</v>
      </c>
      <c r="AY168" s="214" t="s">
        <v>143</v>
      </c>
    </row>
    <row r="169" spans="1:65" s="2" customFormat="1" ht="33" customHeight="1">
      <c r="A169" s="36"/>
      <c r="B169" s="37"/>
      <c r="C169" s="175" t="s">
        <v>232</v>
      </c>
      <c r="D169" s="175" t="s">
        <v>146</v>
      </c>
      <c r="E169" s="176" t="s">
        <v>233</v>
      </c>
      <c r="F169" s="177" t="s">
        <v>234</v>
      </c>
      <c r="G169" s="178" t="s">
        <v>160</v>
      </c>
      <c r="H169" s="179">
        <v>0.635</v>
      </c>
      <c r="I169" s="180"/>
      <c r="J169" s="181">
        <f>ROUND(I169*H169,2)</f>
        <v>0</v>
      </c>
      <c r="K169" s="177" t="s">
        <v>150</v>
      </c>
      <c r="L169" s="41"/>
      <c r="M169" s="182" t="s">
        <v>19</v>
      </c>
      <c r="N169" s="183" t="s">
        <v>43</v>
      </c>
      <c r="O169" s="66"/>
      <c r="P169" s="184">
        <f>O169*H169</f>
        <v>0</v>
      </c>
      <c r="Q169" s="184">
        <v>0.01221</v>
      </c>
      <c r="R169" s="184">
        <f>Q169*H169</f>
        <v>0.00775335</v>
      </c>
      <c r="S169" s="184">
        <v>0</v>
      </c>
      <c r="T169" s="185">
        <f>S169*H169</f>
        <v>0</v>
      </c>
      <c r="U169" s="36"/>
      <c r="V169" s="36"/>
      <c r="W169" s="36"/>
      <c r="X169" s="36"/>
      <c r="Y169" s="36"/>
      <c r="Z169" s="36"/>
      <c r="AA169" s="36"/>
      <c r="AB169" s="36"/>
      <c r="AC169" s="36"/>
      <c r="AD169" s="36"/>
      <c r="AE169" s="36"/>
      <c r="AR169" s="186" t="s">
        <v>151</v>
      </c>
      <c r="AT169" s="186" t="s">
        <v>146</v>
      </c>
      <c r="AU169" s="186" t="s">
        <v>82</v>
      </c>
      <c r="AY169" s="19" t="s">
        <v>143</v>
      </c>
      <c r="BE169" s="187">
        <f>IF(N169="základní",J169,0)</f>
        <v>0</v>
      </c>
      <c r="BF169" s="187">
        <f>IF(N169="snížená",J169,0)</f>
        <v>0</v>
      </c>
      <c r="BG169" s="187">
        <f>IF(N169="zákl. přenesená",J169,0)</f>
        <v>0</v>
      </c>
      <c r="BH169" s="187">
        <f>IF(N169="sníž. přenesená",J169,0)</f>
        <v>0</v>
      </c>
      <c r="BI169" s="187">
        <f>IF(N169="nulová",J169,0)</f>
        <v>0</v>
      </c>
      <c r="BJ169" s="19" t="s">
        <v>80</v>
      </c>
      <c r="BK169" s="187">
        <f>ROUND(I169*H169,2)</f>
        <v>0</v>
      </c>
      <c r="BL169" s="19" t="s">
        <v>151</v>
      </c>
      <c r="BM169" s="186" t="s">
        <v>235</v>
      </c>
    </row>
    <row r="170" spans="1:47" s="2" customFormat="1" ht="12">
      <c r="A170" s="36"/>
      <c r="B170" s="37"/>
      <c r="C170" s="38"/>
      <c r="D170" s="188" t="s">
        <v>153</v>
      </c>
      <c r="E170" s="38"/>
      <c r="F170" s="189" t="s">
        <v>236</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153</v>
      </c>
      <c r="AU170" s="19" t="s">
        <v>82</v>
      </c>
    </row>
    <row r="171" spans="2:51" s="13" customFormat="1" ht="12">
      <c r="B171" s="193"/>
      <c r="C171" s="194"/>
      <c r="D171" s="195" t="s">
        <v>155</v>
      </c>
      <c r="E171" s="196" t="s">
        <v>19</v>
      </c>
      <c r="F171" s="197" t="s">
        <v>172</v>
      </c>
      <c r="G171" s="194"/>
      <c r="H171" s="196" t="s">
        <v>19</v>
      </c>
      <c r="I171" s="198"/>
      <c r="J171" s="194"/>
      <c r="K171" s="194"/>
      <c r="L171" s="199"/>
      <c r="M171" s="200"/>
      <c r="N171" s="201"/>
      <c r="O171" s="201"/>
      <c r="P171" s="201"/>
      <c r="Q171" s="201"/>
      <c r="R171" s="201"/>
      <c r="S171" s="201"/>
      <c r="T171" s="202"/>
      <c r="AT171" s="203" t="s">
        <v>155</v>
      </c>
      <c r="AU171" s="203" t="s">
        <v>82</v>
      </c>
      <c r="AV171" s="13" t="s">
        <v>80</v>
      </c>
      <c r="AW171" s="13" t="s">
        <v>33</v>
      </c>
      <c r="AX171" s="13" t="s">
        <v>72</v>
      </c>
      <c r="AY171" s="203" t="s">
        <v>143</v>
      </c>
    </row>
    <row r="172" spans="2:51" s="13" customFormat="1" ht="12">
      <c r="B172" s="193"/>
      <c r="C172" s="194"/>
      <c r="D172" s="195" t="s">
        <v>155</v>
      </c>
      <c r="E172" s="196" t="s">
        <v>19</v>
      </c>
      <c r="F172" s="197" t="s">
        <v>237</v>
      </c>
      <c r="G172" s="194"/>
      <c r="H172" s="196" t="s">
        <v>19</v>
      </c>
      <c r="I172" s="198"/>
      <c r="J172" s="194"/>
      <c r="K172" s="194"/>
      <c r="L172" s="199"/>
      <c r="M172" s="200"/>
      <c r="N172" s="201"/>
      <c r="O172" s="201"/>
      <c r="P172" s="201"/>
      <c r="Q172" s="201"/>
      <c r="R172" s="201"/>
      <c r="S172" s="201"/>
      <c r="T172" s="202"/>
      <c r="AT172" s="203" t="s">
        <v>155</v>
      </c>
      <c r="AU172" s="203" t="s">
        <v>82</v>
      </c>
      <c r="AV172" s="13" t="s">
        <v>80</v>
      </c>
      <c r="AW172" s="13" t="s">
        <v>33</v>
      </c>
      <c r="AX172" s="13" t="s">
        <v>72</v>
      </c>
      <c r="AY172" s="203" t="s">
        <v>143</v>
      </c>
    </row>
    <row r="173" spans="2:51" s="14" customFormat="1" ht="12">
      <c r="B173" s="204"/>
      <c r="C173" s="205"/>
      <c r="D173" s="195" t="s">
        <v>155</v>
      </c>
      <c r="E173" s="206" t="s">
        <v>19</v>
      </c>
      <c r="F173" s="207" t="s">
        <v>238</v>
      </c>
      <c r="G173" s="205"/>
      <c r="H173" s="208">
        <v>0.286</v>
      </c>
      <c r="I173" s="209"/>
      <c r="J173" s="205"/>
      <c r="K173" s="205"/>
      <c r="L173" s="210"/>
      <c r="M173" s="211"/>
      <c r="N173" s="212"/>
      <c r="O173" s="212"/>
      <c r="P173" s="212"/>
      <c r="Q173" s="212"/>
      <c r="R173" s="212"/>
      <c r="S173" s="212"/>
      <c r="T173" s="213"/>
      <c r="AT173" s="214" t="s">
        <v>155</v>
      </c>
      <c r="AU173" s="214" t="s">
        <v>82</v>
      </c>
      <c r="AV173" s="14" t="s">
        <v>82</v>
      </c>
      <c r="AW173" s="14" t="s">
        <v>33</v>
      </c>
      <c r="AX173" s="14" t="s">
        <v>72</v>
      </c>
      <c r="AY173" s="214" t="s">
        <v>143</v>
      </c>
    </row>
    <row r="174" spans="2:51" s="13" customFormat="1" ht="12">
      <c r="B174" s="193"/>
      <c r="C174" s="194"/>
      <c r="D174" s="195" t="s">
        <v>155</v>
      </c>
      <c r="E174" s="196" t="s">
        <v>19</v>
      </c>
      <c r="F174" s="197" t="s">
        <v>239</v>
      </c>
      <c r="G174" s="194"/>
      <c r="H174" s="196" t="s">
        <v>19</v>
      </c>
      <c r="I174" s="198"/>
      <c r="J174" s="194"/>
      <c r="K174" s="194"/>
      <c r="L174" s="199"/>
      <c r="M174" s="200"/>
      <c r="N174" s="201"/>
      <c r="O174" s="201"/>
      <c r="P174" s="201"/>
      <c r="Q174" s="201"/>
      <c r="R174" s="201"/>
      <c r="S174" s="201"/>
      <c r="T174" s="202"/>
      <c r="AT174" s="203" t="s">
        <v>155</v>
      </c>
      <c r="AU174" s="203" t="s">
        <v>82</v>
      </c>
      <c r="AV174" s="13" t="s">
        <v>80</v>
      </c>
      <c r="AW174" s="13" t="s">
        <v>33</v>
      </c>
      <c r="AX174" s="13" t="s">
        <v>72</v>
      </c>
      <c r="AY174" s="203" t="s">
        <v>143</v>
      </c>
    </row>
    <row r="175" spans="2:51" s="14" customFormat="1" ht="12">
      <c r="B175" s="204"/>
      <c r="C175" s="205"/>
      <c r="D175" s="195" t="s">
        <v>155</v>
      </c>
      <c r="E175" s="206" t="s">
        <v>19</v>
      </c>
      <c r="F175" s="207" t="s">
        <v>240</v>
      </c>
      <c r="G175" s="205"/>
      <c r="H175" s="208">
        <v>0.349</v>
      </c>
      <c r="I175" s="209"/>
      <c r="J175" s="205"/>
      <c r="K175" s="205"/>
      <c r="L175" s="210"/>
      <c r="M175" s="211"/>
      <c r="N175" s="212"/>
      <c r="O175" s="212"/>
      <c r="P175" s="212"/>
      <c r="Q175" s="212"/>
      <c r="R175" s="212"/>
      <c r="S175" s="212"/>
      <c r="T175" s="213"/>
      <c r="AT175" s="214" t="s">
        <v>155</v>
      </c>
      <c r="AU175" s="214" t="s">
        <v>82</v>
      </c>
      <c r="AV175" s="14" t="s">
        <v>82</v>
      </c>
      <c r="AW175" s="14" t="s">
        <v>33</v>
      </c>
      <c r="AX175" s="14" t="s">
        <v>72</v>
      </c>
      <c r="AY175" s="214" t="s">
        <v>143</v>
      </c>
    </row>
    <row r="176" spans="2:51" s="15" customFormat="1" ht="12">
      <c r="B176" s="215"/>
      <c r="C176" s="216"/>
      <c r="D176" s="195" t="s">
        <v>155</v>
      </c>
      <c r="E176" s="217" t="s">
        <v>19</v>
      </c>
      <c r="F176" s="218" t="s">
        <v>166</v>
      </c>
      <c r="G176" s="216"/>
      <c r="H176" s="219">
        <v>0.635</v>
      </c>
      <c r="I176" s="220"/>
      <c r="J176" s="216"/>
      <c r="K176" s="216"/>
      <c r="L176" s="221"/>
      <c r="M176" s="222"/>
      <c r="N176" s="223"/>
      <c r="O176" s="223"/>
      <c r="P176" s="223"/>
      <c r="Q176" s="223"/>
      <c r="R176" s="223"/>
      <c r="S176" s="223"/>
      <c r="T176" s="224"/>
      <c r="AT176" s="225" t="s">
        <v>155</v>
      </c>
      <c r="AU176" s="225" t="s">
        <v>82</v>
      </c>
      <c r="AV176" s="15" t="s">
        <v>151</v>
      </c>
      <c r="AW176" s="15" t="s">
        <v>33</v>
      </c>
      <c r="AX176" s="15" t="s">
        <v>80</v>
      </c>
      <c r="AY176" s="225" t="s">
        <v>143</v>
      </c>
    </row>
    <row r="177" spans="1:65" s="2" customFormat="1" ht="21.75" customHeight="1">
      <c r="A177" s="36"/>
      <c r="B177" s="37"/>
      <c r="C177" s="226" t="s">
        <v>241</v>
      </c>
      <c r="D177" s="226" t="s">
        <v>227</v>
      </c>
      <c r="E177" s="227" t="s">
        <v>242</v>
      </c>
      <c r="F177" s="228" t="s">
        <v>243</v>
      </c>
      <c r="G177" s="229" t="s">
        <v>160</v>
      </c>
      <c r="H177" s="230">
        <v>0.309</v>
      </c>
      <c r="I177" s="231"/>
      <c r="J177" s="232">
        <f>ROUND(I177*H177,2)</f>
        <v>0</v>
      </c>
      <c r="K177" s="228" t="s">
        <v>150</v>
      </c>
      <c r="L177" s="233"/>
      <c r="M177" s="234" t="s">
        <v>19</v>
      </c>
      <c r="N177" s="235" t="s">
        <v>43</v>
      </c>
      <c r="O177" s="66"/>
      <c r="P177" s="184">
        <f>O177*H177</f>
        <v>0</v>
      </c>
      <c r="Q177" s="184">
        <v>1</v>
      </c>
      <c r="R177" s="184">
        <f>Q177*H177</f>
        <v>0.309</v>
      </c>
      <c r="S177" s="184">
        <v>0</v>
      </c>
      <c r="T177" s="185">
        <f>S177*H177</f>
        <v>0</v>
      </c>
      <c r="U177" s="36"/>
      <c r="V177" s="36"/>
      <c r="W177" s="36"/>
      <c r="X177" s="36"/>
      <c r="Y177" s="36"/>
      <c r="Z177" s="36"/>
      <c r="AA177" s="36"/>
      <c r="AB177" s="36"/>
      <c r="AC177" s="36"/>
      <c r="AD177" s="36"/>
      <c r="AE177" s="36"/>
      <c r="AR177" s="186" t="s">
        <v>206</v>
      </c>
      <c r="AT177" s="186" t="s">
        <v>227</v>
      </c>
      <c r="AU177" s="186" t="s">
        <v>82</v>
      </c>
      <c r="AY177" s="19" t="s">
        <v>143</v>
      </c>
      <c r="BE177" s="187">
        <f>IF(N177="základní",J177,0)</f>
        <v>0</v>
      </c>
      <c r="BF177" s="187">
        <f>IF(N177="snížená",J177,0)</f>
        <v>0</v>
      </c>
      <c r="BG177" s="187">
        <f>IF(N177="zákl. přenesená",J177,0)</f>
        <v>0</v>
      </c>
      <c r="BH177" s="187">
        <f>IF(N177="sníž. přenesená",J177,0)</f>
        <v>0</v>
      </c>
      <c r="BI177" s="187">
        <f>IF(N177="nulová",J177,0)</f>
        <v>0</v>
      </c>
      <c r="BJ177" s="19" t="s">
        <v>80</v>
      </c>
      <c r="BK177" s="187">
        <f>ROUND(I177*H177,2)</f>
        <v>0</v>
      </c>
      <c r="BL177" s="19" t="s">
        <v>151</v>
      </c>
      <c r="BM177" s="186" t="s">
        <v>244</v>
      </c>
    </row>
    <row r="178" spans="2:51" s="14" customFormat="1" ht="12">
      <c r="B178" s="204"/>
      <c r="C178" s="205"/>
      <c r="D178" s="195" t="s">
        <v>155</v>
      </c>
      <c r="E178" s="205"/>
      <c r="F178" s="207" t="s">
        <v>245</v>
      </c>
      <c r="G178" s="205"/>
      <c r="H178" s="208">
        <v>0.309</v>
      </c>
      <c r="I178" s="209"/>
      <c r="J178" s="205"/>
      <c r="K178" s="205"/>
      <c r="L178" s="210"/>
      <c r="M178" s="211"/>
      <c r="N178" s="212"/>
      <c r="O178" s="212"/>
      <c r="P178" s="212"/>
      <c r="Q178" s="212"/>
      <c r="R178" s="212"/>
      <c r="S178" s="212"/>
      <c r="T178" s="213"/>
      <c r="AT178" s="214" t="s">
        <v>155</v>
      </c>
      <c r="AU178" s="214" t="s">
        <v>82</v>
      </c>
      <c r="AV178" s="14" t="s">
        <v>82</v>
      </c>
      <c r="AW178" s="14" t="s">
        <v>4</v>
      </c>
      <c r="AX178" s="14" t="s">
        <v>80</v>
      </c>
      <c r="AY178" s="214" t="s">
        <v>143</v>
      </c>
    </row>
    <row r="179" spans="1:65" s="2" customFormat="1" ht="21.75" customHeight="1">
      <c r="A179" s="36"/>
      <c r="B179" s="37"/>
      <c r="C179" s="226" t="s">
        <v>246</v>
      </c>
      <c r="D179" s="226" t="s">
        <v>227</v>
      </c>
      <c r="E179" s="227" t="s">
        <v>247</v>
      </c>
      <c r="F179" s="228" t="s">
        <v>248</v>
      </c>
      <c r="G179" s="229" t="s">
        <v>160</v>
      </c>
      <c r="H179" s="230">
        <v>0.377</v>
      </c>
      <c r="I179" s="231"/>
      <c r="J179" s="232">
        <f>ROUND(I179*H179,2)</f>
        <v>0</v>
      </c>
      <c r="K179" s="228" t="s">
        <v>150</v>
      </c>
      <c r="L179" s="233"/>
      <c r="M179" s="234" t="s">
        <v>19</v>
      </c>
      <c r="N179" s="235" t="s">
        <v>43</v>
      </c>
      <c r="O179" s="66"/>
      <c r="P179" s="184">
        <f>O179*H179</f>
        <v>0</v>
      </c>
      <c r="Q179" s="184">
        <v>1</v>
      </c>
      <c r="R179" s="184">
        <f>Q179*H179</f>
        <v>0.377</v>
      </c>
      <c r="S179" s="184">
        <v>0</v>
      </c>
      <c r="T179" s="185">
        <f>S179*H179</f>
        <v>0</v>
      </c>
      <c r="U179" s="36"/>
      <c r="V179" s="36"/>
      <c r="W179" s="36"/>
      <c r="X179" s="36"/>
      <c r="Y179" s="36"/>
      <c r="Z179" s="36"/>
      <c r="AA179" s="36"/>
      <c r="AB179" s="36"/>
      <c r="AC179" s="36"/>
      <c r="AD179" s="36"/>
      <c r="AE179" s="36"/>
      <c r="AR179" s="186" t="s">
        <v>206</v>
      </c>
      <c r="AT179" s="186" t="s">
        <v>227</v>
      </c>
      <c r="AU179" s="186" t="s">
        <v>82</v>
      </c>
      <c r="AY179" s="19" t="s">
        <v>143</v>
      </c>
      <c r="BE179" s="187">
        <f>IF(N179="základní",J179,0)</f>
        <v>0</v>
      </c>
      <c r="BF179" s="187">
        <f>IF(N179="snížená",J179,0)</f>
        <v>0</v>
      </c>
      <c r="BG179" s="187">
        <f>IF(N179="zákl. přenesená",J179,0)</f>
        <v>0</v>
      </c>
      <c r="BH179" s="187">
        <f>IF(N179="sníž. přenesená",J179,0)</f>
        <v>0</v>
      </c>
      <c r="BI179" s="187">
        <f>IF(N179="nulová",J179,0)</f>
        <v>0</v>
      </c>
      <c r="BJ179" s="19" t="s">
        <v>80</v>
      </c>
      <c r="BK179" s="187">
        <f>ROUND(I179*H179,2)</f>
        <v>0</v>
      </c>
      <c r="BL179" s="19" t="s">
        <v>151</v>
      </c>
      <c r="BM179" s="186" t="s">
        <v>249</v>
      </c>
    </row>
    <row r="180" spans="2:51" s="14" customFormat="1" ht="12">
      <c r="B180" s="204"/>
      <c r="C180" s="205"/>
      <c r="D180" s="195" t="s">
        <v>155</v>
      </c>
      <c r="E180" s="205"/>
      <c r="F180" s="207" t="s">
        <v>250</v>
      </c>
      <c r="G180" s="205"/>
      <c r="H180" s="208">
        <v>0.377</v>
      </c>
      <c r="I180" s="209"/>
      <c r="J180" s="205"/>
      <c r="K180" s="205"/>
      <c r="L180" s="210"/>
      <c r="M180" s="211"/>
      <c r="N180" s="212"/>
      <c r="O180" s="212"/>
      <c r="P180" s="212"/>
      <c r="Q180" s="212"/>
      <c r="R180" s="212"/>
      <c r="S180" s="212"/>
      <c r="T180" s="213"/>
      <c r="AT180" s="214" t="s">
        <v>155</v>
      </c>
      <c r="AU180" s="214" t="s">
        <v>82</v>
      </c>
      <c r="AV180" s="14" t="s">
        <v>82</v>
      </c>
      <c r="AW180" s="14" t="s">
        <v>4</v>
      </c>
      <c r="AX180" s="14" t="s">
        <v>80</v>
      </c>
      <c r="AY180" s="214" t="s">
        <v>143</v>
      </c>
    </row>
    <row r="181" spans="1:65" s="2" customFormat="1" ht="24.2" customHeight="1">
      <c r="A181" s="36"/>
      <c r="B181" s="37"/>
      <c r="C181" s="175" t="s">
        <v>8</v>
      </c>
      <c r="D181" s="175" t="s">
        <v>146</v>
      </c>
      <c r="E181" s="176" t="s">
        <v>251</v>
      </c>
      <c r="F181" s="177" t="s">
        <v>252</v>
      </c>
      <c r="G181" s="178" t="s">
        <v>149</v>
      </c>
      <c r="H181" s="179">
        <v>1.564</v>
      </c>
      <c r="I181" s="180"/>
      <c r="J181" s="181">
        <f>ROUND(I181*H181,2)</f>
        <v>0</v>
      </c>
      <c r="K181" s="177" t="s">
        <v>150</v>
      </c>
      <c r="L181" s="41"/>
      <c r="M181" s="182" t="s">
        <v>19</v>
      </c>
      <c r="N181" s="183" t="s">
        <v>43</v>
      </c>
      <c r="O181" s="66"/>
      <c r="P181" s="184">
        <f>O181*H181</f>
        <v>0</v>
      </c>
      <c r="Q181" s="184">
        <v>2.50198</v>
      </c>
      <c r="R181" s="184">
        <f>Q181*H181</f>
        <v>3.9130967200000004</v>
      </c>
      <c r="S181" s="184">
        <v>0</v>
      </c>
      <c r="T181" s="185">
        <f>S181*H181</f>
        <v>0</v>
      </c>
      <c r="U181" s="36"/>
      <c r="V181" s="36"/>
      <c r="W181" s="36"/>
      <c r="X181" s="36"/>
      <c r="Y181" s="36"/>
      <c r="Z181" s="36"/>
      <c r="AA181" s="36"/>
      <c r="AB181" s="36"/>
      <c r="AC181" s="36"/>
      <c r="AD181" s="36"/>
      <c r="AE181" s="36"/>
      <c r="AR181" s="186" t="s">
        <v>151</v>
      </c>
      <c r="AT181" s="186" t="s">
        <v>146</v>
      </c>
      <c r="AU181" s="186" t="s">
        <v>82</v>
      </c>
      <c r="AY181" s="19" t="s">
        <v>143</v>
      </c>
      <c r="BE181" s="187">
        <f>IF(N181="základní",J181,0)</f>
        <v>0</v>
      </c>
      <c r="BF181" s="187">
        <f>IF(N181="snížená",J181,0)</f>
        <v>0</v>
      </c>
      <c r="BG181" s="187">
        <f>IF(N181="zákl. přenesená",J181,0)</f>
        <v>0</v>
      </c>
      <c r="BH181" s="187">
        <f>IF(N181="sníž. přenesená",J181,0)</f>
        <v>0</v>
      </c>
      <c r="BI181" s="187">
        <f>IF(N181="nulová",J181,0)</f>
        <v>0</v>
      </c>
      <c r="BJ181" s="19" t="s">
        <v>80</v>
      </c>
      <c r="BK181" s="187">
        <f>ROUND(I181*H181,2)</f>
        <v>0</v>
      </c>
      <c r="BL181" s="19" t="s">
        <v>151</v>
      </c>
      <c r="BM181" s="186" t="s">
        <v>253</v>
      </c>
    </row>
    <row r="182" spans="1:47" s="2" customFormat="1" ht="12">
      <c r="A182" s="36"/>
      <c r="B182" s="37"/>
      <c r="C182" s="38"/>
      <c r="D182" s="188" t="s">
        <v>153</v>
      </c>
      <c r="E182" s="38"/>
      <c r="F182" s="189" t="s">
        <v>254</v>
      </c>
      <c r="G182" s="38"/>
      <c r="H182" s="38"/>
      <c r="I182" s="190"/>
      <c r="J182" s="38"/>
      <c r="K182" s="38"/>
      <c r="L182" s="41"/>
      <c r="M182" s="191"/>
      <c r="N182" s="192"/>
      <c r="O182" s="66"/>
      <c r="P182" s="66"/>
      <c r="Q182" s="66"/>
      <c r="R182" s="66"/>
      <c r="S182" s="66"/>
      <c r="T182" s="67"/>
      <c r="U182" s="36"/>
      <c r="V182" s="36"/>
      <c r="W182" s="36"/>
      <c r="X182" s="36"/>
      <c r="Y182" s="36"/>
      <c r="Z182" s="36"/>
      <c r="AA182" s="36"/>
      <c r="AB182" s="36"/>
      <c r="AC182" s="36"/>
      <c r="AD182" s="36"/>
      <c r="AE182" s="36"/>
      <c r="AT182" s="19" t="s">
        <v>153</v>
      </c>
      <c r="AU182" s="19" t="s">
        <v>82</v>
      </c>
    </row>
    <row r="183" spans="2:51" s="13" customFormat="1" ht="12">
      <c r="B183" s="193"/>
      <c r="C183" s="194"/>
      <c r="D183" s="195" t="s">
        <v>155</v>
      </c>
      <c r="E183" s="196" t="s">
        <v>19</v>
      </c>
      <c r="F183" s="197" t="s">
        <v>255</v>
      </c>
      <c r="G183" s="194"/>
      <c r="H183" s="196" t="s">
        <v>19</v>
      </c>
      <c r="I183" s="198"/>
      <c r="J183" s="194"/>
      <c r="K183" s="194"/>
      <c r="L183" s="199"/>
      <c r="M183" s="200"/>
      <c r="N183" s="201"/>
      <c r="O183" s="201"/>
      <c r="P183" s="201"/>
      <c r="Q183" s="201"/>
      <c r="R183" s="201"/>
      <c r="S183" s="201"/>
      <c r="T183" s="202"/>
      <c r="AT183" s="203" t="s">
        <v>155</v>
      </c>
      <c r="AU183" s="203" t="s">
        <v>82</v>
      </c>
      <c r="AV183" s="13" t="s">
        <v>80</v>
      </c>
      <c r="AW183" s="13" t="s">
        <v>33</v>
      </c>
      <c r="AX183" s="13" t="s">
        <v>72</v>
      </c>
      <c r="AY183" s="203" t="s">
        <v>143</v>
      </c>
    </row>
    <row r="184" spans="2:51" s="14" customFormat="1" ht="12">
      <c r="B184" s="204"/>
      <c r="C184" s="205"/>
      <c r="D184" s="195" t="s">
        <v>155</v>
      </c>
      <c r="E184" s="206" t="s">
        <v>19</v>
      </c>
      <c r="F184" s="207" t="s">
        <v>256</v>
      </c>
      <c r="G184" s="205"/>
      <c r="H184" s="208">
        <v>1.564</v>
      </c>
      <c r="I184" s="209"/>
      <c r="J184" s="205"/>
      <c r="K184" s="205"/>
      <c r="L184" s="210"/>
      <c r="M184" s="211"/>
      <c r="N184" s="212"/>
      <c r="O184" s="212"/>
      <c r="P184" s="212"/>
      <c r="Q184" s="212"/>
      <c r="R184" s="212"/>
      <c r="S184" s="212"/>
      <c r="T184" s="213"/>
      <c r="AT184" s="214" t="s">
        <v>155</v>
      </c>
      <c r="AU184" s="214" t="s">
        <v>82</v>
      </c>
      <c r="AV184" s="14" t="s">
        <v>82</v>
      </c>
      <c r="AW184" s="14" t="s">
        <v>33</v>
      </c>
      <c r="AX184" s="14" t="s">
        <v>80</v>
      </c>
      <c r="AY184" s="214" t="s">
        <v>143</v>
      </c>
    </row>
    <row r="185" spans="1:65" s="2" customFormat="1" ht="24.2" customHeight="1">
      <c r="A185" s="36"/>
      <c r="B185" s="37"/>
      <c r="C185" s="175" t="s">
        <v>257</v>
      </c>
      <c r="D185" s="175" t="s">
        <v>146</v>
      </c>
      <c r="E185" s="176" t="s">
        <v>258</v>
      </c>
      <c r="F185" s="177" t="s">
        <v>259</v>
      </c>
      <c r="G185" s="178" t="s">
        <v>178</v>
      </c>
      <c r="H185" s="179">
        <v>10.428</v>
      </c>
      <c r="I185" s="180"/>
      <c r="J185" s="181">
        <f>ROUND(I185*H185,2)</f>
        <v>0</v>
      </c>
      <c r="K185" s="177" t="s">
        <v>150</v>
      </c>
      <c r="L185" s="41"/>
      <c r="M185" s="182" t="s">
        <v>19</v>
      </c>
      <c r="N185" s="183" t="s">
        <v>43</v>
      </c>
      <c r="O185" s="66"/>
      <c r="P185" s="184">
        <f>O185*H185</f>
        <v>0</v>
      </c>
      <c r="Q185" s="184">
        <v>0.00576</v>
      </c>
      <c r="R185" s="184">
        <f>Q185*H185</f>
        <v>0.060065280000000006</v>
      </c>
      <c r="S185" s="184">
        <v>0</v>
      </c>
      <c r="T185" s="185">
        <f>S185*H185</f>
        <v>0</v>
      </c>
      <c r="U185" s="36"/>
      <c r="V185" s="36"/>
      <c r="W185" s="36"/>
      <c r="X185" s="36"/>
      <c r="Y185" s="36"/>
      <c r="Z185" s="36"/>
      <c r="AA185" s="36"/>
      <c r="AB185" s="36"/>
      <c r="AC185" s="36"/>
      <c r="AD185" s="36"/>
      <c r="AE185" s="36"/>
      <c r="AR185" s="186" t="s">
        <v>151</v>
      </c>
      <c r="AT185" s="186" t="s">
        <v>146</v>
      </c>
      <c r="AU185" s="186" t="s">
        <v>82</v>
      </c>
      <c r="AY185" s="19" t="s">
        <v>143</v>
      </c>
      <c r="BE185" s="187">
        <f>IF(N185="základní",J185,0)</f>
        <v>0</v>
      </c>
      <c r="BF185" s="187">
        <f>IF(N185="snížená",J185,0)</f>
        <v>0</v>
      </c>
      <c r="BG185" s="187">
        <f>IF(N185="zákl. přenesená",J185,0)</f>
        <v>0</v>
      </c>
      <c r="BH185" s="187">
        <f>IF(N185="sníž. přenesená",J185,0)</f>
        <v>0</v>
      </c>
      <c r="BI185" s="187">
        <f>IF(N185="nulová",J185,0)</f>
        <v>0</v>
      </c>
      <c r="BJ185" s="19" t="s">
        <v>80</v>
      </c>
      <c r="BK185" s="187">
        <f>ROUND(I185*H185,2)</f>
        <v>0</v>
      </c>
      <c r="BL185" s="19" t="s">
        <v>151</v>
      </c>
      <c r="BM185" s="186" t="s">
        <v>260</v>
      </c>
    </row>
    <row r="186" spans="1:47" s="2" customFormat="1" ht="12">
      <c r="A186" s="36"/>
      <c r="B186" s="37"/>
      <c r="C186" s="38"/>
      <c r="D186" s="188" t="s">
        <v>153</v>
      </c>
      <c r="E186" s="38"/>
      <c r="F186" s="189" t="s">
        <v>261</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153</v>
      </c>
      <c r="AU186" s="19" t="s">
        <v>82</v>
      </c>
    </row>
    <row r="187" spans="2:51" s="14" customFormat="1" ht="12">
      <c r="B187" s="204"/>
      <c r="C187" s="205"/>
      <c r="D187" s="195" t="s">
        <v>155</v>
      </c>
      <c r="E187" s="206" t="s">
        <v>19</v>
      </c>
      <c r="F187" s="207" t="s">
        <v>262</v>
      </c>
      <c r="G187" s="205"/>
      <c r="H187" s="208">
        <v>5.382</v>
      </c>
      <c r="I187" s="209"/>
      <c r="J187" s="205"/>
      <c r="K187" s="205"/>
      <c r="L187" s="210"/>
      <c r="M187" s="211"/>
      <c r="N187" s="212"/>
      <c r="O187" s="212"/>
      <c r="P187" s="212"/>
      <c r="Q187" s="212"/>
      <c r="R187" s="212"/>
      <c r="S187" s="212"/>
      <c r="T187" s="213"/>
      <c r="AT187" s="214" t="s">
        <v>155</v>
      </c>
      <c r="AU187" s="214" t="s">
        <v>82</v>
      </c>
      <c r="AV187" s="14" t="s">
        <v>82</v>
      </c>
      <c r="AW187" s="14" t="s">
        <v>33</v>
      </c>
      <c r="AX187" s="14" t="s">
        <v>72</v>
      </c>
      <c r="AY187" s="214" t="s">
        <v>143</v>
      </c>
    </row>
    <row r="188" spans="2:51" s="14" customFormat="1" ht="12">
      <c r="B188" s="204"/>
      <c r="C188" s="205"/>
      <c r="D188" s="195" t="s">
        <v>155</v>
      </c>
      <c r="E188" s="206" t="s">
        <v>19</v>
      </c>
      <c r="F188" s="207" t="s">
        <v>263</v>
      </c>
      <c r="G188" s="205"/>
      <c r="H188" s="208">
        <v>5.046</v>
      </c>
      <c r="I188" s="209"/>
      <c r="J188" s="205"/>
      <c r="K188" s="205"/>
      <c r="L188" s="210"/>
      <c r="M188" s="211"/>
      <c r="N188" s="212"/>
      <c r="O188" s="212"/>
      <c r="P188" s="212"/>
      <c r="Q188" s="212"/>
      <c r="R188" s="212"/>
      <c r="S188" s="212"/>
      <c r="T188" s="213"/>
      <c r="AT188" s="214" t="s">
        <v>155</v>
      </c>
      <c r="AU188" s="214" t="s">
        <v>82</v>
      </c>
      <c r="AV188" s="14" t="s">
        <v>82</v>
      </c>
      <c r="AW188" s="14" t="s">
        <v>33</v>
      </c>
      <c r="AX188" s="14" t="s">
        <v>72</v>
      </c>
      <c r="AY188" s="214" t="s">
        <v>143</v>
      </c>
    </row>
    <row r="189" spans="2:51" s="15" customFormat="1" ht="12">
      <c r="B189" s="215"/>
      <c r="C189" s="216"/>
      <c r="D189" s="195" t="s">
        <v>155</v>
      </c>
      <c r="E189" s="217" t="s">
        <v>19</v>
      </c>
      <c r="F189" s="218" t="s">
        <v>166</v>
      </c>
      <c r="G189" s="216"/>
      <c r="H189" s="219">
        <v>10.428</v>
      </c>
      <c r="I189" s="220"/>
      <c r="J189" s="216"/>
      <c r="K189" s="216"/>
      <c r="L189" s="221"/>
      <c r="M189" s="222"/>
      <c r="N189" s="223"/>
      <c r="O189" s="223"/>
      <c r="P189" s="223"/>
      <c r="Q189" s="223"/>
      <c r="R189" s="223"/>
      <c r="S189" s="223"/>
      <c r="T189" s="224"/>
      <c r="AT189" s="225" t="s">
        <v>155</v>
      </c>
      <c r="AU189" s="225" t="s">
        <v>82</v>
      </c>
      <c r="AV189" s="15" t="s">
        <v>151</v>
      </c>
      <c r="AW189" s="15" t="s">
        <v>33</v>
      </c>
      <c r="AX189" s="15" t="s">
        <v>80</v>
      </c>
      <c r="AY189" s="225" t="s">
        <v>143</v>
      </c>
    </row>
    <row r="190" spans="1:65" s="2" customFormat="1" ht="24.2" customHeight="1">
      <c r="A190" s="36"/>
      <c r="B190" s="37"/>
      <c r="C190" s="175" t="s">
        <v>264</v>
      </c>
      <c r="D190" s="175" t="s">
        <v>146</v>
      </c>
      <c r="E190" s="176" t="s">
        <v>265</v>
      </c>
      <c r="F190" s="177" t="s">
        <v>266</v>
      </c>
      <c r="G190" s="178" t="s">
        <v>178</v>
      </c>
      <c r="H190" s="179">
        <v>10.428</v>
      </c>
      <c r="I190" s="180"/>
      <c r="J190" s="181">
        <f>ROUND(I190*H190,2)</f>
        <v>0</v>
      </c>
      <c r="K190" s="177" t="s">
        <v>150</v>
      </c>
      <c r="L190" s="41"/>
      <c r="M190" s="182" t="s">
        <v>19</v>
      </c>
      <c r="N190" s="183" t="s">
        <v>43</v>
      </c>
      <c r="O190" s="66"/>
      <c r="P190" s="184">
        <f>O190*H190</f>
        <v>0</v>
      </c>
      <c r="Q190" s="184">
        <v>0</v>
      </c>
      <c r="R190" s="184">
        <f>Q190*H190</f>
        <v>0</v>
      </c>
      <c r="S190" s="184">
        <v>0</v>
      </c>
      <c r="T190" s="185">
        <f>S190*H190</f>
        <v>0</v>
      </c>
      <c r="U190" s="36"/>
      <c r="V190" s="36"/>
      <c r="W190" s="36"/>
      <c r="X190" s="36"/>
      <c r="Y190" s="36"/>
      <c r="Z190" s="36"/>
      <c r="AA190" s="36"/>
      <c r="AB190" s="36"/>
      <c r="AC190" s="36"/>
      <c r="AD190" s="36"/>
      <c r="AE190" s="36"/>
      <c r="AR190" s="186" t="s">
        <v>151</v>
      </c>
      <c r="AT190" s="186" t="s">
        <v>146</v>
      </c>
      <c r="AU190" s="186" t="s">
        <v>82</v>
      </c>
      <c r="AY190" s="19" t="s">
        <v>143</v>
      </c>
      <c r="BE190" s="187">
        <f>IF(N190="základní",J190,0)</f>
        <v>0</v>
      </c>
      <c r="BF190" s="187">
        <f>IF(N190="snížená",J190,0)</f>
        <v>0</v>
      </c>
      <c r="BG190" s="187">
        <f>IF(N190="zákl. přenesená",J190,0)</f>
        <v>0</v>
      </c>
      <c r="BH190" s="187">
        <f>IF(N190="sníž. přenesená",J190,0)</f>
        <v>0</v>
      </c>
      <c r="BI190" s="187">
        <f>IF(N190="nulová",J190,0)</f>
        <v>0</v>
      </c>
      <c r="BJ190" s="19" t="s">
        <v>80</v>
      </c>
      <c r="BK190" s="187">
        <f>ROUND(I190*H190,2)</f>
        <v>0</v>
      </c>
      <c r="BL190" s="19" t="s">
        <v>151</v>
      </c>
      <c r="BM190" s="186" t="s">
        <v>267</v>
      </c>
    </row>
    <row r="191" spans="1:47" s="2" customFormat="1" ht="12">
      <c r="A191" s="36"/>
      <c r="B191" s="37"/>
      <c r="C191" s="38"/>
      <c r="D191" s="188" t="s">
        <v>153</v>
      </c>
      <c r="E191" s="38"/>
      <c r="F191" s="189" t="s">
        <v>268</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153</v>
      </c>
      <c r="AU191" s="19" t="s">
        <v>82</v>
      </c>
    </row>
    <row r="192" spans="1:65" s="2" customFormat="1" ht="24.2" customHeight="1">
      <c r="A192" s="36"/>
      <c r="B192" s="37"/>
      <c r="C192" s="175" t="s">
        <v>269</v>
      </c>
      <c r="D192" s="175" t="s">
        <v>146</v>
      </c>
      <c r="E192" s="176" t="s">
        <v>270</v>
      </c>
      <c r="F192" s="177" t="s">
        <v>271</v>
      </c>
      <c r="G192" s="178" t="s">
        <v>160</v>
      </c>
      <c r="H192" s="179">
        <v>0.091</v>
      </c>
      <c r="I192" s="180"/>
      <c r="J192" s="181">
        <f>ROUND(I192*H192,2)</f>
        <v>0</v>
      </c>
      <c r="K192" s="177" t="s">
        <v>150</v>
      </c>
      <c r="L192" s="41"/>
      <c r="M192" s="182" t="s">
        <v>19</v>
      </c>
      <c r="N192" s="183" t="s">
        <v>43</v>
      </c>
      <c r="O192" s="66"/>
      <c r="P192" s="184">
        <f>O192*H192</f>
        <v>0</v>
      </c>
      <c r="Q192" s="184">
        <v>1.05291</v>
      </c>
      <c r="R192" s="184">
        <f>Q192*H192</f>
        <v>0.09581481</v>
      </c>
      <c r="S192" s="184">
        <v>0</v>
      </c>
      <c r="T192" s="185">
        <f>S192*H192</f>
        <v>0</v>
      </c>
      <c r="U192" s="36"/>
      <c r="V192" s="36"/>
      <c r="W192" s="36"/>
      <c r="X192" s="36"/>
      <c r="Y192" s="36"/>
      <c r="Z192" s="36"/>
      <c r="AA192" s="36"/>
      <c r="AB192" s="36"/>
      <c r="AC192" s="36"/>
      <c r="AD192" s="36"/>
      <c r="AE192" s="36"/>
      <c r="AR192" s="186" t="s">
        <v>151</v>
      </c>
      <c r="AT192" s="186" t="s">
        <v>146</v>
      </c>
      <c r="AU192" s="186" t="s">
        <v>82</v>
      </c>
      <c r="AY192" s="19" t="s">
        <v>143</v>
      </c>
      <c r="BE192" s="187">
        <f>IF(N192="základní",J192,0)</f>
        <v>0</v>
      </c>
      <c r="BF192" s="187">
        <f>IF(N192="snížená",J192,0)</f>
        <v>0</v>
      </c>
      <c r="BG192" s="187">
        <f>IF(N192="zákl. přenesená",J192,0)</f>
        <v>0</v>
      </c>
      <c r="BH192" s="187">
        <f>IF(N192="sníž. přenesená",J192,0)</f>
        <v>0</v>
      </c>
      <c r="BI192" s="187">
        <f>IF(N192="nulová",J192,0)</f>
        <v>0</v>
      </c>
      <c r="BJ192" s="19" t="s">
        <v>80</v>
      </c>
      <c r="BK192" s="187">
        <f>ROUND(I192*H192,2)</f>
        <v>0</v>
      </c>
      <c r="BL192" s="19" t="s">
        <v>151</v>
      </c>
      <c r="BM192" s="186" t="s">
        <v>272</v>
      </c>
    </row>
    <row r="193" spans="1:47" s="2" customFormat="1" ht="12">
      <c r="A193" s="36"/>
      <c r="B193" s="37"/>
      <c r="C193" s="38"/>
      <c r="D193" s="188" t="s">
        <v>153</v>
      </c>
      <c r="E193" s="38"/>
      <c r="F193" s="189" t="s">
        <v>273</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153</v>
      </c>
      <c r="AU193" s="19" t="s">
        <v>82</v>
      </c>
    </row>
    <row r="194" spans="2:51" s="13" customFormat="1" ht="12">
      <c r="B194" s="193"/>
      <c r="C194" s="194"/>
      <c r="D194" s="195" t="s">
        <v>155</v>
      </c>
      <c r="E194" s="196" t="s">
        <v>19</v>
      </c>
      <c r="F194" s="197" t="s">
        <v>255</v>
      </c>
      <c r="G194" s="194"/>
      <c r="H194" s="196" t="s">
        <v>19</v>
      </c>
      <c r="I194" s="198"/>
      <c r="J194" s="194"/>
      <c r="K194" s="194"/>
      <c r="L194" s="199"/>
      <c r="M194" s="200"/>
      <c r="N194" s="201"/>
      <c r="O194" s="201"/>
      <c r="P194" s="201"/>
      <c r="Q194" s="201"/>
      <c r="R194" s="201"/>
      <c r="S194" s="201"/>
      <c r="T194" s="202"/>
      <c r="AT194" s="203" t="s">
        <v>155</v>
      </c>
      <c r="AU194" s="203" t="s">
        <v>82</v>
      </c>
      <c r="AV194" s="13" t="s">
        <v>80</v>
      </c>
      <c r="AW194" s="13" t="s">
        <v>33</v>
      </c>
      <c r="AX194" s="13" t="s">
        <v>72</v>
      </c>
      <c r="AY194" s="203" t="s">
        <v>143</v>
      </c>
    </row>
    <row r="195" spans="2:51" s="13" customFormat="1" ht="12">
      <c r="B195" s="193"/>
      <c r="C195" s="194"/>
      <c r="D195" s="195" t="s">
        <v>155</v>
      </c>
      <c r="E195" s="196" t="s">
        <v>19</v>
      </c>
      <c r="F195" s="197" t="s">
        <v>274</v>
      </c>
      <c r="G195" s="194"/>
      <c r="H195" s="196" t="s">
        <v>19</v>
      </c>
      <c r="I195" s="198"/>
      <c r="J195" s="194"/>
      <c r="K195" s="194"/>
      <c r="L195" s="199"/>
      <c r="M195" s="200"/>
      <c r="N195" s="201"/>
      <c r="O195" s="201"/>
      <c r="P195" s="201"/>
      <c r="Q195" s="201"/>
      <c r="R195" s="201"/>
      <c r="S195" s="201"/>
      <c r="T195" s="202"/>
      <c r="AT195" s="203" t="s">
        <v>155</v>
      </c>
      <c r="AU195" s="203" t="s">
        <v>82</v>
      </c>
      <c r="AV195" s="13" t="s">
        <v>80</v>
      </c>
      <c r="AW195" s="13" t="s">
        <v>33</v>
      </c>
      <c r="AX195" s="13" t="s">
        <v>72</v>
      </c>
      <c r="AY195" s="203" t="s">
        <v>143</v>
      </c>
    </row>
    <row r="196" spans="2:51" s="14" customFormat="1" ht="12">
      <c r="B196" s="204"/>
      <c r="C196" s="205"/>
      <c r="D196" s="195" t="s">
        <v>155</v>
      </c>
      <c r="E196" s="206" t="s">
        <v>19</v>
      </c>
      <c r="F196" s="207" t="s">
        <v>275</v>
      </c>
      <c r="G196" s="205"/>
      <c r="H196" s="208">
        <v>0.075</v>
      </c>
      <c r="I196" s="209"/>
      <c r="J196" s="205"/>
      <c r="K196" s="205"/>
      <c r="L196" s="210"/>
      <c r="M196" s="211"/>
      <c r="N196" s="212"/>
      <c r="O196" s="212"/>
      <c r="P196" s="212"/>
      <c r="Q196" s="212"/>
      <c r="R196" s="212"/>
      <c r="S196" s="212"/>
      <c r="T196" s="213"/>
      <c r="AT196" s="214" t="s">
        <v>155</v>
      </c>
      <c r="AU196" s="214" t="s">
        <v>82</v>
      </c>
      <c r="AV196" s="14" t="s">
        <v>82</v>
      </c>
      <c r="AW196" s="14" t="s">
        <v>33</v>
      </c>
      <c r="AX196" s="14" t="s">
        <v>72</v>
      </c>
      <c r="AY196" s="214" t="s">
        <v>143</v>
      </c>
    </row>
    <row r="197" spans="2:51" s="13" customFormat="1" ht="12">
      <c r="B197" s="193"/>
      <c r="C197" s="194"/>
      <c r="D197" s="195" t="s">
        <v>155</v>
      </c>
      <c r="E197" s="196" t="s">
        <v>19</v>
      </c>
      <c r="F197" s="197" t="s">
        <v>276</v>
      </c>
      <c r="G197" s="194"/>
      <c r="H197" s="196" t="s">
        <v>19</v>
      </c>
      <c r="I197" s="198"/>
      <c r="J197" s="194"/>
      <c r="K197" s="194"/>
      <c r="L197" s="199"/>
      <c r="M197" s="200"/>
      <c r="N197" s="201"/>
      <c r="O197" s="201"/>
      <c r="P197" s="201"/>
      <c r="Q197" s="201"/>
      <c r="R197" s="201"/>
      <c r="S197" s="201"/>
      <c r="T197" s="202"/>
      <c r="AT197" s="203" t="s">
        <v>155</v>
      </c>
      <c r="AU197" s="203" t="s">
        <v>82</v>
      </c>
      <c r="AV197" s="13" t="s">
        <v>80</v>
      </c>
      <c r="AW197" s="13" t="s">
        <v>33</v>
      </c>
      <c r="AX197" s="13" t="s">
        <v>72</v>
      </c>
      <c r="AY197" s="203" t="s">
        <v>143</v>
      </c>
    </row>
    <row r="198" spans="2:51" s="14" customFormat="1" ht="12">
      <c r="B198" s="204"/>
      <c r="C198" s="205"/>
      <c r="D198" s="195" t="s">
        <v>155</v>
      </c>
      <c r="E198" s="206" t="s">
        <v>19</v>
      </c>
      <c r="F198" s="207" t="s">
        <v>277</v>
      </c>
      <c r="G198" s="205"/>
      <c r="H198" s="208">
        <v>0.016</v>
      </c>
      <c r="I198" s="209"/>
      <c r="J198" s="205"/>
      <c r="K198" s="205"/>
      <c r="L198" s="210"/>
      <c r="M198" s="211"/>
      <c r="N198" s="212"/>
      <c r="O198" s="212"/>
      <c r="P198" s="212"/>
      <c r="Q198" s="212"/>
      <c r="R198" s="212"/>
      <c r="S198" s="212"/>
      <c r="T198" s="213"/>
      <c r="AT198" s="214" t="s">
        <v>155</v>
      </c>
      <c r="AU198" s="214" t="s">
        <v>82</v>
      </c>
      <c r="AV198" s="14" t="s">
        <v>82</v>
      </c>
      <c r="AW198" s="14" t="s">
        <v>33</v>
      </c>
      <c r="AX198" s="14" t="s">
        <v>72</v>
      </c>
      <c r="AY198" s="214" t="s">
        <v>143</v>
      </c>
    </row>
    <row r="199" spans="2:51" s="15" customFormat="1" ht="12">
      <c r="B199" s="215"/>
      <c r="C199" s="216"/>
      <c r="D199" s="195" t="s">
        <v>155</v>
      </c>
      <c r="E199" s="217" t="s">
        <v>19</v>
      </c>
      <c r="F199" s="218" t="s">
        <v>166</v>
      </c>
      <c r="G199" s="216"/>
      <c r="H199" s="219">
        <v>0.091</v>
      </c>
      <c r="I199" s="220"/>
      <c r="J199" s="216"/>
      <c r="K199" s="216"/>
      <c r="L199" s="221"/>
      <c r="M199" s="222"/>
      <c r="N199" s="223"/>
      <c r="O199" s="223"/>
      <c r="P199" s="223"/>
      <c r="Q199" s="223"/>
      <c r="R199" s="223"/>
      <c r="S199" s="223"/>
      <c r="T199" s="224"/>
      <c r="AT199" s="225" t="s">
        <v>155</v>
      </c>
      <c r="AU199" s="225" t="s">
        <v>82</v>
      </c>
      <c r="AV199" s="15" t="s">
        <v>151</v>
      </c>
      <c r="AW199" s="15" t="s">
        <v>33</v>
      </c>
      <c r="AX199" s="15" t="s">
        <v>80</v>
      </c>
      <c r="AY199" s="225" t="s">
        <v>143</v>
      </c>
    </row>
    <row r="200" spans="2:63" s="12" customFormat="1" ht="22.9" customHeight="1">
      <c r="B200" s="159"/>
      <c r="C200" s="160"/>
      <c r="D200" s="161" t="s">
        <v>71</v>
      </c>
      <c r="E200" s="173" t="s">
        <v>278</v>
      </c>
      <c r="F200" s="173" t="s">
        <v>279</v>
      </c>
      <c r="G200" s="160"/>
      <c r="H200" s="160"/>
      <c r="I200" s="163"/>
      <c r="J200" s="174">
        <f>BK200</f>
        <v>0</v>
      </c>
      <c r="K200" s="160"/>
      <c r="L200" s="165"/>
      <c r="M200" s="166"/>
      <c r="N200" s="167"/>
      <c r="O200" s="167"/>
      <c r="P200" s="168">
        <f>SUM(P201:P494)</f>
        <v>0</v>
      </c>
      <c r="Q200" s="167"/>
      <c r="R200" s="168">
        <f>SUM(R201:R494)</f>
        <v>13.01751146</v>
      </c>
      <c r="S200" s="167"/>
      <c r="T200" s="169">
        <f>SUM(T201:T494)</f>
        <v>0</v>
      </c>
      <c r="AR200" s="170" t="s">
        <v>80</v>
      </c>
      <c r="AT200" s="171" t="s">
        <v>71</v>
      </c>
      <c r="AU200" s="171" t="s">
        <v>80</v>
      </c>
      <c r="AY200" s="170" t="s">
        <v>143</v>
      </c>
      <c r="BK200" s="172">
        <f>SUM(BK201:BK494)</f>
        <v>0</v>
      </c>
    </row>
    <row r="201" spans="1:65" s="2" customFormat="1" ht="49.15" customHeight="1">
      <c r="A201" s="36"/>
      <c r="B201" s="37"/>
      <c r="C201" s="175" t="s">
        <v>280</v>
      </c>
      <c r="D201" s="175" t="s">
        <v>146</v>
      </c>
      <c r="E201" s="176" t="s">
        <v>281</v>
      </c>
      <c r="F201" s="177" t="s">
        <v>282</v>
      </c>
      <c r="G201" s="178" t="s">
        <v>178</v>
      </c>
      <c r="H201" s="179">
        <v>73.02</v>
      </c>
      <c r="I201" s="180"/>
      <c r="J201" s="181">
        <f>ROUND(I201*H201,2)</f>
        <v>0</v>
      </c>
      <c r="K201" s="177" t="s">
        <v>150</v>
      </c>
      <c r="L201" s="41"/>
      <c r="M201" s="182" t="s">
        <v>19</v>
      </c>
      <c r="N201" s="183" t="s">
        <v>43</v>
      </c>
      <c r="O201" s="66"/>
      <c r="P201" s="184">
        <f>O201*H201</f>
        <v>0</v>
      </c>
      <c r="Q201" s="184">
        <v>0.0174</v>
      </c>
      <c r="R201" s="184">
        <f>Q201*H201</f>
        <v>1.2705479999999998</v>
      </c>
      <c r="S201" s="184">
        <v>0</v>
      </c>
      <c r="T201" s="185">
        <f>S201*H201</f>
        <v>0</v>
      </c>
      <c r="U201" s="36"/>
      <c r="V201" s="36"/>
      <c r="W201" s="36"/>
      <c r="X201" s="36"/>
      <c r="Y201" s="36"/>
      <c r="Z201" s="36"/>
      <c r="AA201" s="36"/>
      <c r="AB201" s="36"/>
      <c r="AC201" s="36"/>
      <c r="AD201" s="36"/>
      <c r="AE201" s="36"/>
      <c r="AR201" s="186" t="s">
        <v>151</v>
      </c>
      <c r="AT201" s="186" t="s">
        <v>146</v>
      </c>
      <c r="AU201" s="186" t="s">
        <v>82</v>
      </c>
      <c r="AY201" s="19" t="s">
        <v>143</v>
      </c>
      <c r="BE201" s="187">
        <f>IF(N201="základní",J201,0)</f>
        <v>0</v>
      </c>
      <c r="BF201" s="187">
        <f>IF(N201="snížená",J201,0)</f>
        <v>0</v>
      </c>
      <c r="BG201" s="187">
        <f>IF(N201="zákl. přenesená",J201,0)</f>
        <v>0</v>
      </c>
      <c r="BH201" s="187">
        <f>IF(N201="sníž. přenesená",J201,0)</f>
        <v>0</v>
      </c>
      <c r="BI201" s="187">
        <f>IF(N201="nulová",J201,0)</f>
        <v>0</v>
      </c>
      <c r="BJ201" s="19" t="s">
        <v>80</v>
      </c>
      <c r="BK201" s="187">
        <f>ROUND(I201*H201,2)</f>
        <v>0</v>
      </c>
      <c r="BL201" s="19" t="s">
        <v>151</v>
      </c>
      <c r="BM201" s="186" t="s">
        <v>283</v>
      </c>
    </row>
    <row r="202" spans="1:47" s="2" customFormat="1" ht="12">
      <c r="A202" s="36"/>
      <c r="B202" s="37"/>
      <c r="C202" s="38"/>
      <c r="D202" s="188" t="s">
        <v>153</v>
      </c>
      <c r="E202" s="38"/>
      <c r="F202" s="189" t="s">
        <v>284</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153</v>
      </c>
      <c r="AU202" s="19" t="s">
        <v>82</v>
      </c>
    </row>
    <row r="203" spans="2:51" s="13" customFormat="1" ht="12">
      <c r="B203" s="193"/>
      <c r="C203" s="194"/>
      <c r="D203" s="195" t="s">
        <v>155</v>
      </c>
      <c r="E203" s="196" t="s">
        <v>19</v>
      </c>
      <c r="F203" s="197" t="s">
        <v>285</v>
      </c>
      <c r="G203" s="194"/>
      <c r="H203" s="196" t="s">
        <v>19</v>
      </c>
      <c r="I203" s="198"/>
      <c r="J203" s="194"/>
      <c r="K203" s="194"/>
      <c r="L203" s="199"/>
      <c r="M203" s="200"/>
      <c r="N203" s="201"/>
      <c r="O203" s="201"/>
      <c r="P203" s="201"/>
      <c r="Q203" s="201"/>
      <c r="R203" s="201"/>
      <c r="S203" s="201"/>
      <c r="T203" s="202"/>
      <c r="AT203" s="203" t="s">
        <v>155</v>
      </c>
      <c r="AU203" s="203" t="s">
        <v>82</v>
      </c>
      <c r="AV203" s="13" t="s">
        <v>80</v>
      </c>
      <c r="AW203" s="13" t="s">
        <v>33</v>
      </c>
      <c r="AX203" s="13" t="s">
        <v>72</v>
      </c>
      <c r="AY203" s="203" t="s">
        <v>143</v>
      </c>
    </row>
    <row r="204" spans="2:51" s="14" customFormat="1" ht="12">
      <c r="B204" s="204"/>
      <c r="C204" s="205"/>
      <c r="D204" s="195" t="s">
        <v>155</v>
      </c>
      <c r="E204" s="206" t="s">
        <v>19</v>
      </c>
      <c r="F204" s="207" t="s">
        <v>286</v>
      </c>
      <c r="G204" s="205"/>
      <c r="H204" s="208">
        <v>6.62</v>
      </c>
      <c r="I204" s="209"/>
      <c r="J204" s="205"/>
      <c r="K204" s="205"/>
      <c r="L204" s="210"/>
      <c r="M204" s="211"/>
      <c r="N204" s="212"/>
      <c r="O204" s="212"/>
      <c r="P204" s="212"/>
      <c r="Q204" s="212"/>
      <c r="R204" s="212"/>
      <c r="S204" s="212"/>
      <c r="T204" s="213"/>
      <c r="AT204" s="214" t="s">
        <v>155</v>
      </c>
      <c r="AU204" s="214" t="s">
        <v>82</v>
      </c>
      <c r="AV204" s="14" t="s">
        <v>82</v>
      </c>
      <c r="AW204" s="14" t="s">
        <v>33</v>
      </c>
      <c r="AX204" s="14" t="s">
        <v>72</v>
      </c>
      <c r="AY204" s="214" t="s">
        <v>143</v>
      </c>
    </row>
    <row r="205" spans="2:51" s="14" customFormat="1" ht="12">
      <c r="B205" s="204"/>
      <c r="C205" s="205"/>
      <c r="D205" s="195" t="s">
        <v>155</v>
      </c>
      <c r="E205" s="206" t="s">
        <v>19</v>
      </c>
      <c r="F205" s="207" t="s">
        <v>287</v>
      </c>
      <c r="G205" s="205"/>
      <c r="H205" s="208">
        <v>36.9</v>
      </c>
      <c r="I205" s="209"/>
      <c r="J205" s="205"/>
      <c r="K205" s="205"/>
      <c r="L205" s="210"/>
      <c r="M205" s="211"/>
      <c r="N205" s="212"/>
      <c r="O205" s="212"/>
      <c r="P205" s="212"/>
      <c r="Q205" s="212"/>
      <c r="R205" s="212"/>
      <c r="S205" s="212"/>
      <c r="T205" s="213"/>
      <c r="AT205" s="214" t="s">
        <v>155</v>
      </c>
      <c r="AU205" s="214" t="s">
        <v>82</v>
      </c>
      <c r="AV205" s="14" t="s">
        <v>82</v>
      </c>
      <c r="AW205" s="14" t="s">
        <v>33</v>
      </c>
      <c r="AX205" s="14" t="s">
        <v>72</v>
      </c>
      <c r="AY205" s="214" t="s">
        <v>143</v>
      </c>
    </row>
    <row r="206" spans="2:51" s="14" customFormat="1" ht="12">
      <c r="B206" s="204"/>
      <c r="C206" s="205"/>
      <c r="D206" s="195" t="s">
        <v>155</v>
      </c>
      <c r="E206" s="206" t="s">
        <v>19</v>
      </c>
      <c r="F206" s="207" t="s">
        <v>288</v>
      </c>
      <c r="G206" s="205"/>
      <c r="H206" s="208">
        <v>29.5</v>
      </c>
      <c r="I206" s="209"/>
      <c r="J206" s="205"/>
      <c r="K206" s="205"/>
      <c r="L206" s="210"/>
      <c r="M206" s="211"/>
      <c r="N206" s="212"/>
      <c r="O206" s="212"/>
      <c r="P206" s="212"/>
      <c r="Q206" s="212"/>
      <c r="R206" s="212"/>
      <c r="S206" s="212"/>
      <c r="T206" s="213"/>
      <c r="AT206" s="214" t="s">
        <v>155</v>
      </c>
      <c r="AU206" s="214" t="s">
        <v>82</v>
      </c>
      <c r="AV206" s="14" t="s">
        <v>82</v>
      </c>
      <c r="AW206" s="14" t="s">
        <v>33</v>
      </c>
      <c r="AX206" s="14" t="s">
        <v>72</v>
      </c>
      <c r="AY206" s="214" t="s">
        <v>143</v>
      </c>
    </row>
    <row r="207" spans="2:51" s="15" customFormat="1" ht="12">
      <c r="B207" s="215"/>
      <c r="C207" s="216"/>
      <c r="D207" s="195" t="s">
        <v>155</v>
      </c>
      <c r="E207" s="217" t="s">
        <v>19</v>
      </c>
      <c r="F207" s="218" t="s">
        <v>166</v>
      </c>
      <c r="G207" s="216"/>
      <c r="H207" s="219">
        <v>73.02</v>
      </c>
      <c r="I207" s="220"/>
      <c r="J207" s="216"/>
      <c r="K207" s="216"/>
      <c r="L207" s="221"/>
      <c r="M207" s="222"/>
      <c r="N207" s="223"/>
      <c r="O207" s="223"/>
      <c r="P207" s="223"/>
      <c r="Q207" s="223"/>
      <c r="R207" s="223"/>
      <c r="S207" s="223"/>
      <c r="T207" s="224"/>
      <c r="AT207" s="225" t="s">
        <v>155</v>
      </c>
      <c r="AU207" s="225" t="s">
        <v>82</v>
      </c>
      <c r="AV207" s="15" t="s">
        <v>151</v>
      </c>
      <c r="AW207" s="15" t="s">
        <v>33</v>
      </c>
      <c r="AX207" s="15" t="s">
        <v>80</v>
      </c>
      <c r="AY207" s="225" t="s">
        <v>143</v>
      </c>
    </row>
    <row r="208" spans="1:65" s="2" customFormat="1" ht="24.2" customHeight="1">
      <c r="A208" s="36"/>
      <c r="B208" s="37"/>
      <c r="C208" s="175" t="s">
        <v>289</v>
      </c>
      <c r="D208" s="175" t="s">
        <v>146</v>
      </c>
      <c r="E208" s="176" t="s">
        <v>290</v>
      </c>
      <c r="F208" s="177" t="s">
        <v>291</v>
      </c>
      <c r="G208" s="178" t="s">
        <v>178</v>
      </c>
      <c r="H208" s="179">
        <v>85.37</v>
      </c>
      <c r="I208" s="180"/>
      <c r="J208" s="181">
        <f>ROUND(I208*H208,2)</f>
        <v>0</v>
      </c>
      <c r="K208" s="177" t="s">
        <v>150</v>
      </c>
      <c r="L208" s="41"/>
      <c r="M208" s="182" t="s">
        <v>19</v>
      </c>
      <c r="N208" s="183" t="s">
        <v>43</v>
      </c>
      <c r="O208" s="66"/>
      <c r="P208" s="184">
        <f>O208*H208</f>
        <v>0</v>
      </c>
      <c r="Q208" s="184">
        <v>0.00026</v>
      </c>
      <c r="R208" s="184">
        <f>Q208*H208</f>
        <v>0.0221962</v>
      </c>
      <c r="S208" s="184">
        <v>0</v>
      </c>
      <c r="T208" s="185">
        <f>S208*H208</f>
        <v>0</v>
      </c>
      <c r="U208" s="36"/>
      <c r="V208" s="36"/>
      <c r="W208" s="36"/>
      <c r="X208" s="36"/>
      <c r="Y208" s="36"/>
      <c r="Z208" s="36"/>
      <c r="AA208" s="36"/>
      <c r="AB208" s="36"/>
      <c r="AC208" s="36"/>
      <c r="AD208" s="36"/>
      <c r="AE208" s="36"/>
      <c r="AR208" s="186" t="s">
        <v>151</v>
      </c>
      <c r="AT208" s="186" t="s">
        <v>146</v>
      </c>
      <c r="AU208" s="186" t="s">
        <v>82</v>
      </c>
      <c r="AY208" s="19" t="s">
        <v>143</v>
      </c>
      <c r="BE208" s="187">
        <f>IF(N208="základní",J208,0)</f>
        <v>0</v>
      </c>
      <c r="BF208" s="187">
        <f>IF(N208="snížená",J208,0)</f>
        <v>0</v>
      </c>
      <c r="BG208" s="187">
        <f>IF(N208="zákl. přenesená",J208,0)</f>
        <v>0</v>
      </c>
      <c r="BH208" s="187">
        <f>IF(N208="sníž. přenesená",J208,0)</f>
        <v>0</v>
      </c>
      <c r="BI208" s="187">
        <f>IF(N208="nulová",J208,0)</f>
        <v>0</v>
      </c>
      <c r="BJ208" s="19" t="s">
        <v>80</v>
      </c>
      <c r="BK208" s="187">
        <f>ROUND(I208*H208,2)</f>
        <v>0</v>
      </c>
      <c r="BL208" s="19" t="s">
        <v>151</v>
      </c>
      <c r="BM208" s="186" t="s">
        <v>292</v>
      </c>
    </row>
    <row r="209" spans="1:47" s="2" customFormat="1" ht="12">
      <c r="A209" s="36"/>
      <c r="B209" s="37"/>
      <c r="C209" s="38"/>
      <c r="D209" s="188" t="s">
        <v>153</v>
      </c>
      <c r="E209" s="38"/>
      <c r="F209" s="189" t="s">
        <v>293</v>
      </c>
      <c r="G209" s="38"/>
      <c r="H209" s="38"/>
      <c r="I209" s="190"/>
      <c r="J209" s="38"/>
      <c r="K209" s="38"/>
      <c r="L209" s="41"/>
      <c r="M209" s="191"/>
      <c r="N209" s="192"/>
      <c r="O209" s="66"/>
      <c r="P209" s="66"/>
      <c r="Q209" s="66"/>
      <c r="R209" s="66"/>
      <c r="S209" s="66"/>
      <c r="T209" s="67"/>
      <c r="U209" s="36"/>
      <c r="V209" s="36"/>
      <c r="W209" s="36"/>
      <c r="X209" s="36"/>
      <c r="Y209" s="36"/>
      <c r="Z209" s="36"/>
      <c r="AA209" s="36"/>
      <c r="AB209" s="36"/>
      <c r="AC209" s="36"/>
      <c r="AD209" s="36"/>
      <c r="AE209" s="36"/>
      <c r="AT209" s="19" t="s">
        <v>153</v>
      </c>
      <c r="AU209" s="19" t="s">
        <v>82</v>
      </c>
    </row>
    <row r="210" spans="1:65" s="2" customFormat="1" ht="37.9" customHeight="1">
      <c r="A210" s="36"/>
      <c r="B210" s="37"/>
      <c r="C210" s="175" t="s">
        <v>7</v>
      </c>
      <c r="D210" s="175" t="s">
        <v>146</v>
      </c>
      <c r="E210" s="176" t="s">
        <v>294</v>
      </c>
      <c r="F210" s="177" t="s">
        <v>295</v>
      </c>
      <c r="G210" s="178" t="s">
        <v>178</v>
      </c>
      <c r="H210" s="179">
        <v>85.37</v>
      </c>
      <c r="I210" s="180"/>
      <c r="J210" s="181">
        <f>ROUND(I210*H210,2)</f>
        <v>0</v>
      </c>
      <c r="K210" s="177" t="s">
        <v>150</v>
      </c>
      <c r="L210" s="41"/>
      <c r="M210" s="182" t="s">
        <v>19</v>
      </c>
      <c r="N210" s="183" t="s">
        <v>43</v>
      </c>
      <c r="O210" s="66"/>
      <c r="P210" s="184">
        <f>O210*H210</f>
        <v>0</v>
      </c>
      <c r="Q210" s="184">
        <v>0.003</v>
      </c>
      <c r="R210" s="184">
        <f>Q210*H210</f>
        <v>0.25611</v>
      </c>
      <c r="S210" s="184">
        <v>0</v>
      </c>
      <c r="T210" s="185">
        <f>S210*H210</f>
        <v>0</v>
      </c>
      <c r="U210" s="36"/>
      <c r="V210" s="36"/>
      <c r="W210" s="36"/>
      <c r="X210" s="36"/>
      <c r="Y210" s="36"/>
      <c r="Z210" s="36"/>
      <c r="AA210" s="36"/>
      <c r="AB210" s="36"/>
      <c r="AC210" s="36"/>
      <c r="AD210" s="36"/>
      <c r="AE210" s="36"/>
      <c r="AR210" s="186" t="s">
        <v>151</v>
      </c>
      <c r="AT210" s="186" t="s">
        <v>146</v>
      </c>
      <c r="AU210" s="186" t="s">
        <v>82</v>
      </c>
      <c r="AY210" s="19" t="s">
        <v>143</v>
      </c>
      <c r="BE210" s="187">
        <f>IF(N210="základní",J210,0)</f>
        <v>0</v>
      </c>
      <c r="BF210" s="187">
        <f>IF(N210="snížená",J210,0)</f>
        <v>0</v>
      </c>
      <c r="BG210" s="187">
        <f>IF(N210="zákl. přenesená",J210,0)</f>
        <v>0</v>
      </c>
      <c r="BH210" s="187">
        <f>IF(N210="sníž. přenesená",J210,0)</f>
        <v>0</v>
      </c>
      <c r="BI210" s="187">
        <f>IF(N210="nulová",J210,0)</f>
        <v>0</v>
      </c>
      <c r="BJ210" s="19" t="s">
        <v>80</v>
      </c>
      <c r="BK210" s="187">
        <f>ROUND(I210*H210,2)</f>
        <v>0</v>
      </c>
      <c r="BL210" s="19" t="s">
        <v>151</v>
      </c>
      <c r="BM210" s="186" t="s">
        <v>296</v>
      </c>
    </row>
    <row r="211" spans="1:47" s="2" customFormat="1" ht="12">
      <c r="A211" s="36"/>
      <c r="B211" s="37"/>
      <c r="C211" s="38"/>
      <c r="D211" s="188" t="s">
        <v>153</v>
      </c>
      <c r="E211" s="38"/>
      <c r="F211" s="189" t="s">
        <v>297</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153</v>
      </c>
      <c r="AU211" s="19" t="s">
        <v>82</v>
      </c>
    </row>
    <row r="212" spans="2:51" s="13" customFormat="1" ht="12">
      <c r="B212" s="193"/>
      <c r="C212" s="194"/>
      <c r="D212" s="195" t="s">
        <v>155</v>
      </c>
      <c r="E212" s="196" t="s">
        <v>19</v>
      </c>
      <c r="F212" s="197" t="s">
        <v>163</v>
      </c>
      <c r="G212" s="194"/>
      <c r="H212" s="196" t="s">
        <v>19</v>
      </c>
      <c r="I212" s="198"/>
      <c r="J212" s="194"/>
      <c r="K212" s="194"/>
      <c r="L212" s="199"/>
      <c r="M212" s="200"/>
      <c r="N212" s="201"/>
      <c r="O212" s="201"/>
      <c r="P212" s="201"/>
      <c r="Q212" s="201"/>
      <c r="R212" s="201"/>
      <c r="S212" s="201"/>
      <c r="T212" s="202"/>
      <c r="AT212" s="203" t="s">
        <v>155</v>
      </c>
      <c r="AU212" s="203" t="s">
        <v>82</v>
      </c>
      <c r="AV212" s="13" t="s">
        <v>80</v>
      </c>
      <c r="AW212" s="13" t="s">
        <v>33</v>
      </c>
      <c r="AX212" s="13" t="s">
        <v>72</v>
      </c>
      <c r="AY212" s="203" t="s">
        <v>143</v>
      </c>
    </row>
    <row r="213" spans="2:51" s="14" customFormat="1" ht="12">
      <c r="B213" s="204"/>
      <c r="C213" s="205"/>
      <c r="D213" s="195" t="s">
        <v>155</v>
      </c>
      <c r="E213" s="206" t="s">
        <v>19</v>
      </c>
      <c r="F213" s="207" t="s">
        <v>298</v>
      </c>
      <c r="G213" s="205"/>
      <c r="H213" s="208">
        <v>7.67</v>
      </c>
      <c r="I213" s="209"/>
      <c r="J213" s="205"/>
      <c r="K213" s="205"/>
      <c r="L213" s="210"/>
      <c r="M213" s="211"/>
      <c r="N213" s="212"/>
      <c r="O213" s="212"/>
      <c r="P213" s="212"/>
      <c r="Q213" s="212"/>
      <c r="R213" s="212"/>
      <c r="S213" s="212"/>
      <c r="T213" s="213"/>
      <c r="AT213" s="214" t="s">
        <v>155</v>
      </c>
      <c r="AU213" s="214" t="s">
        <v>82</v>
      </c>
      <c r="AV213" s="14" t="s">
        <v>82</v>
      </c>
      <c r="AW213" s="14" t="s">
        <v>33</v>
      </c>
      <c r="AX213" s="14" t="s">
        <v>72</v>
      </c>
      <c r="AY213" s="214" t="s">
        <v>143</v>
      </c>
    </row>
    <row r="214" spans="2:51" s="14" customFormat="1" ht="12">
      <c r="B214" s="204"/>
      <c r="C214" s="205"/>
      <c r="D214" s="195" t="s">
        <v>155</v>
      </c>
      <c r="E214" s="206" t="s">
        <v>19</v>
      </c>
      <c r="F214" s="207" t="s">
        <v>299</v>
      </c>
      <c r="G214" s="205"/>
      <c r="H214" s="208">
        <v>77.7</v>
      </c>
      <c r="I214" s="209"/>
      <c r="J214" s="205"/>
      <c r="K214" s="205"/>
      <c r="L214" s="210"/>
      <c r="M214" s="211"/>
      <c r="N214" s="212"/>
      <c r="O214" s="212"/>
      <c r="P214" s="212"/>
      <c r="Q214" s="212"/>
      <c r="R214" s="212"/>
      <c r="S214" s="212"/>
      <c r="T214" s="213"/>
      <c r="AT214" s="214" t="s">
        <v>155</v>
      </c>
      <c r="AU214" s="214" t="s">
        <v>82</v>
      </c>
      <c r="AV214" s="14" t="s">
        <v>82</v>
      </c>
      <c r="AW214" s="14" t="s">
        <v>33</v>
      </c>
      <c r="AX214" s="14" t="s">
        <v>72</v>
      </c>
      <c r="AY214" s="214" t="s">
        <v>143</v>
      </c>
    </row>
    <row r="215" spans="2:51" s="15" customFormat="1" ht="12">
      <c r="B215" s="215"/>
      <c r="C215" s="216"/>
      <c r="D215" s="195" t="s">
        <v>155</v>
      </c>
      <c r="E215" s="217" t="s">
        <v>19</v>
      </c>
      <c r="F215" s="218" t="s">
        <v>166</v>
      </c>
      <c r="G215" s="216"/>
      <c r="H215" s="219">
        <v>85.37</v>
      </c>
      <c r="I215" s="220"/>
      <c r="J215" s="216"/>
      <c r="K215" s="216"/>
      <c r="L215" s="221"/>
      <c r="M215" s="222"/>
      <c r="N215" s="223"/>
      <c r="O215" s="223"/>
      <c r="P215" s="223"/>
      <c r="Q215" s="223"/>
      <c r="R215" s="223"/>
      <c r="S215" s="223"/>
      <c r="T215" s="224"/>
      <c r="AT215" s="225" t="s">
        <v>155</v>
      </c>
      <c r="AU215" s="225" t="s">
        <v>82</v>
      </c>
      <c r="AV215" s="15" t="s">
        <v>151</v>
      </c>
      <c r="AW215" s="15" t="s">
        <v>33</v>
      </c>
      <c r="AX215" s="15" t="s">
        <v>80</v>
      </c>
      <c r="AY215" s="225" t="s">
        <v>143</v>
      </c>
    </row>
    <row r="216" spans="1:65" s="2" customFormat="1" ht="37.9" customHeight="1">
      <c r="A216" s="36"/>
      <c r="B216" s="37"/>
      <c r="C216" s="175" t="s">
        <v>300</v>
      </c>
      <c r="D216" s="175" t="s">
        <v>146</v>
      </c>
      <c r="E216" s="176" t="s">
        <v>301</v>
      </c>
      <c r="F216" s="177" t="s">
        <v>302</v>
      </c>
      <c r="G216" s="178" t="s">
        <v>178</v>
      </c>
      <c r="H216" s="179">
        <v>232.3</v>
      </c>
      <c r="I216" s="180"/>
      <c r="J216" s="181">
        <f>ROUND(I216*H216,2)</f>
        <v>0</v>
      </c>
      <c r="K216" s="177" t="s">
        <v>150</v>
      </c>
      <c r="L216" s="41"/>
      <c r="M216" s="182" t="s">
        <v>19</v>
      </c>
      <c r="N216" s="183" t="s">
        <v>43</v>
      </c>
      <c r="O216" s="66"/>
      <c r="P216" s="184">
        <f>O216*H216</f>
        <v>0</v>
      </c>
      <c r="Q216" s="184">
        <v>0.00026</v>
      </c>
      <c r="R216" s="184">
        <f>Q216*H216</f>
        <v>0.060398</v>
      </c>
      <c r="S216" s="184">
        <v>0</v>
      </c>
      <c r="T216" s="185">
        <f>S216*H216</f>
        <v>0</v>
      </c>
      <c r="U216" s="36"/>
      <c r="V216" s="36"/>
      <c r="W216" s="36"/>
      <c r="X216" s="36"/>
      <c r="Y216" s="36"/>
      <c r="Z216" s="36"/>
      <c r="AA216" s="36"/>
      <c r="AB216" s="36"/>
      <c r="AC216" s="36"/>
      <c r="AD216" s="36"/>
      <c r="AE216" s="36"/>
      <c r="AR216" s="186" t="s">
        <v>151</v>
      </c>
      <c r="AT216" s="186" t="s">
        <v>146</v>
      </c>
      <c r="AU216" s="186" t="s">
        <v>82</v>
      </c>
      <c r="AY216" s="19" t="s">
        <v>143</v>
      </c>
      <c r="BE216" s="187">
        <f>IF(N216="základní",J216,0)</f>
        <v>0</v>
      </c>
      <c r="BF216" s="187">
        <f>IF(N216="snížená",J216,0)</f>
        <v>0</v>
      </c>
      <c r="BG216" s="187">
        <f>IF(N216="zákl. přenesená",J216,0)</f>
        <v>0</v>
      </c>
      <c r="BH216" s="187">
        <f>IF(N216="sníž. přenesená",J216,0)</f>
        <v>0</v>
      </c>
      <c r="BI216" s="187">
        <f>IF(N216="nulová",J216,0)</f>
        <v>0</v>
      </c>
      <c r="BJ216" s="19" t="s">
        <v>80</v>
      </c>
      <c r="BK216" s="187">
        <f>ROUND(I216*H216,2)</f>
        <v>0</v>
      </c>
      <c r="BL216" s="19" t="s">
        <v>151</v>
      </c>
      <c r="BM216" s="186" t="s">
        <v>303</v>
      </c>
    </row>
    <row r="217" spans="1:47" s="2" customFormat="1" ht="12">
      <c r="A217" s="36"/>
      <c r="B217" s="37"/>
      <c r="C217" s="38"/>
      <c r="D217" s="188" t="s">
        <v>153</v>
      </c>
      <c r="E217" s="38"/>
      <c r="F217" s="189" t="s">
        <v>304</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153</v>
      </c>
      <c r="AU217" s="19" t="s">
        <v>82</v>
      </c>
    </row>
    <row r="218" spans="1:65" s="2" customFormat="1" ht="37.9" customHeight="1">
      <c r="A218" s="36"/>
      <c r="B218" s="37"/>
      <c r="C218" s="175" t="s">
        <v>305</v>
      </c>
      <c r="D218" s="175" t="s">
        <v>146</v>
      </c>
      <c r="E218" s="176" t="s">
        <v>306</v>
      </c>
      <c r="F218" s="177" t="s">
        <v>307</v>
      </c>
      <c r="G218" s="178" t="s">
        <v>178</v>
      </c>
      <c r="H218" s="179">
        <v>232.3</v>
      </c>
      <c r="I218" s="180"/>
      <c r="J218" s="181">
        <f>ROUND(I218*H218,2)</f>
        <v>0</v>
      </c>
      <c r="K218" s="177" t="s">
        <v>150</v>
      </c>
      <c r="L218" s="41"/>
      <c r="M218" s="182" t="s">
        <v>19</v>
      </c>
      <c r="N218" s="183" t="s">
        <v>43</v>
      </c>
      <c r="O218" s="66"/>
      <c r="P218" s="184">
        <f>O218*H218</f>
        <v>0</v>
      </c>
      <c r="Q218" s="184">
        <v>0.003</v>
      </c>
      <c r="R218" s="184">
        <f>Q218*H218</f>
        <v>0.6969000000000001</v>
      </c>
      <c r="S218" s="184">
        <v>0</v>
      </c>
      <c r="T218" s="185">
        <f>S218*H218</f>
        <v>0</v>
      </c>
      <c r="U218" s="36"/>
      <c r="V218" s="36"/>
      <c r="W218" s="36"/>
      <c r="X218" s="36"/>
      <c r="Y218" s="36"/>
      <c r="Z218" s="36"/>
      <c r="AA218" s="36"/>
      <c r="AB218" s="36"/>
      <c r="AC218" s="36"/>
      <c r="AD218" s="36"/>
      <c r="AE218" s="36"/>
      <c r="AR218" s="186" t="s">
        <v>151</v>
      </c>
      <c r="AT218" s="186" t="s">
        <v>146</v>
      </c>
      <c r="AU218" s="186" t="s">
        <v>82</v>
      </c>
      <c r="AY218" s="19" t="s">
        <v>143</v>
      </c>
      <c r="BE218" s="187">
        <f>IF(N218="základní",J218,0)</f>
        <v>0</v>
      </c>
      <c r="BF218" s="187">
        <f>IF(N218="snížená",J218,0)</f>
        <v>0</v>
      </c>
      <c r="BG218" s="187">
        <f>IF(N218="zákl. přenesená",J218,0)</f>
        <v>0</v>
      </c>
      <c r="BH218" s="187">
        <f>IF(N218="sníž. přenesená",J218,0)</f>
        <v>0</v>
      </c>
      <c r="BI218" s="187">
        <f>IF(N218="nulová",J218,0)</f>
        <v>0</v>
      </c>
      <c r="BJ218" s="19" t="s">
        <v>80</v>
      </c>
      <c r="BK218" s="187">
        <f>ROUND(I218*H218,2)</f>
        <v>0</v>
      </c>
      <c r="BL218" s="19" t="s">
        <v>151</v>
      </c>
      <c r="BM218" s="186" t="s">
        <v>308</v>
      </c>
    </row>
    <row r="219" spans="1:47" s="2" customFormat="1" ht="12">
      <c r="A219" s="36"/>
      <c r="B219" s="37"/>
      <c r="C219" s="38"/>
      <c r="D219" s="188" t="s">
        <v>153</v>
      </c>
      <c r="E219" s="38"/>
      <c r="F219" s="189" t="s">
        <v>309</v>
      </c>
      <c r="G219" s="38"/>
      <c r="H219" s="38"/>
      <c r="I219" s="190"/>
      <c r="J219" s="38"/>
      <c r="K219" s="38"/>
      <c r="L219" s="41"/>
      <c r="M219" s="191"/>
      <c r="N219" s="192"/>
      <c r="O219" s="66"/>
      <c r="P219" s="66"/>
      <c r="Q219" s="66"/>
      <c r="R219" s="66"/>
      <c r="S219" s="66"/>
      <c r="T219" s="67"/>
      <c r="U219" s="36"/>
      <c r="V219" s="36"/>
      <c r="W219" s="36"/>
      <c r="X219" s="36"/>
      <c r="Y219" s="36"/>
      <c r="Z219" s="36"/>
      <c r="AA219" s="36"/>
      <c r="AB219" s="36"/>
      <c r="AC219" s="36"/>
      <c r="AD219" s="36"/>
      <c r="AE219" s="36"/>
      <c r="AT219" s="19" t="s">
        <v>153</v>
      </c>
      <c r="AU219" s="19" t="s">
        <v>82</v>
      </c>
    </row>
    <row r="220" spans="2:51" s="13" customFormat="1" ht="12">
      <c r="B220" s="193"/>
      <c r="C220" s="194"/>
      <c r="D220" s="195" t="s">
        <v>155</v>
      </c>
      <c r="E220" s="196" t="s">
        <v>19</v>
      </c>
      <c r="F220" s="197" t="s">
        <v>310</v>
      </c>
      <c r="G220" s="194"/>
      <c r="H220" s="196" t="s">
        <v>19</v>
      </c>
      <c r="I220" s="198"/>
      <c r="J220" s="194"/>
      <c r="K220" s="194"/>
      <c r="L220" s="199"/>
      <c r="M220" s="200"/>
      <c r="N220" s="201"/>
      <c r="O220" s="201"/>
      <c r="P220" s="201"/>
      <c r="Q220" s="201"/>
      <c r="R220" s="201"/>
      <c r="S220" s="201"/>
      <c r="T220" s="202"/>
      <c r="AT220" s="203" t="s">
        <v>155</v>
      </c>
      <c r="AU220" s="203" t="s">
        <v>82</v>
      </c>
      <c r="AV220" s="13" t="s">
        <v>80</v>
      </c>
      <c r="AW220" s="13" t="s">
        <v>33</v>
      </c>
      <c r="AX220" s="13" t="s">
        <v>72</v>
      </c>
      <c r="AY220" s="203" t="s">
        <v>143</v>
      </c>
    </row>
    <row r="221" spans="2:51" s="14" customFormat="1" ht="12">
      <c r="B221" s="204"/>
      <c r="C221" s="205"/>
      <c r="D221" s="195" t="s">
        <v>155</v>
      </c>
      <c r="E221" s="206" t="s">
        <v>19</v>
      </c>
      <c r="F221" s="207" t="s">
        <v>311</v>
      </c>
      <c r="G221" s="205"/>
      <c r="H221" s="208">
        <v>36.25</v>
      </c>
      <c r="I221" s="209"/>
      <c r="J221" s="205"/>
      <c r="K221" s="205"/>
      <c r="L221" s="210"/>
      <c r="M221" s="211"/>
      <c r="N221" s="212"/>
      <c r="O221" s="212"/>
      <c r="P221" s="212"/>
      <c r="Q221" s="212"/>
      <c r="R221" s="212"/>
      <c r="S221" s="212"/>
      <c r="T221" s="213"/>
      <c r="AT221" s="214" t="s">
        <v>155</v>
      </c>
      <c r="AU221" s="214" t="s">
        <v>82</v>
      </c>
      <c r="AV221" s="14" t="s">
        <v>82</v>
      </c>
      <c r="AW221" s="14" t="s">
        <v>33</v>
      </c>
      <c r="AX221" s="14" t="s">
        <v>72</v>
      </c>
      <c r="AY221" s="214" t="s">
        <v>143</v>
      </c>
    </row>
    <row r="222" spans="2:51" s="13" customFormat="1" ht="12">
      <c r="B222" s="193"/>
      <c r="C222" s="194"/>
      <c r="D222" s="195" t="s">
        <v>155</v>
      </c>
      <c r="E222" s="196" t="s">
        <v>19</v>
      </c>
      <c r="F222" s="197" t="s">
        <v>312</v>
      </c>
      <c r="G222" s="194"/>
      <c r="H222" s="196" t="s">
        <v>19</v>
      </c>
      <c r="I222" s="198"/>
      <c r="J222" s="194"/>
      <c r="K222" s="194"/>
      <c r="L222" s="199"/>
      <c r="M222" s="200"/>
      <c r="N222" s="201"/>
      <c r="O222" s="201"/>
      <c r="P222" s="201"/>
      <c r="Q222" s="201"/>
      <c r="R222" s="201"/>
      <c r="S222" s="201"/>
      <c r="T222" s="202"/>
      <c r="AT222" s="203" t="s">
        <v>155</v>
      </c>
      <c r="AU222" s="203" t="s">
        <v>82</v>
      </c>
      <c r="AV222" s="13" t="s">
        <v>80</v>
      </c>
      <c r="AW222" s="13" t="s">
        <v>33</v>
      </c>
      <c r="AX222" s="13" t="s">
        <v>72</v>
      </c>
      <c r="AY222" s="203" t="s">
        <v>143</v>
      </c>
    </row>
    <row r="223" spans="2:51" s="14" customFormat="1" ht="12">
      <c r="B223" s="204"/>
      <c r="C223" s="205"/>
      <c r="D223" s="195" t="s">
        <v>155</v>
      </c>
      <c r="E223" s="206" t="s">
        <v>19</v>
      </c>
      <c r="F223" s="207" t="s">
        <v>313</v>
      </c>
      <c r="G223" s="205"/>
      <c r="H223" s="208">
        <v>40.55</v>
      </c>
      <c r="I223" s="209"/>
      <c r="J223" s="205"/>
      <c r="K223" s="205"/>
      <c r="L223" s="210"/>
      <c r="M223" s="211"/>
      <c r="N223" s="212"/>
      <c r="O223" s="212"/>
      <c r="P223" s="212"/>
      <c r="Q223" s="212"/>
      <c r="R223" s="212"/>
      <c r="S223" s="212"/>
      <c r="T223" s="213"/>
      <c r="AT223" s="214" t="s">
        <v>155</v>
      </c>
      <c r="AU223" s="214" t="s">
        <v>82</v>
      </c>
      <c r="AV223" s="14" t="s">
        <v>82</v>
      </c>
      <c r="AW223" s="14" t="s">
        <v>33</v>
      </c>
      <c r="AX223" s="14" t="s">
        <v>72</v>
      </c>
      <c r="AY223" s="214" t="s">
        <v>143</v>
      </c>
    </row>
    <row r="224" spans="2:51" s="13" customFormat="1" ht="12">
      <c r="B224" s="193"/>
      <c r="C224" s="194"/>
      <c r="D224" s="195" t="s">
        <v>155</v>
      </c>
      <c r="E224" s="196" t="s">
        <v>19</v>
      </c>
      <c r="F224" s="197" t="s">
        <v>314</v>
      </c>
      <c r="G224" s="194"/>
      <c r="H224" s="196" t="s">
        <v>19</v>
      </c>
      <c r="I224" s="198"/>
      <c r="J224" s="194"/>
      <c r="K224" s="194"/>
      <c r="L224" s="199"/>
      <c r="M224" s="200"/>
      <c r="N224" s="201"/>
      <c r="O224" s="201"/>
      <c r="P224" s="201"/>
      <c r="Q224" s="201"/>
      <c r="R224" s="201"/>
      <c r="S224" s="201"/>
      <c r="T224" s="202"/>
      <c r="AT224" s="203" t="s">
        <v>155</v>
      </c>
      <c r="AU224" s="203" t="s">
        <v>82</v>
      </c>
      <c r="AV224" s="13" t="s">
        <v>80</v>
      </c>
      <c r="AW224" s="13" t="s">
        <v>33</v>
      </c>
      <c r="AX224" s="13" t="s">
        <v>72</v>
      </c>
      <c r="AY224" s="203" t="s">
        <v>143</v>
      </c>
    </row>
    <row r="225" spans="2:51" s="14" customFormat="1" ht="12">
      <c r="B225" s="204"/>
      <c r="C225" s="205"/>
      <c r="D225" s="195" t="s">
        <v>155</v>
      </c>
      <c r="E225" s="206" t="s">
        <v>19</v>
      </c>
      <c r="F225" s="207" t="s">
        <v>315</v>
      </c>
      <c r="G225" s="205"/>
      <c r="H225" s="208">
        <v>44.8</v>
      </c>
      <c r="I225" s="209"/>
      <c r="J225" s="205"/>
      <c r="K225" s="205"/>
      <c r="L225" s="210"/>
      <c r="M225" s="211"/>
      <c r="N225" s="212"/>
      <c r="O225" s="212"/>
      <c r="P225" s="212"/>
      <c r="Q225" s="212"/>
      <c r="R225" s="212"/>
      <c r="S225" s="212"/>
      <c r="T225" s="213"/>
      <c r="AT225" s="214" t="s">
        <v>155</v>
      </c>
      <c r="AU225" s="214" t="s">
        <v>82</v>
      </c>
      <c r="AV225" s="14" t="s">
        <v>82</v>
      </c>
      <c r="AW225" s="14" t="s">
        <v>33</v>
      </c>
      <c r="AX225" s="14" t="s">
        <v>72</v>
      </c>
      <c r="AY225" s="214" t="s">
        <v>143</v>
      </c>
    </row>
    <row r="226" spans="2:51" s="13" customFormat="1" ht="12">
      <c r="B226" s="193"/>
      <c r="C226" s="194"/>
      <c r="D226" s="195" t="s">
        <v>155</v>
      </c>
      <c r="E226" s="196" t="s">
        <v>19</v>
      </c>
      <c r="F226" s="197" t="s">
        <v>316</v>
      </c>
      <c r="G226" s="194"/>
      <c r="H226" s="196" t="s">
        <v>19</v>
      </c>
      <c r="I226" s="198"/>
      <c r="J226" s="194"/>
      <c r="K226" s="194"/>
      <c r="L226" s="199"/>
      <c r="M226" s="200"/>
      <c r="N226" s="201"/>
      <c r="O226" s="201"/>
      <c r="P226" s="201"/>
      <c r="Q226" s="201"/>
      <c r="R226" s="201"/>
      <c r="S226" s="201"/>
      <c r="T226" s="202"/>
      <c r="AT226" s="203" t="s">
        <v>155</v>
      </c>
      <c r="AU226" s="203" t="s">
        <v>82</v>
      </c>
      <c r="AV226" s="13" t="s">
        <v>80</v>
      </c>
      <c r="AW226" s="13" t="s">
        <v>33</v>
      </c>
      <c r="AX226" s="13" t="s">
        <v>72</v>
      </c>
      <c r="AY226" s="203" t="s">
        <v>143</v>
      </c>
    </row>
    <row r="227" spans="2:51" s="14" customFormat="1" ht="12">
      <c r="B227" s="204"/>
      <c r="C227" s="205"/>
      <c r="D227" s="195" t="s">
        <v>155</v>
      </c>
      <c r="E227" s="206" t="s">
        <v>19</v>
      </c>
      <c r="F227" s="207" t="s">
        <v>317</v>
      </c>
      <c r="G227" s="205"/>
      <c r="H227" s="208">
        <v>35</v>
      </c>
      <c r="I227" s="209"/>
      <c r="J227" s="205"/>
      <c r="K227" s="205"/>
      <c r="L227" s="210"/>
      <c r="M227" s="211"/>
      <c r="N227" s="212"/>
      <c r="O227" s="212"/>
      <c r="P227" s="212"/>
      <c r="Q227" s="212"/>
      <c r="R227" s="212"/>
      <c r="S227" s="212"/>
      <c r="T227" s="213"/>
      <c r="AT227" s="214" t="s">
        <v>155</v>
      </c>
      <c r="AU227" s="214" t="s">
        <v>82</v>
      </c>
      <c r="AV227" s="14" t="s">
        <v>82</v>
      </c>
      <c r="AW227" s="14" t="s">
        <v>33</v>
      </c>
      <c r="AX227" s="14" t="s">
        <v>72</v>
      </c>
      <c r="AY227" s="214" t="s">
        <v>143</v>
      </c>
    </row>
    <row r="228" spans="2:51" s="13" customFormat="1" ht="12">
      <c r="B228" s="193"/>
      <c r="C228" s="194"/>
      <c r="D228" s="195" t="s">
        <v>155</v>
      </c>
      <c r="E228" s="196" t="s">
        <v>19</v>
      </c>
      <c r="F228" s="197" t="s">
        <v>318</v>
      </c>
      <c r="G228" s="194"/>
      <c r="H228" s="196" t="s">
        <v>19</v>
      </c>
      <c r="I228" s="198"/>
      <c r="J228" s="194"/>
      <c r="K228" s="194"/>
      <c r="L228" s="199"/>
      <c r="M228" s="200"/>
      <c r="N228" s="201"/>
      <c r="O228" s="201"/>
      <c r="P228" s="201"/>
      <c r="Q228" s="201"/>
      <c r="R228" s="201"/>
      <c r="S228" s="201"/>
      <c r="T228" s="202"/>
      <c r="AT228" s="203" t="s">
        <v>155</v>
      </c>
      <c r="AU228" s="203" t="s">
        <v>82</v>
      </c>
      <c r="AV228" s="13" t="s">
        <v>80</v>
      </c>
      <c r="AW228" s="13" t="s">
        <v>33</v>
      </c>
      <c r="AX228" s="13" t="s">
        <v>72</v>
      </c>
      <c r="AY228" s="203" t="s">
        <v>143</v>
      </c>
    </row>
    <row r="229" spans="2:51" s="14" customFormat="1" ht="12">
      <c r="B229" s="204"/>
      <c r="C229" s="205"/>
      <c r="D229" s="195" t="s">
        <v>155</v>
      </c>
      <c r="E229" s="206" t="s">
        <v>19</v>
      </c>
      <c r="F229" s="207" t="s">
        <v>319</v>
      </c>
      <c r="G229" s="205"/>
      <c r="H229" s="208">
        <v>33.5</v>
      </c>
      <c r="I229" s="209"/>
      <c r="J229" s="205"/>
      <c r="K229" s="205"/>
      <c r="L229" s="210"/>
      <c r="M229" s="211"/>
      <c r="N229" s="212"/>
      <c r="O229" s="212"/>
      <c r="P229" s="212"/>
      <c r="Q229" s="212"/>
      <c r="R229" s="212"/>
      <c r="S229" s="212"/>
      <c r="T229" s="213"/>
      <c r="AT229" s="214" t="s">
        <v>155</v>
      </c>
      <c r="AU229" s="214" t="s">
        <v>82</v>
      </c>
      <c r="AV229" s="14" t="s">
        <v>82</v>
      </c>
      <c r="AW229" s="14" t="s">
        <v>33</v>
      </c>
      <c r="AX229" s="14" t="s">
        <v>72</v>
      </c>
      <c r="AY229" s="214" t="s">
        <v>143</v>
      </c>
    </row>
    <row r="230" spans="2:51" s="13" customFormat="1" ht="12">
      <c r="B230" s="193"/>
      <c r="C230" s="194"/>
      <c r="D230" s="195" t="s">
        <v>155</v>
      </c>
      <c r="E230" s="196" t="s">
        <v>19</v>
      </c>
      <c r="F230" s="197" t="s">
        <v>314</v>
      </c>
      <c r="G230" s="194"/>
      <c r="H230" s="196" t="s">
        <v>19</v>
      </c>
      <c r="I230" s="198"/>
      <c r="J230" s="194"/>
      <c r="K230" s="194"/>
      <c r="L230" s="199"/>
      <c r="M230" s="200"/>
      <c r="N230" s="201"/>
      <c r="O230" s="201"/>
      <c r="P230" s="201"/>
      <c r="Q230" s="201"/>
      <c r="R230" s="201"/>
      <c r="S230" s="201"/>
      <c r="T230" s="202"/>
      <c r="AT230" s="203" t="s">
        <v>155</v>
      </c>
      <c r="AU230" s="203" t="s">
        <v>82</v>
      </c>
      <c r="AV230" s="13" t="s">
        <v>80</v>
      </c>
      <c r="AW230" s="13" t="s">
        <v>33</v>
      </c>
      <c r="AX230" s="13" t="s">
        <v>72</v>
      </c>
      <c r="AY230" s="203" t="s">
        <v>143</v>
      </c>
    </row>
    <row r="231" spans="2:51" s="14" customFormat="1" ht="12">
      <c r="B231" s="204"/>
      <c r="C231" s="205"/>
      <c r="D231" s="195" t="s">
        <v>155</v>
      </c>
      <c r="E231" s="206" t="s">
        <v>19</v>
      </c>
      <c r="F231" s="207" t="s">
        <v>320</v>
      </c>
      <c r="G231" s="205"/>
      <c r="H231" s="208">
        <v>29.2</v>
      </c>
      <c r="I231" s="209"/>
      <c r="J231" s="205"/>
      <c r="K231" s="205"/>
      <c r="L231" s="210"/>
      <c r="M231" s="211"/>
      <c r="N231" s="212"/>
      <c r="O231" s="212"/>
      <c r="P231" s="212"/>
      <c r="Q231" s="212"/>
      <c r="R231" s="212"/>
      <c r="S231" s="212"/>
      <c r="T231" s="213"/>
      <c r="AT231" s="214" t="s">
        <v>155</v>
      </c>
      <c r="AU231" s="214" t="s">
        <v>82</v>
      </c>
      <c r="AV231" s="14" t="s">
        <v>82</v>
      </c>
      <c r="AW231" s="14" t="s">
        <v>33</v>
      </c>
      <c r="AX231" s="14" t="s">
        <v>72</v>
      </c>
      <c r="AY231" s="214" t="s">
        <v>143</v>
      </c>
    </row>
    <row r="232" spans="2:51" s="13" customFormat="1" ht="12">
      <c r="B232" s="193"/>
      <c r="C232" s="194"/>
      <c r="D232" s="195" t="s">
        <v>155</v>
      </c>
      <c r="E232" s="196" t="s">
        <v>19</v>
      </c>
      <c r="F232" s="197" t="s">
        <v>321</v>
      </c>
      <c r="G232" s="194"/>
      <c r="H232" s="196" t="s">
        <v>19</v>
      </c>
      <c r="I232" s="198"/>
      <c r="J232" s="194"/>
      <c r="K232" s="194"/>
      <c r="L232" s="199"/>
      <c r="M232" s="200"/>
      <c r="N232" s="201"/>
      <c r="O232" s="201"/>
      <c r="P232" s="201"/>
      <c r="Q232" s="201"/>
      <c r="R232" s="201"/>
      <c r="S232" s="201"/>
      <c r="T232" s="202"/>
      <c r="AT232" s="203" t="s">
        <v>155</v>
      </c>
      <c r="AU232" s="203" t="s">
        <v>82</v>
      </c>
      <c r="AV232" s="13" t="s">
        <v>80</v>
      </c>
      <c r="AW232" s="13" t="s">
        <v>33</v>
      </c>
      <c r="AX232" s="13" t="s">
        <v>72</v>
      </c>
      <c r="AY232" s="203" t="s">
        <v>143</v>
      </c>
    </row>
    <row r="233" spans="2:51" s="14" customFormat="1" ht="12">
      <c r="B233" s="204"/>
      <c r="C233" s="205"/>
      <c r="D233" s="195" t="s">
        <v>155</v>
      </c>
      <c r="E233" s="206" t="s">
        <v>19</v>
      </c>
      <c r="F233" s="207" t="s">
        <v>322</v>
      </c>
      <c r="G233" s="205"/>
      <c r="H233" s="208">
        <v>13</v>
      </c>
      <c r="I233" s="209"/>
      <c r="J233" s="205"/>
      <c r="K233" s="205"/>
      <c r="L233" s="210"/>
      <c r="M233" s="211"/>
      <c r="N233" s="212"/>
      <c r="O233" s="212"/>
      <c r="P233" s="212"/>
      <c r="Q233" s="212"/>
      <c r="R233" s="212"/>
      <c r="S233" s="212"/>
      <c r="T233" s="213"/>
      <c r="AT233" s="214" t="s">
        <v>155</v>
      </c>
      <c r="AU233" s="214" t="s">
        <v>82</v>
      </c>
      <c r="AV233" s="14" t="s">
        <v>82</v>
      </c>
      <c r="AW233" s="14" t="s">
        <v>33</v>
      </c>
      <c r="AX233" s="14" t="s">
        <v>72</v>
      </c>
      <c r="AY233" s="214" t="s">
        <v>143</v>
      </c>
    </row>
    <row r="234" spans="2:51" s="15" customFormat="1" ht="12">
      <c r="B234" s="215"/>
      <c r="C234" s="216"/>
      <c r="D234" s="195" t="s">
        <v>155</v>
      </c>
      <c r="E234" s="217" t="s">
        <v>19</v>
      </c>
      <c r="F234" s="218" t="s">
        <v>166</v>
      </c>
      <c r="G234" s="216"/>
      <c r="H234" s="219">
        <v>232.3</v>
      </c>
      <c r="I234" s="220"/>
      <c r="J234" s="216"/>
      <c r="K234" s="216"/>
      <c r="L234" s="221"/>
      <c r="M234" s="222"/>
      <c r="N234" s="223"/>
      <c r="O234" s="223"/>
      <c r="P234" s="223"/>
      <c r="Q234" s="223"/>
      <c r="R234" s="223"/>
      <c r="S234" s="223"/>
      <c r="T234" s="224"/>
      <c r="AT234" s="225" t="s">
        <v>155</v>
      </c>
      <c r="AU234" s="225" t="s">
        <v>82</v>
      </c>
      <c r="AV234" s="15" t="s">
        <v>151</v>
      </c>
      <c r="AW234" s="15" t="s">
        <v>33</v>
      </c>
      <c r="AX234" s="15" t="s">
        <v>80</v>
      </c>
      <c r="AY234" s="225" t="s">
        <v>143</v>
      </c>
    </row>
    <row r="235" spans="1:65" s="2" customFormat="1" ht="33" customHeight="1">
      <c r="A235" s="36"/>
      <c r="B235" s="37"/>
      <c r="C235" s="175" t="s">
        <v>323</v>
      </c>
      <c r="D235" s="175" t="s">
        <v>146</v>
      </c>
      <c r="E235" s="176" t="s">
        <v>324</v>
      </c>
      <c r="F235" s="177" t="s">
        <v>325</v>
      </c>
      <c r="G235" s="178" t="s">
        <v>194</v>
      </c>
      <c r="H235" s="179">
        <v>4</v>
      </c>
      <c r="I235" s="180"/>
      <c r="J235" s="181">
        <f>ROUND(I235*H235,2)</f>
        <v>0</v>
      </c>
      <c r="K235" s="177" t="s">
        <v>150</v>
      </c>
      <c r="L235" s="41"/>
      <c r="M235" s="182" t="s">
        <v>19</v>
      </c>
      <c r="N235" s="183" t="s">
        <v>43</v>
      </c>
      <c r="O235" s="66"/>
      <c r="P235" s="184">
        <f>O235*H235</f>
        <v>0</v>
      </c>
      <c r="Q235" s="184">
        <v>0.0035</v>
      </c>
      <c r="R235" s="184">
        <f>Q235*H235</f>
        <v>0.014</v>
      </c>
      <c r="S235" s="184">
        <v>0</v>
      </c>
      <c r="T235" s="185">
        <f>S235*H235</f>
        <v>0</v>
      </c>
      <c r="U235" s="36"/>
      <c r="V235" s="36"/>
      <c r="W235" s="36"/>
      <c r="X235" s="36"/>
      <c r="Y235" s="36"/>
      <c r="Z235" s="36"/>
      <c r="AA235" s="36"/>
      <c r="AB235" s="36"/>
      <c r="AC235" s="36"/>
      <c r="AD235" s="36"/>
      <c r="AE235" s="36"/>
      <c r="AR235" s="186" t="s">
        <v>151</v>
      </c>
      <c r="AT235" s="186" t="s">
        <v>146</v>
      </c>
      <c r="AU235" s="186" t="s">
        <v>82</v>
      </c>
      <c r="AY235" s="19" t="s">
        <v>143</v>
      </c>
      <c r="BE235" s="187">
        <f>IF(N235="základní",J235,0)</f>
        <v>0</v>
      </c>
      <c r="BF235" s="187">
        <f>IF(N235="snížená",J235,0)</f>
        <v>0</v>
      </c>
      <c r="BG235" s="187">
        <f>IF(N235="zákl. přenesená",J235,0)</f>
        <v>0</v>
      </c>
      <c r="BH235" s="187">
        <f>IF(N235="sníž. přenesená",J235,0)</f>
        <v>0</v>
      </c>
      <c r="BI235" s="187">
        <f>IF(N235="nulová",J235,0)</f>
        <v>0</v>
      </c>
      <c r="BJ235" s="19" t="s">
        <v>80</v>
      </c>
      <c r="BK235" s="187">
        <f>ROUND(I235*H235,2)</f>
        <v>0</v>
      </c>
      <c r="BL235" s="19" t="s">
        <v>151</v>
      </c>
      <c r="BM235" s="186" t="s">
        <v>326</v>
      </c>
    </row>
    <row r="236" spans="1:47" s="2" customFormat="1" ht="12">
      <c r="A236" s="36"/>
      <c r="B236" s="37"/>
      <c r="C236" s="38"/>
      <c r="D236" s="188" t="s">
        <v>153</v>
      </c>
      <c r="E236" s="38"/>
      <c r="F236" s="189" t="s">
        <v>327</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153</v>
      </c>
      <c r="AU236" s="19" t="s">
        <v>82</v>
      </c>
    </row>
    <row r="237" spans="2:51" s="13" customFormat="1" ht="12">
      <c r="B237" s="193"/>
      <c r="C237" s="194"/>
      <c r="D237" s="195" t="s">
        <v>155</v>
      </c>
      <c r="E237" s="196" t="s">
        <v>19</v>
      </c>
      <c r="F237" s="197" t="s">
        <v>328</v>
      </c>
      <c r="G237" s="194"/>
      <c r="H237" s="196" t="s">
        <v>19</v>
      </c>
      <c r="I237" s="198"/>
      <c r="J237" s="194"/>
      <c r="K237" s="194"/>
      <c r="L237" s="199"/>
      <c r="M237" s="200"/>
      <c r="N237" s="201"/>
      <c r="O237" s="201"/>
      <c r="P237" s="201"/>
      <c r="Q237" s="201"/>
      <c r="R237" s="201"/>
      <c r="S237" s="201"/>
      <c r="T237" s="202"/>
      <c r="AT237" s="203" t="s">
        <v>155</v>
      </c>
      <c r="AU237" s="203" t="s">
        <v>82</v>
      </c>
      <c r="AV237" s="13" t="s">
        <v>80</v>
      </c>
      <c r="AW237" s="13" t="s">
        <v>33</v>
      </c>
      <c r="AX237" s="13" t="s">
        <v>72</v>
      </c>
      <c r="AY237" s="203" t="s">
        <v>143</v>
      </c>
    </row>
    <row r="238" spans="2:51" s="14" customFormat="1" ht="12">
      <c r="B238" s="204"/>
      <c r="C238" s="205"/>
      <c r="D238" s="195" t="s">
        <v>155</v>
      </c>
      <c r="E238" s="206" t="s">
        <v>19</v>
      </c>
      <c r="F238" s="207" t="s">
        <v>329</v>
      </c>
      <c r="G238" s="205"/>
      <c r="H238" s="208">
        <v>4</v>
      </c>
      <c r="I238" s="209"/>
      <c r="J238" s="205"/>
      <c r="K238" s="205"/>
      <c r="L238" s="210"/>
      <c r="M238" s="211"/>
      <c r="N238" s="212"/>
      <c r="O238" s="212"/>
      <c r="P238" s="212"/>
      <c r="Q238" s="212"/>
      <c r="R238" s="212"/>
      <c r="S238" s="212"/>
      <c r="T238" s="213"/>
      <c r="AT238" s="214" t="s">
        <v>155</v>
      </c>
      <c r="AU238" s="214" t="s">
        <v>82</v>
      </c>
      <c r="AV238" s="14" t="s">
        <v>82</v>
      </c>
      <c r="AW238" s="14" t="s">
        <v>33</v>
      </c>
      <c r="AX238" s="14" t="s">
        <v>80</v>
      </c>
      <c r="AY238" s="214" t="s">
        <v>143</v>
      </c>
    </row>
    <row r="239" spans="1:65" s="2" customFormat="1" ht="37.9" customHeight="1">
      <c r="A239" s="36"/>
      <c r="B239" s="37"/>
      <c r="C239" s="175" t="s">
        <v>330</v>
      </c>
      <c r="D239" s="175" t="s">
        <v>146</v>
      </c>
      <c r="E239" s="176" t="s">
        <v>331</v>
      </c>
      <c r="F239" s="177" t="s">
        <v>332</v>
      </c>
      <c r="G239" s="178" t="s">
        <v>178</v>
      </c>
      <c r="H239" s="179">
        <v>21.11</v>
      </c>
      <c r="I239" s="180"/>
      <c r="J239" s="181">
        <f>ROUND(I239*H239,2)</f>
        <v>0</v>
      </c>
      <c r="K239" s="177" t="s">
        <v>150</v>
      </c>
      <c r="L239" s="41"/>
      <c r="M239" s="182" t="s">
        <v>19</v>
      </c>
      <c r="N239" s="183" t="s">
        <v>43</v>
      </c>
      <c r="O239" s="66"/>
      <c r="P239" s="184">
        <f>O239*H239</f>
        <v>0</v>
      </c>
      <c r="Q239" s="184">
        <v>0.02048</v>
      </c>
      <c r="R239" s="184">
        <f>Q239*H239</f>
        <v>0.4323328</v>
      </c>
      <c r="S239" s="184">
        <v>0</v>
      </c>
      <c r="T239" s="185">
        <f>S239*H239</f>
        <v>0</v>
      </c>
      <c r="U239" s="36"/>
      <c r="V239" s="36"/>
      <c r="W239" s="36"/>
      <c r="X239" s="36"/>
      <c r="Y239" s="36"/>
      <c r="Z239" s="36"/>
      <c r="AA239" s="36"/>
      <c r="AB239" s="36"/>
      <c r="AC239" s="36"/>
      <c r="AD239" s="36"/>
      <c r="AE239" s="36"/>
      <c r="AR239" s="186" t="s">
        <v>151</v>
      </c>
      <c r="AT239" s="186" t="s">
        <v>146</v>
      </c>
      <c r="AU239" s="186" t="s">
        <v>82</v>
      </c>
      <c r="AY239" s="19" t="s">
        <v>143</v>
      </c>
      <c r="BE239" s="187">
        <f>IF(N239="základní",J239,0)</f>
        <v>0</v>
      </c>
      <c r="BF239" s="187">
        <f>IF(N239="snížená",J239,0)</f>
        <v>0</v>
      </c>
      <c r="BG239" s="187">
        <f>IF(N239="zákl. přenesená",J239,0)</f>
        <v>0</v>
      </c>
      <c r="BH239" s="187">
        <f>IF(N239="sníž. přenesená",J239,0)</f>
        <v>0</v>
      </c>
      <c r="BI239" s="187">
        <f>IF(N239="nulová",J239,0)</f>
        <v>0</v>
      </c>
      <c r="BJ239" s="19" t="s">
        <v>80</v>
      </c>
      <c r="BK239" s="187">
        <f>ROUND(I239*H239,2)</f>
        <v>0</v>
      </c>
      <c r="BL239" s="19" t="s">
        <v>151</v>
      </c>
      <c r="BM239" s="186" t="s">
        <v>333</v>
      </c>
    </row>
    <row r="240" spans="1:47" s="2" customFormat="1" ht="12">
      <c r="A240" s="36"/>
      <c r="B240" s="37"/>
      <c r="C240" s="38"/>
      <c r="D240" s="188" t="s">
        <v>153</v>
      </c>
      <c r="E240" s="38"/>
      <c r="F240" s="189" t="s">
        <v>334</v>
      </c>
      <c r="G240" s="38"/>
      <c r="H240" s="38"/>
      <c r="I240" s="190"/>
      <c r="J240" s="38"/>
      <c r="K240" s="38"/>
      <c r="L240" s="41"/>
      <c r="M240" s="191"/>
      <c r="N240" s="192"/>
      <c r="O240" s="66"/>
      <c r="P240" s="66"/>
      <c r="Q240" s="66"/>
      <c r="R240" s="66"/>
      <c r="S240" s="66"/>
      <c r="T240" s="67"/>
      <c r="U240" s="36"/>
      <c r="V240" s="36"/>
      <c r="W240" s="36"/>
      <c r="X240" s="36"/>
      <c r="Y240" s="36"/>
      <c r="Z240" s="36"/>
      <c r="AA240" s="36"/>
      <c r="AB240" s="36"/>
      <c r="AC240" s="36"/>
      <c r="AD240" s="36"/>
      <c r="AE240" s="36"/>
      <c r="AT240" s="19" t="s">
        <v>153</v>
      </c>
      <c r="AU240" s="19" t="s">
        <v>82</v>
      </c>
    </row>
    <row r="241" spans="2:51" s="13" customFormat="1" ht="12">
      <c r="B241" s="193"/>
      <c r="C241" s="194"/>
      <c r="D241" s="195" t="s">
        <v>155</v>
      </c>
      <c r="E241" s="196" t="s">
        <v>19</v>
      </c>
      <c r="F241" s="197" t="s">
        <v>335</v>
      </c>
      <c r="G241" s="194"/>
      <c r="H241" s="196" t="s">
        <v>19</v>
      </c>
      <c r="I241" s="198"/>
      <c r="J241" s="194"/>
      <c r="K241" s="194"/>
      <c r="L241" s="199"/>
      <c r="M241" s="200"/>
      <c r="N241" s="201"/>
      <c r="O241" s="201"/>
      <c r="P241" s="201"/>
      <c r="Q241" s="201"/>
      <c r="R241" s="201"/>
      <c r="S241" s="201"/>
      <c r="T241" s="202"/>
      <c r="AT241" s="203" t="s">
        <v>155</v>
      </c>
      <c r="AU241" s="203" t="s">
        <v>82</v>
      </c>
      <c r="AV241" s="13" t="s">
        <v>80</v>
      </c>
      <c r="AW241" s="13" t="s">
        <v>33</v>
      </c>
      <c r="AX241" s="13" t="s">
        <v>72</v>
      </c>
      <c r="AY241" s="203" t="s">
        <v>143</v>
      </c>
    </row>
    <row r="242" spans="2:51" s="13" customFormat="1" ht="12">
      <c r="B242" s="193"/>
      <c r="C242" s="194"/>
      <c r="D242" s="195" t="s">
        <v>155</v>
      </c>
      <c r="E242" s="196" t="s">
        <v>19</v>
      </c>
      <c r="F242" s="197" t="s">
        <v>336</v>
      </c>
      <c r="G242" s="194"/>
      <c r="H242" s="196" t="s">
        <v>19</v>
      </c>
      <c r="I242" s="198"/>
      <c r="J242" s="194"/>
      <c r="K242" s="194"/>
      <c r="L242" s="199"/>
      <c r="M242" s="200"/>
      <c r="N242" s="201"/>
      <c r="O242" s="201"/>
      <c r="P242" s="201"/>
      <c r="Q242" s="201"/>
      <c r="R242" s="201"/>
      <c r="S242" s="201"/>
      <c r="T242" s="202"/>
      <c r="AT242" s="203" t="s">
        <v>155</v>
      </c>
      <c r="AU242" s="203" t="s">
        <v>82</v>
      </c>
      <c r="AV242" s="13" t="s">
        <v>80</v>
      </c>
      <c r="AW242" s="13" t="s">
        <v>33</v>
      </c>
      <c r="AX242" s="13" t="s">
        <v>72</v>
      </c>
      <c r="AY242" s="203" t="s">
        <v>143</v>
      </c>
    </row>
    <row r="243" spans="2:51" s="13" customFormat="1" ht="12">
      <c r="B243" s="193"/>
      <c r="C243" s="194"/>
      <c r="D243" s="195" t="s">
        <v>155</v>
      </c>
      <c r="E243" s="196" t="s">
        <v>19</v>
      </c>
      <c r="F243" s="197" t="s">
        <v>337</v>
      </c>
      <c r="G243" s="194"/>
      <c r="H243" s="196" t="s">
        <v>19</v>
      </c>
      <c r="I243" s="198"/>
      <c r="J243" s="194"/>
      <c r="K243" s="194"/>
      <c r="L243" s="199"/>
      <c r="M243" s="200"/>
      <c r="N243" s="201"/>
      <c r="O243" s="201"/>
      <c r="P243" s="201"/>
      <c r="Q243" s="201"/>
      <c r="R243" s="201"/>
      <c r="S243" s="201"/>
      <c r="T243" s="202"/>
      <c r="AT243" s="203" t="s">
        <v>155</v>
      </c>
      <c r="AU243" s="203" t="s">
        <v>82</v>
      </c>
      <c r="AV243" s="13" t="s">
        <v>80</v>
      </c>
      <c r="AW243" s="13" t="s">
        <v>33</v>
      </c>
      <c r="AX243" s="13" t="s">
        <v>72</v>
      </c>
      <c r="AY243" s="203" t="s">
        <v>143</v>
      </c>
    </row>
    <row r="244" spans="2:51" s="14" customFormat="1" ht="12">
      <c r="B244" s="204"/>
      <c r="C244" s="205"/>
      <c r="D244" s="195" t="s">
        <v>155</v>
      </c>
      <c r="E244" s="206" t="s">
        <v>19</v>
      </c>
      <c r="F244" s="207" t="s">
        <v>338</v>
      </c>
      <c r="G244" s="205"/>
      <c r="H244" s="208">
        <v>8.51</v>
      </c>
      <c r="I244" s="209"/>
      <c r="J244" s="205"/>
      <c r="K244" s="205"/>
      <c r="L244" s="210"/>
      <c r="M244" s="211"/>
      <c r="N244" s="212"/>
      <c r="O244" s="212"/>
      <c r="P244" s="212"/>
      <c r="Q244" s="212"/>
      <c r="R244" s="212"/>
      <c r="S244" s="212"/>
      <c r="T244" s="213"/>
      <c r="AT244" s="214" t="s">
        <v>155</v>
      </c>
      <c r="AU244" s="214" t="s">
        <v>82</v>
      </c>
      <c r="AV244" s="14" t="s">
        <v>82</v>
      </c>
      <c r="AW244" s="14" t="s">
        <v>33</v>
      </c>
      <c r="AX244" s="14" t="s">
        <v>72</v>
      </c>
      <c r="AY244" s="214" t="s">
        <v>143</v>
      </c>
    </row>
    <row r="245" spans="2:51" s="13" customFormat="1" ht="12">
      <c r="B245" s="193"/>
      <c r="C245" s="194"/>
      <c r="D245" s="195" t="s">
        <v>155</v>
      </c>
      <c r="E245" s="196" t="s">
        <v>19</v>
      </c>
      <c r="F245" s="197" t="s">
        <v>339</v>
      </c>
      <c r="G245" s="194"/>
      <c r="H245" s="196" t="s">
        <v>19</v>
      </c>
      <c r="I245" s="198"/>
      <c r="J245" s="194"/>
      <c r="K245" s="194"/>
      <c r="L245" s="199"/>
      <c r="M245" s="200"/>
      <c r="N245" s="201"/>
      <c r="O245" s="201"/>
      <c r="P245" s="201"/>
      <c r="Q245" s="201"/>
      <c r="R245" s="201"/>
      <c r="S245" s="201"/>
      <c r="T245" s="202"/>
      <c r="AT245" s="203" t="s">
        <v>155</v>
      </c>
      <c r="AU245" s="203" t="s">
        <v>82</v>
      </c>
      <c r="AV245" s="13" t="s">
        <v>80</v>
      </c>
      <c r="AW245" s="13" t="s">
        <v>33</v>
      </c>
      <c r="AX245" s="13" t="s">
        <v>72</v>
      </c>
      <c r="AY245" s="203" t="s">
        <v>143</v>
      </c>
    </row>
    <row r="246" spans="2:51" s="14" customFormat="1" ht="12">
      <c r="B246" s="204"/>
      <c r="C246" s="205"/>
      <c r="D246" s="195" t="s">
        <v>155</v>
      </c>
      <c r="E246" s="206" t="s">
        <v>19</v>
      </c>
      <c r="F246" s="207" t="s">
        <v>340</v>
      </c>
      <c r="G246" s="205"/>
      <c r="H246" s="208">
        <v>12.6</v>
      </c>
      <c r="I246" s="209"/>
      <c r="J246" s="205"/>
      <c r="K246" s="205"/>
      <c r="L246" s="210"/>
      <c r="M246" s="211"/>
      <c r="N246" s="212"/>
      <c r="O246" s="212"/>
      <c r="P246" s="212"/>
      <c r="Q246" s="212"/>
      <c r="R246" s="212"/>
      <c r="S246" s="212"/>
      <c r="T246" s="213"/>
      <c r="AT246" s="214" t="s">
        <v>155</v>
      </c>
      <c r="AU246" s="214" t="s">
        <v>82</v>
      </c>
      <c r="AV246" s="14" t="s">
        <v>82</v>
      </c>
      <c r="AW246" s="14" t="s">
        <v>33</v>
      </c>
      <c r="AX246" s="14" t="s">
        <v>72</v>
      </c>
      <c r="AY246" s="214" t="s">
        <v>143</v>
      </c>
    </row>
    <row r="247" spans="2:51" s="15" customFormat="1" ht="12">
      <c r="B247" s="215"/>
      <c r="C247" s="216"/>
      <c r="D247" s="195" t="s">
        <v>155</v>
      </c>
      <c r="E247" s="217" t="s">
        <v>19</v>
      </c>
      <c r="F247" s="218" t="s">
        <v>166</v>
      </c>
      <c r="G247" s="216"/>
      <c r="H247" s="219">
        <v>21.11</v>
      </c>
      <c r="I247" s="220"/>
      <c r="J247" s="216"/>
      <c r="K247" s="216"/>
      <c r="L247" s="221"/>
      <c r="M247" s="222"/>
      <c r="N247" s="223"/>
      <c r="O247" s="223"/>
      <c r="P247" s="223"/>
      <c r="Q247" s="223"/>
      <c r="R247" s="223"/>
      <c r="S247" s="223"/>
      <c r="T247" s="224"/>
      <c r="AT247" s="225" t="s">
        <v>155</v>
      </c>
      <c r="AU247" s="225" t="s">
        <v>82</v>
      </c>
      <c r="AV247" s="15" t="s">
        <v>151</v>
      </c>
      <c r="AW247" s="15" t="s">
        <v>33</v>
      </c>
      <c r="AX247" s="15" t="s">
        <v>80</v>
      </c>
      <c r="AY247" s="225" t="s">
        <v>143</v>
      </c>
    </row>
    <row r="248" spans="1:65" s="2" customFormat="1" ht="33" customHeight="1">
      <c r="A248" s="36"/>
      <c r="B248" s="37"/>
      <c r="C248" s="175" t="s">
        <v>341</v>
      </c>
      <c r="D248" s="175" t="s">
        <v>146</v>
      </c>
      <c r="E248" s="176" t="s">
        <v>342</v>
      </c>
      <c r="F248" s="177" t="s">
        <v>343</v>
      </c>
      <c r="G248" s="178" t="s">
        <v>178</v>
      </c>
      <c r="H248" s="179">
        <v>114.808</v>
      </c>
      <c r="I248" s="180"/>
      <c r="J248" s="181">
        <f>ROUND(I248*H248,2)</f>
        <v>0</v>
      </c>
      <c r="K248" s="177" t="s">
        <v>150</v>
      </c>
      <c r="L248" s="41"/>
      <c r="M248" s="182" t="s">
        <v>19</v>
      </c>
      <c r="N248" s="183" t="s">
        <v>43</v>
      </c>
      <c r="O248" s="66"/>
      <c r="P248" s="184">
        <f>O248*H248</f>
        <v>0</v>
      </c>
      <c r="Q248" s="184">
        <v>0.0273</v>
      </c>
      <c r="R248" s="184">
        <f>Q248*H248</f>
        <v>3.1342584</v>
      </c>
      <c r="S248" s="184">
        <v>0</v>
      </c>
      <c r="T248" s="185">
        <f>S248*H248</f>
        <v>0</v>
      </c>
      <c r="U248" s="36"/>
      <c r="V248" s="36"/>
      <c r="W248" s="36"/>
      <c r="X248" s="36"/>
      <c r="Y248" s="36"/>
      <c r="Z248" s="36"/>
      <c r="AA248" s="36"/>
      <c r="AB248" s="36"/>
      <c r="AC248" s="36"/>
      <c r="AD248" s="36"/>
      <c r="AE248" s="36"/>
      <c r="AR248" s="186" t="s">
        <v>151</v>
      </c>
      <c r="AT248" s="186" t="s">
        <v>146</v>
      </c>
      <c r="AU248" s="186" t="s">
        <v>82</v>
      </c>
      <c r="AY248" s="19" t="s">
        <v>143</v>
      </c>
      <c r="BE248" s="187">
        <f>IF(N248="základní",J248,0)</f>
        <v>0</v>
      </c>
      <c r="BF248" s="187">
        <f>IF(N248="snížená",J248,0)</f>
        <v>0</v>
      </c>
      <c r="BG248" s="187">
        <f>IF(N248="zákl. přenesená",J248,0)</f>
        <v>0</v>
      </c>
      <c r="BH248" s="187">
        <f>IF(N248="sníž. přenesená",J248,0)</f>
        <v>0</v>
      </c>
      <c r="BI248" s="187">
        <f>IF(N248="nulová",J248,0)</f>
        <v>0</v>
      </c>
      <c r="BJ248" s="19" t="s">
        <v>80</v>
      </c>
      <c r="BK248" s="187">
        <f>ROUND(I248*H248,2)</f>
        <v>0</v>
      </c>
      <c r="BL248" s="19" t="s">
        <v>151</v>
      </c>
      <c r="BM248" s="186" t="s">
        <v>344</v>
      </c>
    </row>
    <row r="249" spans="1:47" s="2" customFormat="1" ht="12">
      <c r="A249" s="36"/>
      <c r="B249" s="37"/>
      <c r="C249" s="38"/>
      <c r="D249" s="188" t="s">
        <v>153</v>
      </c>
      <c r="E249" s="38"/>
      <c r="F249" s="189" t="s">
        <v>345</v>
      </c>
      <c r="G249" s="38"/>
      <c r="H249" s="38"/>
      <c r="I249" s="190"/>
      <c r="J249" s="38"/>
      <c r="K249" s="38"/>
      <c r="L249" s="41"/>
      <c r="M249" s="191"/>
      <c r="N249" s="192"/>
      <c r="O249" s="66"/>
      <c r="P249" s="66"/>
      <c r="Q249" s="66"/>
      <c r="R249" s="66"/>
      <c r="S249" s="66"/>
      <c r="T249" s="67"/>
      <c r="U249" s="36"/>
      <c r="V249" s="36"/>
      <c r="W249" s="36"/>
      <c r="X249" s="36"/>
      <c r="Y249" s="36"/>
      <c r="Z249" s="36"/>
      <c r="AA249" s="36"/>
      <c r="AB249" s="36"/>
      <c r="AC249" s="36"/>
      <c r="AD249" s="36"/>
      <c r="AE249" s="36"/>
      <c r="AT249" s="19" t="s">
        <v>153</v>
      </c>
      <c r="AU249" s="19" t="s">
        <v>82</v>
      </c>
    </row>
    <row r="250" spans="2:51" s="13" customFormat="1" ht="12">
      <c r="B250" s="193"/>
      <c r="C250" s="194"/>
      <c r="D250" s="195" t="s">
        <v>155</v>
      </c>
      <c r="E250" s="196" t="s">
        <v>19</v>
      </c>
      <c r="F250" s="197" t="s">
        <v>346</v>
      </c>
      <c r="G250" s="194"/>
      <c r="H250" s="196" t="s">
        <v>19</v>
      </c>
      <c r="I250" s="198"/>
      <c r="J250" s="194"/>
      <c r="K250" s="194"/>
      <c r="L250" s="199"/>
      <c r="M250" s="200"/>
      <c r="N250" s="201"/>
      <c r="O250" s="201"/>
      <c r="P250" s="201"/>
      <c r="Q250" s="201"/>
      <c r="R250" s="201"/>
      <c r="S250" s="201"/>
      <c r="T250" s="202"/>
      <c r="AT250" s="203" t="s">
        <v>155</v>
      </c>
      <c r="AU250" s="203" t="s">
        <v>82</v>
      </c>
      <c r="AV250" s="13" t="s">
        <v>80</v>
      </c>
      <c r="AW250" s="13" t="s">
        <v>33</v>
      </c>
      <c r="AX250" s="13" t="s">
        <v>72</v>
      </c>
      <c r="AY250" s="203" t="s">
        <v>143</v>
      </c>
    </row>
    <row r="251" spans="2:51" s="13" customFormat="1" ht="12">
      <c r="B251" s="193"/>
      <c r="C251" s="194"/>
      <c r="D251" s="195" t="s">
        <v>155</v>
      </c>
      <c r="E251" s="196" t="s">
        <v>19</v>
      </c>
      <c r="F251" s="197" t="s">
        <v>163</v>
      </c>
      <c r="G251" s="194"/>
      <c r="H251" s="196" t="s">
        <v>19</v>
      </c>
      <c r="I251" s="198"/>
      <c r="J251" s="194"/>
      <c r="K251" s="194"/>
      <c r="L251" s="199"/>
      <c r="M251" s="200"/>
      <c r="N251" s="201"/>
      <c r="O251" s="201"/>
      <c r="P251" s="201"/>
      <c r="Q251" s="201"/>
      <c r="R251" s="201"/>
      <c r="S251" s="201"/>
      <c r="T251" s="202"/>
      <c r="AT251" s="203" t="s">
        <v>155</v>
      </c>
      <c r="AU251" s="203" t="s">
        <v>82</v>
      </c>
      <c r="AV251" s="13" t="s">
        <v>80</v>
      </c>
      <c r="AW251" s="13" t="s">
        <v>33</v>
      </c>
      <c r="AX251" s="13" t="s">
        <v>72</v>
      </c>
      <c r="AY251" s="203" t="s">
        <v>143</v>
      </c>
    </row>
    <row r="252" spans="2:51" s="13" customFormat="1" ht="12">
      <c r="B252" s="193"/>
      <c r="C252" s="194"/>
      <c r="D252" s="195" t="s">
        <v>155</v>
      </c>
      <c r="E252" s="196" t="s">
        <v>19</v>
      </c>
      <c r="F252" s="197" t="s">
        <v>347</v>
      </c>
      <c r="G252" s="194"/>
      <c r="H252" s="196" t="s">
        <v>19</v>
      </c>
      <c r="I252" s="198"/>
      <c r="J252" s="194"/>
      <c r="K252" s="194"/>
      <c r="L252" s="199"/>
      <c r="M252" s="200"/>
      <c r="N252" s="201"/>
      <c r="O252" s="201"/>
      <c r="P252" s="201"/>
      <c r="Q252" s="201"/>
      <c r="R252" s="201"/>
      <c r="S252" s="201"/>
      <c r="T252" s="202"/>
      <c r="AT252" s="203" t="s">
        <v>155</v>
      </c>
      <c r="AU252" s="203" t="s">
        <v>82</v>
      </c>
      <c r="AV252" s="13" t="s">
        <v>80</v>
      </c>
      <c r="AW252" s="13" t="s">
        <v>33</v>
      </c>
      <c r="AX252" s="13" t="s">
        <v>72</v>
      </c>
      <c r="AY252" s="203" t="s">
        <v>143</v>
      </c>
    </row>
    <row r="253" spans="2:51" s="14" customFormat="1" ht="12">
      <c r="B253" s="204"/>
      <c r="C253" s="205"/>
      <c r="D253" s="195" t="s">
        <v>155</v>
      </c>
      <c r="E253" s="206" t="s">
        <v>19</v>
      </c>
      <c r="F253" s="207" t="s">
        <v>348</v>
      </c>
      <c r="G253" s="205"/>
      <c r="H253" s="208">
        <v>4.8</v>
      </c>
      <c r="I253" s="209"/>
      <c r="J253" s="205"/>
      <c r="K253" s="205"/>
      <c r="L253" s="210"/>
      <c r="M253" s="211"/>
      <c r="N253" s="212"/>
      <c r="O253" s="212"/>
      <c r="P253" s="212"/>
      <c r="Q253" s="212"/>
      <c r="R253" s="212"/>
      <c r="S253" s="212"/>
      <c r="T253" s="213"/>
      <c r="AT253" s="214" t="s">
        <v>155</v>
      </c>
      <c r="AU253" s="214" t="s">
        <v>82</v>
      </c>
      <c r="AV253" s="14" t="s">
        <v>82</v>
      </c>
      <c r="AW253" s="14" t="s">
        <v>33</v>
      </c>
      <c r="AX253" s="14" t="s">
        <v>72</v>
      </c>
      <c r="AY253" s="214" t="s">
        <v>143</v>
      </c>
    </row>
    <row r="254" spans="2:51" s="13" customFormat="1" ht="12">
      <c r="B254" s="193"/>
      <c r="C254" s="194"/>
      <c r="D254" s="195" t="s">
        <v>155</v>
      </c>
      <c r="E254" s="196" t="s">
        <v>19</v>
      </c>
      <c r="F254" s="197" t="s">
        <v>349</v>
      </c>
      <c r="G254" s="194"/>
      <c r="H254" s="196" t="s">
        <v>19</v>
      </c>
      <c r="I254" s="198"/>
      <c r="J254" s="194"/>
      <c r="K254" s="194"/>
      <c r="L254" s="199"/>
      <c r="M254" s="200"/>
      <c r="N254" s="201"/>
      <c r="O254" s="201"/>
      <c r="P254" s="201"/>
      <c r="Q254" s="201"/>
      <c r="R254" s="201"/>
      <c r="S254" s="201"/>
      <c r="T254" s="202"/>
      <c r="AT254" s="203" t="s">
        <v>155</v>
      </c>
      <c r="AU254" s="203" t="s">
        <v>82</v>
      </c>
      <c r="AV254" s="13" t="s">
        <v>80</v>
      </c>
      <c r="AW254" s="13" t="s">
        <v>33</v>
      </c>
      <c r="AX254" s="13" t="s">
        <v>72</v>
      </c>
      <c r="AY254" s="203" t="s">
        <v>143</v>
      </c>
    </row>
    <row r="255" spans="2:51" s="14" customFormat="1" ht="12">
      <c r="B255" s="204"/>
      <c r="C255" s="205"/>
      <c r="D255" s="195" t="s">
        <v>155</v>
      </c>
      <c r="E255" s="206" t="s">
        <v>19</v>
      </c>
      <c r="F255" s="207" t="s">
        <v>350</v>
      </c>
      <c r="G255" s="205"/>
      <c r="H255" s="208">
        <v>1.6</v>
      </c>
      <c r="I255" s="209"/>
      <c r="J255" s="205"/>
      <c r="K255" s="205"/>
      <c r="L255" s="210"/>
      <c r="M255" s="211"/>
      <c r="N255" s="212"/>
      <c r="O255" s="212"/>
      <c r="P255" s="212"/>
      <c r="Q255" s="212"/>
      <c r="R255" s="212"/>
      <c r="S255" s="212"/>
      <c r="T255" s="213"/>
      <c r="AT255" s="214" t="s">
        <v>155</v>
      </c>
      <c r="AU255" s="214" t="s">
        <v>82</v>
      </c>
      <c r="AV255" s="14" t="s">
        <v>82</v>
      </c>
      <c r="AW255" s="14" t="s">
        <v>33</v>
      </c>
      <c r="AX255" s="14" t="s">
        <v>72</v>
      </c>
      <c r="AY255" s="214" t="s">
        <v>143</v>
      </c>
    </row>
    <row r="256" spans="2:51" s="13" customFormat="1" ht="12">
      <c r="B256" s="193"/>
      <c r="C256" s="194"/>
      <c r="D256" s="195" t="s">
        <v>155</v>
      </c>
      <c r="E256" s="196" t="s">
        <v>19</v>
      </c>
      <c r="F256" s="197" t="s">
        <v>351</v>
      </c>
      <c r="G256" s="194"/>
      <c r="H256" s="196" t="s">
        <v>19</v>
      </c>
      <c r="I256" s="198"/>
      <c r="J256" s="194"/>
      <c r="K256" s="194"/>
      <c r="L256" s="199"/>
      <c r="M256" s="200"/>
      <c r="N256" s="201"/>
      <c r="O256" s="201"/>
      <c r="P256" s="201"/>
      <c r="Q256" s="201"/>
      <c r="R256" s="201"/>
      <c r="S256" s="201"/>
      <c r="T256" s="202"/>
      <c r="AT256" s="203" t="s">
        <v>155</v>
      </c>
      <c r="AU256" s="203" t="s">
        <v>82</v>
      </c>
      <c r="AV256" s="13" t="s">
        <v>80</v>
      </c>
      <c r="AW256" s="13" t="s">
        <v>33</v>
      </c>
      <c r="AX256" s="13" t="s">
        <v>72</v>
      </c>
      <c r="AY256" s="203" t="s">
        <v>143</v>
      </c>
    </row>
    <row r="257" spans="2:51" s="14" customFormat="1" ht="12">
      <c r="B257" s="204"/>
      <c r="C257" s="205"/>
      <c r="D257" s="195" t="s">
        <v>155</v>
      </c>
      <c r="E257" s="206" t="s">
        <v>19</v>
      </c>
      <c r="F257" s="207" t="s">
        <v>352</v>
      </c>
      <c r="G257" s="205"/>
      <c r="H257" s="208">
        <v>2.4</v>
      </c>
      <c r="I257" s="209"/>
      <c r="J257" s="205"/>
      <c r="K257" s="205"/>
      <c r="L257" s="210"/>
      <c r="M257" s="211"/>
      <c r="N257" s="212"/>
      <c r="O257" s="212"/>
      <c r="P257" s="212"/>
      <c r="Q257" s="212"/>
      <c r="R257" s="212"/>
      <c r="S257" s="212"/>
      <c r="T257" s="213"/>
      <c r="AT257" s="214" t="s">
        <v>155</v>
      </c>
      <c r="AU257" s="214" t="s">
        <v>82</v>
      </c>
      <c r="AV257" s="14" t="s">
        <v>82</v>
      </c>
      <c r="AW257" s="14" t="s">
        <v>33</v>
      </c>
      <c r="AX257" s="14" t="s">
        <v>72</v>
      </c>
      <c r="AY257" s="214" t="s">
        <v>143</v>
      </c>
    </row>
    <row r="258" spans="2:51" s="13" customFormat="1" ht="12">
      <c r="B258" s="193"/>
      <c r="C258" s="194"/>
      <c r="D258" s="195" t="s">
        <v>155</v>
      </c>
      <c r="E258" s="196" t="s">
        <v>19</v>
      </c>
      <c r="F258" s="197" t="s">
        <v>353</v>
      </c>
      <c r="G258" s="194"/>
      <c r="H258" s="196" t="s">
        <v>19</v>
      </c>
      <c r="I258" s="198"/>
      <c r="J258" s="194"/>
      <c r="K258" s="194"/>
      <c r="L258" s="199"/>
      <c r="M258" s="200"/>
      <c r="N258" s="201"/>
      <c r="O258" s="201"/>
      <c r="P258" s="201"/>
      <c r="Q258" s="201"/>
      <c r="R258" s="201"/>
      <c r="S258" s="201"/>
      <c r="T258" s="202"/>
      <c r="AT258" s="203" t="s">
        <v>155</v>
      </c>
      <c r="AU258" s="203" t="s">
        <v>82</v>
      </c>
      <c r="AV258" s="13" t="s">
        <v>80</v>
      </c>
      <c r="AW258" s="13" t="s">
        <v>33</v>
      </c>
      <c r="AX258" s="13" t="s">
        <v>72</v>
      </c>
      <c r="AY258" s="203" t="s">
        <v>143</v>
      </c>
    </row>
    <row r="259" spans="2:51" s="14" customFormat="1" ht="12">
      <c r="B259" s="204"/>
      <c r="C259" s="205"/>
      <c r="D259" s="195" t="s">
        <v>155</v>
      </c>
      <c r="E259" s="206" t="s">
        <v>19</v>
      </c>
      <c r="F259" s="207" t="s">
        <v>354</v>
      </c>
      <c r="G259" s="205"/>
      <c r="H259" s="208">
        <v>16.2</v>
      </c>
      <c r="I259" s="209"/>
      <c r="J259" s="205"/>
      <c r="K259" s="205"/>
      <c r="L259" s="210"/>
      <c r="M259" s="211"/>
      <c r="N259" s="212"/>
      <c r="O259" s="212"/>
      <c r="P259" s="212"/>
      <c r="Q259" s="212"/>
      <c r="R259" s="212"/>
      <c r="S259" s="212"/>
      <c r="T259" s="213"/>
      <c r="AT259" s="214" t="s">
        <v>155</v>
      </c>
      <c r="AU259" s="214" t="s">
        <v>82</v>
      </c>
      <c r="AV259" s="14" t="s">
        <v>82</v>
      </c>
      <c r="AW259" s="14" t="s">
        <v>33</v>
      </c>
      <c r="AX259" s="14" t="s">
        <v>72</v>
      </c>
      <c r="AY259" s="214" t="s">
        <v>143</v>
      </c>
    </row>
    <row r="260" spans="2:51" s="13" customFormat="1" ht="12">
      <c r="B260" s="193"/>
      <c r="C260" s="194"/>
      <c r="D260" s="195" t="s">
        <v>155</v>
      </c>
      <c r="E260" s="196" t="s">
        <v>19</v>
      </c>
      <c r="F260" s="197" t="s">
        <v>355</v>
      </c>
      <c r="G260" s="194"/>
      <c r="H260" s="196" t="s">
        <v>19</v>
      </c>
      <c r="I260" s="198"/>
      <c r="J260" s="194"/>
      <c r="K260" s="194"/>
      <c r="L260" s="199"/>
      <c r="M260" s="200"/>
      <c r="N260" s="201"/>
      <c r="O260" s="201"/>
      <c r="P260" s="201"/>
      <c r="Q260" s="201"/>
      <c r="R260" s="201"/>
      <c r="S260" s="201"/>
      <c r="T260" s="202"/>
      <c r="AT260" s="203" t="s">
        <v>155</v>
      </c>
      <c r="AU260" s="203" t="s">
        <v>82</v>
      </c>
      <c r="AV260" s="13" t="s">
        <v>80</v>
      </c>
      <c r="AW260" s="13" t="s">
        <v>33</v>
      </c>
      <c r="AX260" s="13" t="s">
        <v>72</v>
      </c>
      <c r="AY260" s="203" t="s">
        <v>143</v>
      </c>
    </row>
    <row r="261" spans="2:51" s="14" customFormat="1" ht="12">
      <c r="B261" s="204"/>
      <c r="C261" s="205"/>
      <c r="D261" s="195" t="s">
        <v>155</v>
      </c>
      <c r="E261" s="206" t="s">
        <v>19</v>
      </c>
      <c r="F261" s="207" t="s">
        <v>356</v>
      </c>
      <c r="G261" s="205"/>
      <c r="H261" s="208">
        <v>32.4</v>
      </c>
      <c r="I261" s="209"/>
      <c r="J261" s="205"/>
      <c r="K261" s="205"/>
      <c r="L261" s="210"/>
      <c r="M261" s="211"/>
      <c r="N261" s="212"/>
      <c r="O261" s="212"/>
      <c r="P261" s="212"/>
      <c r="Q261" s="212"/>
      <c r="R261" s="212"/>
      <c r="S261" s="212"/>
      <c r="T261" s="213"/>
      <c r="AT261" s="214" t="s">
        <v>155</v>
      </c>
      <c r="AU261" s="214" t="s">
        <v>82</v>
      </c>
      <c r="AV261" s="14" t="s">
        <v>82</v>
      </c>
      <c r="AW261" s="14" t="s">
        <v>33</v>
      </c>
      <c r="AX261" s="14" t="s">
        <v>72</v>
      </c>
      <c r="AY261" s="214" t="s">
        <v>143</v>
      </c>
    </row>
    <row r="262" spans="2:51" s="13" customFormat="1" ht="12">
      <c r="B262" s="193"/>
      <c r="C262" s="194"/>
      <c r="D262" s="195" t="s">
        <v>155</v>
      </c>
      <c r="E262" s="196" t="s">
        <v>19</v>
      </c>
      <c r="F262" s="197" t="s">
        <v>357</v>
      </c>
      <c r="G262" s="194"/>
      <c r="H262" s="196" t="s">
        <v>19</v>
      </c>
      <c r="I262" s="198"/>
      <c r="J262" s="194"/>
      <c r="K262" s="194"/>
      <c r="L262" s="199"/>
      <c r="M262" s="200"/>
      <c r="N262" s="201"/>
      <c r="O262" s="201"/>
      <c r="P262" s="201"/>
      <c r="Q262" s="201"/>
      <c r="R262" s="201"/>
      <c r="S262" s="201"/>
      <c r="T262" s="202"/>
      <c r="AT262" s="203" t="s">
        <v>155</v>
      </c>
      <c r="AU262" s="203" t="s">
        <v>82</v>
      </c>
      <c r="AV262" s="13" t="s">
        <v>80</v>
      </c>
      <c r="AW262" s="13" t="s">
        <v>33</v>
      </c>
      <c r="AX262" s="13" t="s">
        <v>72</v>
      </c>
      <c r="AY262" s="203" t="s">
        <v>143</v>
      </c>
    </row>
    <row r="263" spans="2:51" s="14" customFormat="1" ht="12">
      <c r="B263" s="204"/>
      <c r="C263" s="205"/>
      <c r="D263" s="195" t="s">
        <v>155</v>
      </c>
      <c r="E263" s="206" t="s">
        <v>19</v>
      </c>
      <c r="F263" s="207" t="s">
        <v>358</v>
      </c>
      <c r="G263" s="205"/>
      <c r="H263" s="208">
        <v>9.6</v>
      </c>
      <c r="I263" s="209"/>
      <c r="J263" s="205"/>
      <c r="K263" s="205"/>
      <c r="L263" s="210"/>
      <c r="M263" s="211"/>
      <c r="N263" s="212"/>
      <c r="O263" s="212"/>
      <c r="P263" s="212"/>
      <c r="Q263" s="212"/>
      <c r="R263" s="212"/>
      <c r="S263" s="212"/>
      <c r="T263" s="213"/>
      <c r="AT263" s="214" t="s">
        <v>155</v>
      </c>
      <c r="AU263" s="214" t="s">
        <v>82</v>
      </c>
      <c r="AV263" s="14" t="s">
        <v>82</v>
      </c>
      <c r="AW263" s="14" t="s">
        <v>33</v>
      </c>
      <c r="AX263" s="14" t="s">
        <v>72</v>
      </c>
      <c r="AY263" s="214" t="s">
        <v>143</v>
      </c>
    </row>
    <row r="264" spans="2:51" s="13" customFormat="1" ht="12">
      <c r="B264" s="193"/>
      <c r="C264" s="194"/>
      <c r="D264" s="195" t="s">
        <v>155</v>
      </c>
      <c r="E264" s="196" t="s">
        <v>19</v>
      </c>
      <c r="F264" s="197" t="s">
        <v>359</v>
      </c>
      <c r="G264" s="194"/>
      <c r="H264" s="196" t="s">
        <v>19</v>
      </c>
      <c r="I264" s="198"/>
      <c r="J264" s="194"/>
      <c r="K264" s="194"/>
      <c r="L264" s="199"/>
      <c r="M264" s="200"/>
      <c r="N264" s="201"/>
      <c r="O264" s="201"/>
      <c r="P264" s="201"/>
      <c r="Q264" s="201"/>
      <c r="R264" s="201"/>
      <c r="S264" s="201"/>
      <c r="T264" s="202"/>
      <c r="AT264" s="203" t="s">
        <v>155</v>
      </c>
      <c r="AU264" s="203" t="s">
        <v>82</v>
      </c>
      <c r="AV264" s="13" t="s">
        <v>80</v>
      </c>
      <c r="AW264" s="13" t="s">
        <v>33</v>
      </c>
      <c r="AX264" s="13" t="s">
        <v>72</v>
      </c>
      <c r="AY264" s="203" t="s">
        <v>143</v>
      </c>
    </row>
    <row r="265" spans="2:51" s="14" customFormat="1" ht="12">
      <c r="B265" s="204"/>
      <c r="C265" s="205"/>
      <c r="D265" s="195" t="s">
        <v>155</v>
      </c>
      <c r="E265" s="206" t="s">
        <v>19</v>
      </c>
      <c r="F265" s="207" t="s">
        <v>360</v>
      </c>
      <c r="G265" s="205"/>
      <c r="H265" s="208">
        <v>7.2</v>
      </c>
      <c r="I265" s="209"/>
      <c r="J265" s="205"/>
      <c r="K265" s="205"/>
      <c r="L265" s="210"/>
      <c r="M265" s="211"/>
      <c r="N265" s="212"/>
      <c r="O265" s="212"/>
      <c r="P265" s="212"/>
      <c r="Q265" s="212"/>
      <c r="R265" s="212"/>
      <c r="S265" s="212"/>
      <c r="T265" s="213"/>
      <c r="AT265" s="214" t="s">
        <v>155</v>
      </c>
      <c r="AU265" s="214" t="s">
        <v>82</v>
      </c>
      <c r="AV265" s="14" t="s">
        <v>82</v>
      </c>
      <c r="AW265" s="14" t="s">
        <v>33</v>
      </c>
      <c r="AX265" s="14" t="s">
        <v>72</v>
      </c>
      <c r="AY265" s="214" t="s">
        <v>143</v>
      </c>
    </row>
    <row r="266" spans="2:51" s="16" customFormat="1" ht="12">
      <c r="B266" s="236"/>
      <c r="C266" s="237"/>
      <c r="D266" s="195" t="s">
        <v>155</v>
      </c>
      <c r="E266" s="238" t="s">
        <v>19</v>
      </c>
      <c r="F266" s="239" t="s">
        <v>361</v>
      </c>
      <c r="G266" s="237"/>
      <c r="H266" s="240">
        <v>74.2</v>
      </c>
      <c r="I266" s="241"/>
      <c r="J266" s="237"/>
      <c r="K266" s="237"/>
      <c r="L266" s="242"/>
      <c r="M266" s="243"/>
      <c r="N266" s="244"/>
      <c r="O266" s="244"/>
      <c r="P266" s="244"/>
      <c r="Q266" s="244"/>
      <c r="R266" s="244"/>
      <c r="S266" s="244"/>
      <c r="T266" s="245"/>
      <c r="AT266" s="246" t="s">
        <v>155</v>
      </c>
      <c r="AU266" s="246" t="s">
        <v>82</v>
      </c>
      <c r="AV266" s="16" t="s">
        <v>144</v>
      </c>
      <c r="AW266" s="16" t="s">
        <v>33</v>
      </c>
      <c r="AX266" s="16" t="s">
        <v>72</v>
      </c>
      <c r="AY266" s="246" t="s">
        <v>143</v>
      </c>
    </row>
    <row r="267" spans="2:51" s="13" customFormat="1" ht="12">
      <c r="B267" s="193"/>
      <c r="C267" s="194"/>
      <c r="D267" s="195" t="s">
        <v>155</v>
      </c>
      <c r="E267" s="196" t="s">
        <v>19</v>
      </c>
      <c r="F267" s="197" t="s">
        <v>336</v>
      </c>
      <c r="G267" s="194"/>
      <c r="H267" s="196" t="s">
        <v>19</v>
      </c>
      <c r="I267" s="198"/>
      <c r="J267" s="194"/>
      <c r="K267" s="194"/>
      <c r="L267" s="199"/>
      <c r="M267" s="200"/>
      <c r="N267" s="201"/>
      <c r="O267" s="201"/>
      <c r="P267" s="201"/>
      <c r="Q267" s="201"/>
      <c r="R267" s="201"/>
      <c r="S267" s="201"/>
      <c r="T267" s="202"/>
      <c r="AT267" s="203" t="s">
        <v>155</v>
      </c>
      <c r="AU267" s="203" t="s">
        <v>82</v>
      </c>
      <c r="AV267" s="13" t="s">
        <v>80</v>
      </c>
      <c r="AW267" s="13" t="s">
        <v>33</v>
      </c>
      <c r="AX267" s="13" t="s">
        <v>72</v>
      </c>
      <c r="AY267" s="203" t="s">
        <v>143</v>
      </c>
    </row>
    <row r="268" spans="2:51" s="13" customFormat="1" ht="12">
      <c r="B268" s="193"/>
      <c r="C268" s="194"/>
      <c r="D268" s="195" t="s">
        <v>155</v>
      </c>
      <c r="E268" s="196" t="s">
        <v>19</v>
      </c>
      <c r="F268" s="197" t="s">
        <v>362</v>
      </c>
      <c r="G268" s="194"/>
      <c r="H268" s="196" t="s">
        <v>19</v>
      </c>
      <c r="I268" s="198"/>
      <c r="J268" s="194"/>
      <c r="K268" s="194"/>
      <c r="L268" s="199"/>
      <c r="M268" s="200"/>
      <c r="N268" s="201"/>
      <c r="O268" s="201"/>
      <c r="P268" s="201"/>
      <c r="Q268" s="201"/>
      <c r="R268" s="201"/>
      <c r="S268" s="201"/>
      <c r="T268" s="202"/>
      <c r="AT268" s="203" t="s">
        <v>155</v>
      </c>
      <c r="AU268" s="203" t="s">
        <v>82</v>
      </c>
      <c r="AV268" s="13" t="s">
        <v>80</v>
      </c>
      <c r="AW268" s="13" t="s">
        <v>33</v>
      </c>
      <c r="AX268" s="13" t="s">
        <v>72</v>
      </c>
      <c r="AY268" s="203" t="s">
        <v>143</v>
      </c>
    </row>
    <row r="269" spans="2:51" s="14" customFormat="1" ht="12">
      <c r="B269" s="204"/>
      <c r="C269" s="205"/>
      <c r="D269" s="195" t="s">
        <v>155</v>
      </c>
      <c r="E269" s="206" t="s">
        <v>19</v>
      </c>
      <c r="F269" s="207" t="s">
        <v>363</v>
      </c>
      <c r="G269" s="205"/>
      <c r="H269" s="208">
        <v>5.4</v>
      </c>
      <c r="I269" s="209"/>
      <c r="J269" s="205"/>
      <c r="K269" s="205"/>
      <c r="L269" s="210"/>
      <c r="M269" s="211"/>
      <c r="N269" s="212"/>
      <c r="O269" s="212"/>
      <c r="P269" s="212"/>
      <c r="Q269" s="212"/>
      <c r="R269" s="212"/>
      <c r="S269" s="212"/>
      <c r="T269" s="213"/>
      <c r="AT269" s="214" t="s">
        <v>155</v>
      </c>
      <c r="AU269" s="214" t="s">
        <v>82</v>
      </c>
      <c r="AV269" s="14" t="s">
        <v>82</v>
      </c>
      <c r="AW269" s="14" t="s">
        <v>33</v>
      </c>
      <c r="AX269" s="14" t="s">
        <v>72</v>
      </c>
      <c r="AY269" s="214" t="s">
        <v>143</v>
      </c>
    </row>
    <row r="270" spans="2:51" s="13" customFormat="1" ht="12">
      <c r="B270" s="193"/>
      <c r="C270" s="194"/>
      <c r="D270" s="195" t="s">
        <v>155</v>
      </c>
      <c r="E270" s="196" t="s">
        <v>19</v>
      </c>
      <c r="F270" s="197" t="s">
        <v>364</v>
      </c>
      <c r="G270" s="194"/>
      <c r="H270" s="196" t="s">
        <v>19</v>
      </c>
      <c r="I270" s="198"/>
      <c r="J270" s="194"/>
      <c r="K270" s="194"/>
      <c r="L270" s="199"/>
      <c r="M270" s="200"/>
      <c r="N270" s="201"/>
      <c r="O270" s="201"/>
      <c r="P270" s="201"/>
      <c r="Q270" s="201"/>
      <c r="R270" s="201"/>
      <c r="S270" s="201"/>
      <c r="T270" s="202"/>
      <c r="AT270" s="203" t="s">
        <v>155</v>
      </c>
      <c r="AU270" s="203" t="s">
        <v>82</v>
      </c>
      <c r="AV270" s="13" t="s">
        <v>80</v>
      </c>
      <c r="AW270" s="13" t="s">
        <v>33</v>
      </c>
      <c r="AX270" s="13" t="s">
        <v>72</v>
      </c>
      <c r="AY270" s="203" t="s">
        <v>143</v>
      </c>
    </row>
    <row r="271" spans="2:51" s="14" customFormat="1" ht="12">
      <c r="B271" s="204"/>
      <c r="C271" s="205"/>
      <c r="D271" s="195" t="s">
        <v>155</v>
      </c>
      <c r="E271" s="206" t="s">
        <v>19</v>
      </c>
      <c r="F271" s="207" t="s">
        <v>365</v>
      </c>
      <c r="G271" s="205"/>
      <c r="H271" s="208">
        <v>5.13</v>
      </c>
      <c r="I271" s="209"/>
      <c r="J271" s="205"/>
      <c r="K271" s="205"/>
      <c r="L271" s="210"/>
      <c r="M271" s="211"/>
      <c r="N271" s="212"/>
      <c r="O271" s="212"/>
      <c r="P271" s="212"/>
      <c r="Q271" s="212"/>
      <c r="R271" s="212"/>
      <c r="S271" s="212"/>
      <c r="T271" s="213"/>
      <c r="AT271" s="214" t="s">
        <v>155</v>
      </c>
      <c r="AU271" s="214" t="s">
        <v>82</v>
      </c>
      <c r="AV271" s="14" t="s">
        <v>82</v>
      </c>
      <c r="AW271" s="14" t="s">
        <v>33</v>
      </c>
      <c r="AX271" s="14" t="s">
        <v>72</v>
      </c>
      <c r="AY271" s="214" t="s">
        <v>143</v>
      </c>
    </row>
    <row r="272" spans="2:51" s="13" customFormat="1" ht="12">
      <c r="B272" s="193"/>
      <c r="C272" s="194"/>
      <c r="D272" s="195" t="s">
        <v>155</v>
      </c>
      <c r="E272" s="196" t="s">
        <v>19</v>
      </c>
      <c r="F272" s="197" t="s">
        <v>366</v>
      </c>
      <c r="G272" s="194"/>
      <c r="H272" s="196" t="s">
        <v>19</v>
      </c>
      <c r="I272" s="198"/>
      <c r="J272" s="194"/>
      <c r="K272" s="194"/>
      <c r="L272" s="199"/>
      <c r="M272" s="200"/>
      <c r="N272" s="201"/>
      <c r="O272" s="201"/>
      <c r="P272" s="201"/>
      <c r="Q272" s="201"/>
      <c r="R272" s="201"/>
      <c r="S272" s="201"/>
      <c r="T272" s="202"/>
      <c r="AT272" s="203" t="s">
        <v>155</v>
      </c>
      <c r="AU272" s="203" t="s">
        <v>82</v>
      </c>
      <c r="AV272" s="13" t="s">
        <v>80</v>
      </c>
      <c r="AW272" s="13" t="s">
        <v>33</v>
      </c>
      <c r="AX272" s="13" t="s">
        <v>72</v>
      </c>
      <c r="AY272" s="203" t="s">
        <v>143</v>
      </c>
    </row>
    <row r="273" spans="2:51" s="14" customFormat="1" ht="12">
      <c r="B273" s="204"/>
      <c r="C273" s="205"/>
      <c r="D273" s="195" t="s">
        <v>155</v>
      </c>
      <c r="E273" s="206" t="s">
        <v>19</v>
      </c>
      <c r="F273" s="207" t="s">
        <v>363</v>
      </c>
      <c r="G273" s="205"/>
      <c r="H273" s="208">
        <v>5.4</v>
      </c>
      <c r="I273" s="209"/>
      <c r="J273" s="205"/>
      <c r="K273" s="205"/>
      <c r="L273" s="210"/>
      <c r="M273" s="211"/>
      <c r="N273" s="212"/>
      <c r="O273" s="212"/>
      <c r="P273" s="212"/>
      <c r="Q273" s="212"/>
      <c r="R273" s="212"/>
      <c r="S273" s="212"/>
      <c r="T273" s="213"/>
      <c r="AT273" s="214" t="s">
        <v>155</v>
      </c>
      <c r="AU273" s="214" t="s">
        <v>82</v>
      </c>
      <c r="AV273" s="14" t="s">
        <v>82</v>
      </c>
      <c r="AW273" s="14" t="s">
        <v>33</v>
      </c>
      <c r="AX273" s="14" t="s">
        <v>72</v>
      </c>
      <c r="AY273" s="214" t="s">
        <v>143</v>
      </c>
    </row>
    <row r="274" spans="2:51" s="13" customFormat="1" ht="12">
      <c r="B274" s="193"/>
      <c r="C274" s="194"/>
      <c r="D274" s="195" t="s">
        <v>155</v>
      </c>
      <c r="E274" s="196" t="s">
        <v>19</v>
      </c>
      <c r="F274" s="197" t="s">
        <v>367</v>
      </c>
      <c r="G274" s="194"/>
      <c r="H274" s="196" t="s">
        <v>19</v>
      </c>
      <c r="I274" s="198"/>
      <c r="J274" s="194"/>
      <c r="K274" s="194"/>
      <c r="L274" s="199"/>
      <c r="M274" s="200"/>
      <c r="N274" s="201"/>
      <c r="O274" s="201"/>
      <c r="P274" s="201"/>
      <c r="Q274" s="201"/>
      <c r="R274" s="201"/>
      <c r="S274" s="201"/>
      <c r="T274" s="202"/>
      <c r="AT274" s="203" t="s">
        <v>155</v>
      </c>
      <c r="AU274" s="203" t="s">
        <v>82</v>
      </c>
      <c r="AV274" s="13" t="s">
        <v>80</v>
      </c>
      <c r="AW274" s="13" t="s">
        <v>33</v>
      </c>
      <c r="AX274" s="13" t="s">
        <v>72</v>
      </c>
      <c r="AY274" s="203" t="s">
        <v>143</v>
      </c>
    </row>
    <row r="275" spans="2:51" s="14" customFormat="1" ht="12">
      <c r="B275" s="204"/>
      <c r="C275" s="205"/>
      <c r="D275" s="195" t="s">
        <v>155</v>
      </c>
      <c r="E275" s="206" t="s">
        <v>19</v>
      </c>
      <c r="F275" s="207" t="s">
        <v>368</v>
      </c>
      <c r="G275" s="205"/>
      <c r="H275" s="208">
        <v>10.098</v>
      </c>
      <c r="I275" s="209"/>
      <c r="J275" s="205"/>
      <c r="K275" s="205"/>
      <c r="L275" s="210"/>
      <c r="M275" s="211"/>
      <c r="N275" s="212"/>
      <c r="O275" s="212"/>
      <c r="P275" s="212"/>
      <c r="Q275" s="212"/>
      <c r="R275" s="212"/>
      <c r="S275" s="212"/>
      <c r="T275" s="213"/>
      <c r="AT275" s="214" t="s">
        <v>155</v>
      </c>
      <c r="AU275" s="214" t="s">
        <v>82</v>
      </c>
      <c r="AV275" s="14" t="s">
        <v>82</v>
      </c>
      <c r="AW275" s="14" t="s">
        <v>33</v>
      </c>
      <c r="AX275" s="14" t="s">
        <v>72</v>
      </c>
      <c r="AY275" s="214" t="s">
        <v>143</v>
      </c>
    </row>
    <row r="276" spans="2:51" s="13" customFormat="1" ht="12">
      <c r="B276" s="193"/>
      <c r="C276" s="194"/>
      <c r="D276" s="195" t="s">
        <v>155</v>
      </c>
      <c r="E276" s="196" t="s">
        <v>19</v>
      </c>
      <c r="F276" s="197" t="s">
        <v>337</v>
      </c>
      <c r="G276" s="194"/>
      <c r="H276" s="196" t="s">
        <v>19</v>
      </c>
      <c r="I276" s="198"/>
      <c r="J276" s="194"/>
      <c r="K276" s="194"/>
      <c r="L276" s="199"/>
      <c r="M276" s="200"/>
      <c r="N276" s="201"/>
      <c r="O276" s="201"/>
      <c r="P276" s="201"/>
      <c r="Q276" s="201"/>
      <c r="R276" s="201"/>
      <c r="S276" s="201"/>
      <c r="T276" s="202"/>
      <c r="AT276" s="203" t="s">
        <v>155</v>
      </c>
      <c r="AU276" s="203" t="s">
        <v>82</v>
      </c>
      <c r="AV276" s="13" t="s">
        <v>80</v>
      </c>
      <c r="AW276" s="13" t="s">
        <v>33</v>
      </c>
      <c r="AX276" s="13" t="s">
        <v>72</v>
      </c>
      <c r="AY276" s="203" t="s">
        <v>143</v>
      </c>
    </row>
    <row r="277" spans="2:51" s="14" customFormat="1" ht="12">
      <c r="B277" s="204"/>
      <c r="C277" s="205"/>
      <c r="D277" s="195" t="s">
        <v>155</v>
      </c>
      <c r="E277" s="206" t="s">
        <v>19</v>
      </c>
      <c r="F277" s="207" t="s">
        <v>369</v>
      </c>
      <c r="G277" s="205"/>
      <c r="H277" s="208">
        <v>2.88</v>
      </c>
      <c r="I277" s="209"/>
      <c r="J277" s="205"/>
      <c r="K277" s="205"/>
      <c r="L277" s="210"/>
      <c r="M277" s="211"/>
      <c r="N277" s="212"/>
      <c r="O277" s="212"/>
      <c r="P277" s="212"/>
      <c r="Q277" s="212"/>
      <c r="R277" s="212"/>
      <c r="S277" s="212"/>
      <c r="T277" s="213"/>
      <c r="AT277" s="214" t="s">
        <v>155</v>
      </c>
      <c r="AU277" s="214" t="s">
        <v>82</v>
      </c>
      <c r="AV277" s="14" t="s">
        <v>82</v>
      </c>
      <c r="AW277" s="14" t="s">
        <v>33</v>
      </c>
      <c r="AX277" s="14" t="s">
        <v>72</v>
      </c>
      <c r="AY277" s="214" t="s">
        <v>143</v>
      </c>
    </row>
    <row r="278" spans="2:51" s="13" customFormat="1" ht="12">
      <c r="B278" s="193"/>
      <c r="C278" s="194"/>
      <c r="D278" s="195" t="s">
        <v>155</v>
      </c>
      <c r="E278" s="196" t="s">
        <v>19</v>
      </c>
      <c r="F278" s="197" t="s">
        <v>370</v>
      </c>
      <c r="G278" s="194"/>
      <c r="H278" s="196" t="s">
        <v>19</v>
      </c>
      <c r="I278" s="198"/>
      <c r="J278" s="194"/>
      <c r="K278" s="194"/>
      <c r="L278" s="199"/>
      <c r="M278" s="200"/>
      <c r="N278" s="201"/>
      <c r="O278" s="201"/>
      <c r="P278" s="201"/>
      <c r="Q278" s="201"/>
      <c r="R278" s="201"/>
      <c r="S278" s="201"/>
      <c r="T278" s="202"/>
      <c r="AT278" s="203" t="s">
        <v>155</v>
      </c>
      <c r="AU278" s="203" t="s">
        <v>82</v>
      </c>
      <c r="AV278" s="13" t="s">
        <v>80</v>
      </c>
      <c r="AW278" s="13" t="s">
        <v>33</v>
      </c>
      <c r="AX278" s="13" t="s">
        <v>72</v>
      </c>
      <c r="AY278" s="203" t="s">
        <v>143</v>
      </c>
    </row>
    <row r="279" spans="2:51" s="14" customFormat="1" ht="12">
      <c r="B279" s="204"/>
      <c r="C279" s="205"/>
      <c r="D279" s="195" t="s">
        <v>155</v>
      </c>
      <c r="E279" s="206" t="s">
        <v>19</v>
      </c>
      <c r="F279" s="207" t="s">
        <v>371</v>
      </c>
      <c r="G279" s="205"/>
      <c r="H279" s="208">
        <v>3.68</v>
      </c>
      <c r="I279" s="209"/>
      <c r="J279" s="205"/>
      <c r="K279" s="205"/>
      <c r="L279" s="210"/>
      <c r="M279" s="211"/>
      <c r="N279" s="212"/>
      <c r="O279" s="212"/>
      <c r="P279" s="212"/>
      <c r="Q279" s="212"/>
      <c r="R279" s="212"/>
      <c r="S279" s="212"/>
      <c r="T279" s="213"/>
      <c r="AT279" s="214" t="s">
        <v>155</v>
      </c>
      <c r="AU279" s="214" t="s">
        <v>82</v>
      </c>
      <c r="AV279" s="14" t="s">
        <v>82</v>
      </c>
      <c r="AW279" s="14" t="s">
        <v>33</v>
      </c>
      <c r="AX279" s="14" t="s">
        <v>72</v>
      </c>
      <c r="AY279" s="214" t="s">
        <v>143</v>
      </c>
    </row>
    <row r="280" spans="2:51" s="13" customFormat="1" ht="12">
      <c r="B280" s="193"/>
      <c r="C280" s="194"/>
      <c r="D280" s="195" t="s">
        <v>155</v>
      </c>
      <c r="E280" s="196" t="s">
        <v>19</v>
      </c>
      <c r="F280" s="197" t="s">
        <v>372</v>
      </c>
      <c r="G280" s="194"/>
      <c r="H280" s="196" t="s">
        <v>19</v>
      </c>
      <c r="I280" s="198"/>
      <c r="J280" s="194"/>
      <c r="K280" s="194"/>
      <c r="L280" s="199"/>
      <c r="M280" s="200"/>
      <c r="N280" s="201"/>
      <c r="O280" s="201"/>
      <c r="P280" s="201"/>
      <c r="Q280" s="201"/>
      <c r="R280" s="201"/>
      <c r="S280" s="201"/>
      <c r="T280" s="202"/>
      <c r="AT280" s="203" t="s">
        <v>155</v>
      </c>
      <c r="AU280" s="203" t="s">
        <v>82</v>
      </c>
      <c r="AV280" s="13" t="s">
        <v>80</v>
      </c>
      <c r="AW280" s="13" t="s">
        <v>33</v>
      </c>
      <c r="AX280" s="13" t="s">
        <v>72</v>
      </c>
      <c r="AY280" s="203" t="s">
        <v>143</v>
      </c>
    </row>
    <row r="281" spans="2:51" s="14" customFormat="1" ht="12">
      <c r="B281" s="204"/>
      <c r="C281" s="205"/>
      <c r="D281" s="195" t="s">
        <v>155</v>
      </c>
      <c r="E281" s="206" t="s">
        <v>19</v>
      </c>
      <c r="F281" s="207" t="s">
        <v>373</v>
      </c>
      <c r="G281" s="205"/>
      <c r="H281" s="208">
        <v>2.56</v>
      </c>
      <c r="I281" s="209"/>
      <c r="J281" s="205"/>
      <c r="K281" s="205"/>
      <c r="L281" s="210"/>
      <c r="M281" s="211"/>
      <c r="N281" s="212"/>
      <c r="O281" s="212"/>
      <c r="P281" s="212"/>
      <c r="Q281" s="212"/>
      <c r="R281" s="212"/>
      <c r="S281" s="212"/>
      <c r="T281" s="213"/>
      <c r="AT281" s="214" t="s">
        <v>155</v>
      </c>
      <c r="AU281" s="214" t="s">
        <v>82</v>
      </c>
      <c r="AV281" s="14" t="s">
        <v>82</v>
      </c>
      <c r="AW281" s="14" t="s">
        <v>33</v>
      </c>
      <c r="AX281" s="14" t="s">
        <v>72</v>
      </c>
      <c r="AY281" s="214" t="s">
        <v>143</v>
      </c>
    </row>
    <row r="282" spans="2:51" s="13" customFormat="1" ht="12">
      <c r="B282" s="193"/>
      <c r="C282" s="194"/>
      <c r="D282" s="195" t="s">
        <v>155</v>
      </c>
      <c r="E282" s="196" t="s">
        <v>19</v>
      </c>
      <c r="F282" s="197" t="s">
        <v>339</v>
      </c>
      <c r="G282" s="194"/>
      <c r="H282" s="196" t="s">
        <v>19</v>
      </c>
      <c r="I282" s="198"/>
      <c r="J282" s="194"/>
      <c r="K282" s="194"/>
      <c r="L282" s="199"/>
      <c r="M282" s="200"/>
      <c r="N282" s="201"/>
      <c r="O282" s="201"/>
      <c r="P282" s="201"/>
      <c r="Q282" s="201"/>
      <c r="R282" s="201"/>
      <c r="S282" s="201"/>
      <c r="T282" s="202"/>
      <c r="AT282" s="203" t="s">
        <v>155</v>
      </c>
      <c r="AU282" s="203" t="s">
        <v>82</v>
      </c>
      <c r="AV282" s="13" t="s">
        <v>80</v>
      </c>
      <c r="AW282" s="13" t="s">
        <v>33</v>
      </c>
      <c r="AX282" s="13" t="s">
        <v>72</v>
      </c>
      <c r="AY282" s="203" t="s">
        <v>143</v>
      </c>
    </row>
    <row r="283" spans="2:51" s="14" customFormat="1" ht="12">
      <c r="B283" s="204"/>
      <c r="C283" s="205"/>
      <c r="D283" s="195" t="s">
        <v>155</v>
      </c>
      <c r="E283" s="206" t="s">
        <v>19</v>
      </c>
      <c r="F283" s="207" t="s">
        <v>374</v>
      </c>
      <c r="G283" s="205"/>
      <c r="H283" s="208">
        <v>2.24</v>
      </c>
      <c r="I283" s="209"/>
      <c r="J283" s="205"/>
      <c r="K283" s="205"/>
      <c r="L283" s="210"/>
      <c r="M283" s="211"/>
      <c r="N283" s="212"/>
      <c r="O283" s="212"/>
      <c r="P283" s="212"/>
      <c r="Q283" s="212"/>
      <c r="R283" s="212"/>
      <c r="S283" s="212"/>
      <c r="T283" s="213"/>
      <c r="AT283" s="214" t="s">
        <v>155</v>
      </c>
      <c r="AU283" s="214" t="s">
        <v>82</v>
      </c>
      <c r="AV283" s="14" t="s">
        <v>82</v>
      </c>
      <c r="AW283" s="14" t="s">
        <v>33</v>
      </c>
      <c r="AX283" s="14" t="s">
        <v>72</v>
      </c>
      <c r="AY283" s="214" t="s">
        <v>143</v>
      </c>
    </row>
    <row r="284" spans="2:51" s="13" customFormat="1" ht="12">
      <c r="B284" s="193"/>
      <c r="C284" s="194"/>
      <c r="D284" s="195" t="s">
        <v>155</v>
      </c>
      <c r="E284" s="196" t="s">
        <v>19</v>
      </c>
      <c r="F284" s="197" t="s">
        <v>375</v>
      </c>
      <c r="G284" s="194"/>
      <c r="H284" s="196" t="s">
        <v>19</v>
      </c>
      <c r="I284" s="198"/>
      <c r="J284" s="194"/>
      <c r="K284" s="194"/>
      <c r="L284" s="199"/>
      <c r="M284" s="200"/>
      <c r="N284" s="201"/>
      <c r="O284" s="201"/>
      <c r="P284" s="201"/>
      <c r="Q284" s="201"/>
      <c r="R284" s="201"/>
      <c r="S284" s="201"/>
      <c r="T284" s="202"/>
      <c r="AT284" s="203" t="s">
        <v>155</v>
      </c>
      <c r="AU284" s="203" t="s">
        <v>82</v>
      </c>
      <c r="AV284" s="13" t="s">
        <v>80</v>
      </c>
      <c r="AW284" s="13" t="s">
        <v>33</v>
      </c>
      <c r="AX284" s="13" t="s">
        <v>72</v>
      </c>
      <c r="AY284" s="203" t="s">
        <v>143</v>
      </c>
    </row>
    <row r="285" spans="2:51" s="14" customFormat="1" ht="12">
      <c r="B285" s="204"/>
      <c r="C285" s="205"/>
      <c r="D285" s="195" t="s">
        <v>155</v>
      </c>
      <c r="E285" s="206" t="s">
        <v>19</v>
      </c>
      <c r="F285" s="207" t="s">
        <v>376</v>
      </c>
      <c r="G285" s="205"/>
      <c r="H285" s="208">
        <v>3.22</v>
      </c>
      <c r="I285" s="209"/>
      <c r="J285" s="205"/>
      <c r="K285" s="205"/>
      <c r="L285" s="210"/>
      <c r="M285" s="211"/>
      <c r="N285" s="212"/>
      <c r="O285" s="212"/>
      <c r="P285" s="212"/>
      <c r="Q285" s="212"/>
      <c r="R285" s="212"/>
      <c r="S285" s="212"/>
      <c r="T285" s="213"/>
      <c r="AT285" s="214" t="s">
        <v>155</v>
      </c>
      <c r="AU285" s="214" t="s">
        <v>82</v>
      </c>
      <c r="AV285" s="14" t="s">
        <v>82</v>
      </c>
      <c r="AW285" s="14" t="s">
        <v>33</v>
      </c>
      <c r="AX285" s="14" t="s">
        <v>72</v>
      </c>
      <c r="AY285" s="214" t="s">
        <v>143</v>
      </c>
    </row>
    <row r="286" spans="2:51" s="16" customFormat="1" ht="12">
      <c r="B286" s="236"/>
      <c r="C286" s="237"/>
      <c r="D286" s="195" t="s">
        <v>155</v>
      </c>
      <c r="E286" s="238" t="s">
        <v>19</v>
      </c>
      <c r="F286" s="239" t="s">
        <v>361</v>
      </c>
      <c r="G286" s="237"/>
      <c r="H286" s="240">
        <v>40.608</v>
      </c>
      <c r="I286" s="241"/>
      <c r="J286" s="237"/>
      <c r="K286" s="237"/>
      <c r="L286" s="242"/>
      <c r="M286" s="243"/>
      <c r="N286" s="244"/>
      <c r="O286" s="244"/>
      <c r="P286" s="244"/>
      <c r="Q286" s="244"/>
      <c r="R286" s="244"/>
      <c r="S286" s="244"/>
      <c r="T286" s="245"/>
      <c r="AT286" s="246" t="s">
        <v>155</v>
      </c>
      <c r="AU286" s="246" t="s">
        <v>82</v>
      </c>
      <c r="AV286" s="16" t="s">
        <v>144</v>
      </c>
      <c r="AW286" s="16" t="s">
        <v>33</v>
      </c>
      <c r="AX286" s="16" t="s">
        <v>72</v>
      </c>
      <c r="AY286" s="246" t="s">
        <v>143</v>
      </c>
    </row>
    <row r="287" spans="2:51" s="15" customFormat="1" ht="12">
      <c r="B287" s="215"/>
      <c r="C287" s="216"/>
      <c r="D287" s="195" t="s">
        <v>155</v>
      </c>
      <c r="E287" s="217" t="s">
        <v>19</v>
      </c>
      <c r="F287" s="218" t="s">
        <v>166</v>
      </c>
      <c r="G287" s="216"/>
      <c r="H287" s="219">
        <v>114.808</v>
      </c>
      <c r="I287" s="220"/>
      <c r="J287" s="216"/>
      <c r="K287" s="216"/>
      <c r="L287" s="221"/>
      <c r="M287" s="222"/>
      <c r="N287" s="223"/>
      <c r="O287" s="223"/>
      <c r="P287" s="223"/>
      <c r="Q287" s="223"/>
      <c r="R287" s="223"/>
      <c r="S287" s="223"/>
      <c r="T287" s="224"/>
      <c r="AT287" s="225" t="s">
        <v>155</v>
      </c>
      <c r="AU287" s="225" t="s">
        <v>82</v>
      </c>
      <c r="AV287" s="15" t="s">
        <v>151</v>
      </c>
      <c r="AW287" s="15" t="s">
        <v>33</v>
      </c>
      <c r="AX287" s="15" t="s">
        <v>80</v>
      </c>
      <c r="AY287" s="225" t="s">
        <v>143</v>
      </c>
    </row>
    <row r="288" spans="1:65" s="2" customFormat="1" ht="21.75" customHeight="1">
      <c r="A288" s="36"/>
      <c r="B288" s="37"/>
      <c r="C288" s="175" t="s">
        <v>377</v>
      </c>
      <c r="D288" s="175" t="s">
        <v>146</v>
      </c>
      <c r="E288" s="176" t="s">
        <v>378</v>
      </c>
      <c r="F288" s="177" t="s">
        <v>379</v>
      </c>
      <c r="G288" s="178" t="s">
        <v>178</v>
      </c>
      <c r="H288" s="179">
        <v>31</v>
      </c>
      <c r="I288" s="180"/>
      <c r="J288" s="181">
        <f>ROUND(I288*H288,2)</f>
        <v>0</v>
      </c>
      <c r="K288" s="177" t="s">
        <v>150</v>
      </c>
      <c r="L288" s="41"/>
      <c r="M288" s="182" t="s">
        <v>19</v>
      </c>
      <c r="N288" s="183" t="s">
        <v>43</v>
      </c>
      <c r="O288" s="66"/>
      <c r="P288" s="184">
        <f>O288*H288</f>
        <v>0</v>
      </c>
      <c r="Q288" s="184">
        <v>0.04</v>
      </c>
      <c r="R288" s="184">
        <f>Q288*H288</f>
        <v>1.24</v>
      </c>
      <c r="S288" s="184">
        <v>0</v>
      </c>
      <c r="T288" s="185">
        <f>S288*H288</f>
        <v>0</v>
      </c>
      <c r="U288" s="36"/>
      <c r="V288" s="36"/>
      <c r="W288" s="36"/>
      <c r="X288" s="36"/>
      <c r="Y288" s="36"/>
      <c r="Z288" s="36"/>
      <c r="AA288" s="36"/>
      <c r="AB288" s="36"/>
      <c r="AC288" s="36"/>
      <c r="AD288" s="36"/>
      <c r="AE288" s="36"/>
      <c r="AR288" s="186" t="s">
        <v>151</v>
      </c>
      <c r="AT288" s="186" t="s">
        <v>146</v>
      </c>
      <c r="AU288" s="186" t="s">
        <v>82</v>
      </c>
      <c r="AY288" s="19" t="s">
        <v>143</v>
      </c>
      <c r="BE288" s="187">
        <f>IF(N288="základní",J288,0)</f>
        <v>0</v>
      </c>
      <c r="BF288" s="187">
        <f>IF(N288="snížená",J288,0)</f>
        <v>0</v>
      </c>
      <c r="BG288" s="187">
        <f>IF(N288="zákl. přenesená",J288,0)</f>
        <v>0</v>
      </c>
      <c r="BH288" s="187">
        <f>IF(N288="sníž. přenesená",J288,0)</f>
        <v>0</v>
      </c>
      <c r="BI288" s="187">
        <f>IF(N288="nulová",J288,0)</f>
        <v>0</v>
      </c>
      <c r="BJ288" s="19" t="s">
        <v>80</v>
      </c>
      <c r="BK288" s="187">
        <f>ROUND(I288*H288,2)</f>
        <v>0</v>
      </c>
      <c r="BL288" s="19" t="s">
        <v>151</v>
      </c>
      <c r="BM288" s="186" t="s">
        <v>380</v>
      </c>
    </row>
    <row r="289" spans="1:47" s="2" customFormat="1" ht="12">
      <c r="A289" s="36"/>
      <c r="B289" s="37"/>
      <c r="C289" s="38"/>
      <c r="D289" s="188" t="s">
        <v>153</v>
      </c>
      <c r="E289" s="38"/>
      <c r="F289" s="189" t="s">
        <v>381</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153</v>
      </c>
      <c r="AU289" s="19" t="s">
        <v>82</v>
      </c>
    </row>
    <row r="290" spans="2:51" s="13" customFormat="1" ht="12">
      <c r="B290" s="193"/>
      <c r="C290" s="194"/>
      <c r="D290" s="195" t="s">
        <v>155</v>
      </c>
      <c r="E290" s="196" t="s">
        <v>19</v>
      </c>
      <c r="F290" s="197" t="s">
        <v>382</v>
      </c>
      <c r="G290" s="194"/>
      <c r="H290" s="196" t="s">
        <v>19</v>
      </c>
      <c r="I290" s="198"/>
      <c r="J290" s="194"/>
      <c r="K290" s="194"/>
      <c r="L290" s="199"/>
      <c r="M290" s="200"/>
      <c r="N290" s="201"/>
      <c r="O290" s="201"/>
      <c r="P290" s="201"/>
      <c r="Q290" s="201"/>
      <c r="R290" s="201"/>
      <c r="S290" s="201"/>
      <c r="T290" s="202"/>
      <c r="AT290" s="203" t="s">
        <v>155</v>
      </c>
      <c r="AU290" s="203" t="s">
        <v>82</v>
      </c>
      <c r="AV290" s="13" t="s">
        <v>80</v>
      </c>
      <c r="AW290" s="13" t="s">
        <v>33</v>
      </c>
      <c r="AX290" s="13" t="s">
        <v>72</v>
      </c>
      <c r="AY290" s="203" t="s">
        <v>143</v>
      </c>
    </row>
    <row r="291" spans="2:51" s="14" customFormat="1" ht="12">
      <c r="B291" s="204"/>
      <c r="C291" s="205"/>
      <c r="D291" s="195" t="s">
        <v>155</v>
      </c>
      <c r="E291" s="206" t="s">
        <v>19</v>
      </c>
      <c r="F291" s="207" t="s">
        <v>383</v>
      </c>
      <c r="G291" s="205"/>
      <c r="H291" s="208">
        <v>16</v>
      </c>
      <c r="I291" s="209"/>
      <c r="J291" s="205"/>
      <c r="K291" s="205"/>
      <c r="L291" s="210"/>
      <c r="M291" s="211"/>
      <c r="N291" s="212"/>
      <c r="O291" s="212"/>
      <c r="P291" s="212"/>
      <c r="Q291" s="212"/>
      <c r="R291" s="212"/>
      <c r="S291" s="212"/>
      <c r="T291" s="213"/>
      <c r="AT291" s="214" t="s">
        <v>155</v>
      </c>
      <c r="AU291" s="214" t="s">
        <v>82</v>
      </c>
      <c r="AV291" s="14" t="s">
        <v>82</v>
      </c>
      <c r="AW291" s="14" t="s">
        <v>33</v>
      </c>
      <c r="AX291" s="14" t="s">
        <v>72</v>
      </c>
      <c r="AY291" s="214" t="s">
        <v>143</v>
      </c>
    </row>
    <row r="292" spans="2:51" s="13" customFormat="1" ht="12">
      <c r="B292" s="193"/>
      <c r="C292" s="194"/>
      <c r="D292" s="195" t="s">
        <v>155</v>
      </c>
      <c r="E292" s="196" t="s">
        <v>19</v>
      </c>
      <c r="F292" s="197" t="s">
        <v>384</v>
      </c>
      <c r="G292" s="194"/>
      <c r="H292" s="196" t="s">
        <v>19</v>
      </c>
      <c r="I292" s="198"/>
      <c r="J292" s="194"/>
      <c r="K292" s="194"/>
      <c r="L292" s="199"/>
      <c r="M292" s="200"/>
      <c r="N292" s="201"/>
      <c r="O292" s="201"/>
      <c r="P292" s="201"/>
      <c r="Q292" s="201"/>
      <c r="R292" s="201"/>
      <c r="S292" s="201"/>
      <c r="T292" s="202"/>
      <c r="AT292" s="203" t="s">
        <v>155</v>
      </c>
      <c r="AU292" s="203" t="s">
        <v>82</v>
      </c>
      <c r="AV292" s="13" t="s">
        <v>80</v>
      </c>
      <c r="AW292" s="13" t="s">
        <v>33</v>
      </c>
      <c r="AX292" s="13" t="s">
        <v>72</v>
      </c>
      <c r="AY292" s="203" t="s">
        <v>143</v>
      </c>
    </row>
    <row r="293" spans="2:51" s="14" customFormat="1" ht="12">
      <c r="B293" s="204"/>
      <c r="C293" s="205"/>
      <c r="D293" s="195" t="s">
        <v>155</v>
      </c>
      <c r="E293" s="206" t="s">
        <v>19</v>
      </c>
      <c r="F293" s="207" t="s">
        <v>385</v>
      </c>
      <c r="G293" s="205"/>
      <c r="H293" s="208">
        <v>15</v>
      </c>
      <c r="I293" s="209"/>
      <c r="J293" s="205"/>
      <c r="K293" s="205"/>
      <c r="L293" s="210"/>
      <c r="M293" s="211"/>
      <c r="N293" s="212"/>
      <c r="O293" s="212"/>
      <c r="P293" s="212"/>
      <c r="Q293" s="212"/>
      <c r="R293" s="212"/>
      <c r="S293" s="212"/>
      <c r="T293" s="213"/>
      <c r="AT293" s="214" t="s">
        <v>155</v>
      </c>
      <c r="AU293" s="214" t="s">
        <v>82</v>
      </c>
      <c r="AV293" s="14" t="s">
        <v>82</v>
      </c>
      <c r="AW293" s="14" t="s">
        <v>33</v>
      </c>
      <c r="AX293" s="14" t="s">
        <v>72</v>
      </c>
      <c r="AY293" s="214" t="s">
        <v>143</v>
      </c>
    </row>
    <row r="294" spans="2:51" s="15" customFormat="1" ht="12">
      <c r="B294" s="215"/>
      <c r="C294" s="216"/>
      <c r="D294" s="195" t="s">
        <v>155</v>
      </c>
      <c r="E294" s="217" t="s">
        <v>19</v>
      </c>
      <c r="F294" s="218" t="s">
        <v>166</v>
      </c>
      <c r="G294" s="216"/>
      <c r="H294" s="219">
        <v>31</v>
      </c>
      <c r="I294" s="220"/>
      <c r="J294" s="216"/>
      <c r="K294" s="216"/>
      <c r="L294" s="221"/>
      <c r="M294" s="222"/>
      <c r="N294" s="223"/>
      <c r="O294" s="223"/>
      <c r="P294" s="223"/>
      <c r="Q294" s="223"/>
      <c r="R294" s="223"/>
      <c r="S294" s="223"/>
      <c r="T294" s="224"/>
      <c r="AT294" s="225" t="s">
        <v>155</v>
      </c>
      <c r="AU294" s="225" t="s">
        <v>82</v>
      </c>
      <c r="AV294" s="15" t="s">
        <v>151</v>
      </c>
      <c r="AW294" s="15" t="s">
        <v>33</v>
      </c>
      <c r="AX294" s="15" t="s">
        <v>80</v>
      </c>
      <c r="AY294" s="225" t="s">
        <v>143</v>
      </c>
    </row>
    <row r="295" spans="1:65" s="2" customFormat="1" ht="44.25" customHeight="1">
      <c r="A295" s="36"/>
      <c r="B295" s="37"/>
      <c r="C295" s="175" t="s">
        <v>386</v>
      </c>
      <c r="D295" s="175" t="s">
        <v>146</v>
      </c>
      <c r="E295" s="176" t="s">
        <v>387</v>
      </c>
      <c r="F295" s="177" t="s">
        <v>388</v>
      </c>
      <c r="G295" s="178" t="s">
        <v>178</v>
      </c>
      <c r="H295" s="179">
        <v>77.873</v>
      </c>
      <c r="I295" s="180"/>
      <c r="J295" s="181">
        <f>ROUND(I295*H295,2)</f>
        <v>0</v>
      </c>
      <c r="K295" s="177" t="s">
        <v>150</v>
      </c>
      <c r="L295" s="41"/>
      <c r="M295" s="182" t="s">
        <v>19</v>
      </c>
      <c r="N295" s="183" t="s">
        <v>43</v>
      </c>
      <c r="O295" s="66"/>
      <c r="P295" s="184">
        <f>O295*H295</f>
        <v>0</v>
      </c>
      <c r="Q295" s="184">
        <v>0.0174</v>
      </c>
      <c r="R295" s="184">
        <f>Q295*H295</f>
        <v>1.3549902</v>
      </c>
      <c r="S295" s="184">
        <v>0</v>
      </c>
      <c r="T295" s="185">
        <f>S295*H295</f>
        <v>0</v>
      </c>
      <c r="U295" s="36"/>
      <c r="V295" s="36"/>
      <c r="W295" s="36"/>
      <c r="X295" s="36"/>
      <c r="Y295" s="36"/>
      <c r="Z295" s="36"/>
      <c r="AA295" s="36"/>
      <c r="AB295" s="36"/>
      <c r="AC295" s="36"/>
      <c r="AD295" s="36"/>
      <c r="AE295" s="36"/>
      <c r="AR295" s="186" t="s">
        <v>151</v>
      </c>
      <c r="AT295" s="186" t="s">
        <v>146</v>
      </c>
      <c r="AU295" s="186" t="s">
        <v>82</v>
      </c>
      <c r="AY295" s="19" t="s">
        <v>143</v>
      </c>
      <c r="BE295" s="187">
        <f>IF(N295="základní",J295,0)</f>
        <v>0</v>
      </c>
      <c r="BF295" s="187">
        <f>IF(N295="snížená",J295,0)</f>
        <v>0</v>
      </c>
      <c r="BG295" s="187">
        <f>IF(N295="zákl. přenesená",J295,0)</f>
        <v>0</v>
      </c>
      <c r="BH295" s="187">
        <f>IF(N295="sníž. přenesená",J295,0)</f>
        <v>0</v>
      </c>
      <c r="BI295" s="187">
        <f>IF(N295="nulová",J295,0)</f>
        <v>0</v>
      </c>
      <c r="BJ295" s="19" t="s">
        <v>80</v>
      </c>
      <c r="BK295" s="187">
        <f>ROUND(I295*H295,2)</f>
        <v>0</v>
      </c>
      <c r="BL295" s="19" t="s">
        <v>151</v>
      </c>
      <c r="BM295" s="186" t="s">
        <v>389</v>
      </c>
    </row>
    <row r="296" spans="1:47" s="2" customFormat="1" ht="12">
      <c r="A296" s="36"/>
      <c r="B296" s="37"/>
      <c r="C296" s="38"/>
      <c r="D296" s="188" t="s">
        <v>153</v>
      </c>
      <c r="E296" s="38"/>
      <c r="F296" s="189" t="s">
        <v>390</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153</v>
      </c>
      <c r="AU296" s="19" t="s">
        <v>82</v>
      </c>
    </row>
    <row r="297" spans="2:51" s="13" customFormat="1" ht="12">
      <c r="B297" s="193"/>
      <c r="C297" s="194"/>
      <c r="D297" s="195" t="s">
        <v>155</v>
      </c>
      <c r="E297" s="196" t="s">
        <v>19</v>
      </c>
      <c r="F297" s="197" t="s">
        <v>285</v>
      </c>
      <c r="G297" s="194"/>
      <c r="H297" s="196" t="s">
        <v>19</v>
      </c>
      <c r="I297" s="198"/>
      <c r="J297" s="194"/>
      <c r="K297" s="194"/>
      <c r="L297" s="199"/>
      <c r="M297" s="200"/>
      <c r="N297" s="201"/>
      <c r="O297" s="201"/>
      <c r="P297" s="201"/>
      <c r="Q297" s="201"/>
      <c r="R297" s="201"/>
      <c r="S297" s="201"/>
      <c r="T297" s="202"/>
      <c r="AT297" s="203" t="s">
        <v>155</v>
      </c>
      <c r="AU297" s="203" t="s">
        <v>82</v>
      </c>
      <c r="AV297" s="13" t="s">
        <v>80</v>
      </c>
      <c r="AW297" s="13" t="s">
        <v>33</v>
      </c>
      <c r="AX297" s="13" t="s">
        <v>72</v>
      </c>
      <c r="AY297" s="203" t="s">
        <v>143</v>
      </c>
    </row>
    <row r="298" spans="2:51" s="13" customFormat="1" ht="12">
      <c r="B298" s="193"/>
      <c r="C298" s="194"/>
      <c r="D298" s="195" t="s">
        <v>155</v>
      </c>
      <c r="E298" s="196" t="s">
        <v>19</v>
      </c>
      <c r="F298" s="197" t="s">
        <v>391</v>
      </c>
      <c r="G298" s="194"/>
      <c r="H298" s="196" t="s">
        <v>19</v>
      </c>
      <c r="I298" s="198"/>
      <c r="J298" s="194"/>
      <c r="K298" s="194"/>
      <c r="L298" s="199"/>
      <c r="M298" s="200"/>
      <c r="N298" s="201"/>
      <c r="O298" s="201"/>
      <c r="P298" s="201"/>
      <c r="Q298" s="201"/>
      <c r="R298" s="201"/>
      <c r="S298" s="201"/>
      <c r="T298" s="202"/>
      <c r="AT298" s="203" t="s">
        <v>155</v>
      </c>
      <c r="AU298" s="203" t="s">
        <v>82</v>
      </c>
      <c r="AV298" s="13" t="s">
        <v>80</v>
      </c>
      <c r="AW298" s="13" t="s">
        <v>33</v>
      </c>
      <c r="AX298" s="13" t="s">
        <v>72</v>
      </c>
      <c r="AY298" s="203" t="s">
        <v>143</v>
      </c>
    </row>
    <row r="299" spans="2:51" s="14" customFormat="1" ht="12">
      <c r="B299" s="204"/>
      <c r="C299" s="205"/>
      <c r="D299" s="195" t="s">
        <v>155</v>
      </c>
      <c r="E299" s="206" t="s">
        <v>19</v>
      </c>
      <c r="F299" s="207" t="s">
        <v>392</v>
      </c>
      <c r="G299" s="205"/>
      <c r="H299" s="208">
        <v>24.6</v>
      </c>
      <c r="I299" s="209"/>
      <c r="J299" s="205"/>
      <c r="K299" s="205"/>
      <c r="L299" s="210"/>
      <c r="M299" s="211"/>
      <c r="N299" s="212"/>
      <c r="O299" s="212"/>
      <c r="P299" s="212"/>
      <c r="Q299" s="212"/>
      <c r="R299" s="212"/>
      <c r="S299" s="212"/>
      <c r="T299" s="213"/>
      <c r="AT299" s="214" t="s">
        <v>155</v>
      </c>
      <c r="AU299" s="214" t="s">
        <v>82</v>
      </c>
      <c r="AV299" s="14" t="s">
        <v>82</v>
      </c>
      <c r="AW299" s="14" t="s">
        <v>33</v>
      </c>
      <c r="AX299" s="14" t="s">
        <v>72</v>
      </c>
      <c r="AY299" s="214" t="s">
        <v>143</v>
      </c>
    </row>
    <row r="300" spans="2:51" s="14" customFormat="1" ht="12">
      <c r="B300" s="204"/>
      <c r="C300" s="205"/>
      <c r="D300" s="195" t="s">
        <v>155</v>
      </c>
      <c r="E300" s="206" t="s">
        <v>19</v>
      </c>
      <c r="F300" s="207" t="s">
        <v>393</v>
      </c>
      <c r="G300" s="205"/>
      <c r="H300" s="208">
        <v>-3.152</v>
      </c>
      <c r="I300" s="209"/>
      <c r="J300" s="205"/>
      <c r="K300" s="205"/>
      <c r="L300" s="210"/>
      <c r="M300" s="211"/>
      <c r="N300" s="212"/>
      <c r="O300" s="212"/>
      <c r="P300" s="212"/>
      <c r="Q300" s="212"/>
      <c r="R300" s="212"/>
      <c r="S300" s="212"/>
      <c r="T300" s="213"/>
      <c r="AT300" s="214" t="s">
        <v>155</v>
      </c>
      <c r="AU300" s="214" t="s">
        <v>82</v>
      </c>
      <c r="AV300" s="14" t="s">
        <v>82</v>
      </c>
      <c r="AW300" s="14" t="s">
        <v>33</v>
      </c>
      <c r="AX300" s="14" t="s">
        <v>72</v>
      </c>
      <c r="AY300" s="214" t="s">
        <v>143</v>
      </c>
    </row>
    <row r="301" spans="2:51" s="14" customFormat="1" ht="12">
      <c r="B301" s="204"/>
      <c r="C301" s="205"/>
      <c r="D301" s="195" t="s">
        <v>155</v>
      </c>
      <c r="E301" s="206" t="s">
        <v>19</v>
      </c>
      <c r="F301" s="207" t="s">
        <v>394</v>
      </c>
      <c r="G301" s="205"/>
      <c r="H301" s="208">
        <v>-2.463</v>
      </c>
      <c r="I301" s="209"/>
      <c r="J301" s="205"/>
      <c r="K301" s="205"/>
      <c r="L301" s="210"/>
      <c r="M301" s="211"/>
      <c r="N301" s="212"/>
      <c r="O301" s="212"/>
      <c r="P301" s="212"/>
      <c r="Q301" s="212"/>
      <c r="R301" s="212"/>
      <c r="S301" s="212"/>
      <c r="T301" s="213"/>
      <c r="AT301" s="214" t="s">
        <v>155</v>
      </c>
      <c r="AU301" s="214" t="s">
        <v>82</v>
      </c>
      <c r="AV301" s="14" t="s">
        <v>82</v>
      </c>
      <c r="AW301" s="14" t="s">
        <v>33</v>
      </c>
      <c r="AX301" s="14" t="s">
        <v>72</v>
      </c>
      <c r="AY301" s="214" t="s">
        <v>143</v>
      </c>
    </row>
    <row r="302" spans="2:51" s="13" customFormat="1" ht="12">
      <c r="B302" s="193"/>
      <c r="C302" s="194"/>
      <c r="D302" s="195" t="s">
        <v>155</v>
      </c>
      <c r="E302" s="196" t="s">
        <v>19</v>
      </c>
      <c r="F302" s="197" t="s">
        <v>395</v>
      </c>
      <c r="G302" s="194"/>
      <c r="H302" s="196" t="s">
        <v>19</v>
      </c>
      <c r="I302" s="198"/>
      <c r="J302" s="194"/>
      <c r="K302" s="194"/>
      <c r="L302" s="199"/>
      <c r="M302" s="200"/>
      <c r="N302" s="201"/>
      <c r="O302" s="201"/>
      <c r="P302" s="201"/>
      <c r="Q302" s="201"/>
      <c r="R302" s="201"/>
      <c r="S302" s="201"/>
      <c r="T302" s="202"/>
      <c r="AT302" s="203" t="s">
        <v>155</v>
      </c>
      <c r="AU302" s="203" t="s">
        <v>82</v>
      </c>
      <c r="AV302" s="13" t="s">
        <v>80</v>
      </c>
      <c r="AW302" s="13" t="s">
        <v>33</v>
      </c>
      <c r="AX302" s="13" t="s">
        <v>72</v>
      </c>
      <c r="AY302" s="203" t="s">
        <v>143</v>
      </c>
    </row>
    <row r="303" spans="2:51" s="14" customFormat="1" ht="12">
      <c r="B303" s="204"/>
      <c r="C303" s="205"/>
      <c r="D303" s="195" t="s">
        <v>155</v>
      </c>
      <c r="E303" s="206" t="s">
        <v>19</v>
      </c>
      <c r="F303" s="207" t="s">
        <v>396</v>
      </c>
      <c r="G303" s="205"/>
      <c r="H303" s="208">
        <v>0.64</v>
      </c>
      <c r="I303" s="209"/>
      <c r="J303" s="205"/>
      <c r="K303" s="205"/>
      <c r="L303" s="210"/>
      <c r="M303" s="211"/>
      <c r="N303" s="212"/>
      <c r="O303" s="212"/>
      <c r="P303" s="212"/>
      <c r="Q303" s="212"/>
      <c r="R303" s="212"/>
      <c r="S303" s="212"/>
      <c r="T303" s="213"/>
      <c r="AT303" s="214" t="s">
        <v>155</v>
      </c>
      <c r="AU303" s="214" t="s">
        <v>82</v>
      </c>
      <c r="AV303" s="14" t="s">
        <v>82</v>
      </c>
      <c r="AW303" s="14" t="s">
        <v>33</v>
      </c>
      <c r="AX303" s="14" t="s">
        <v>72</v>
      </c>
      <c r="AY303" s="214" t="s">
        <v>143</v>
      </c>
    </row>
    <row r="304" spans="2:51" s="14" customFormat="1" ht="12">
      <c r="B304" s="204"/>
      <c r="C304" s="205"/>
      <c r="D304" s="195" t="s">
        <v>155</v>
      </c>
      <c r="E304" s="206" t="s">
        <v>19</v>
      </c>
      <c r="F304" s="207" t="s">
        <v>397</v>
      </c>
      <c r="G304" s="205"/>
      <c r="H304" s="208">
        <v>-1.576</v>
      </c>
      <c r="I304" s="209"/>
      <c r="J304" s="205"/>
      <c r="K304" s="205"/>
      <c r="L304" s="210"/>
      <c r="M304" s="211"/>
      <c r="N304" s="212"/>
      <c r="O304" s="212"/>
      <c r="P304" s="212"/>
      <c r="Q304" s="212"/>
      <c r="R304" s="212"/>
      <c r="S304" s="212"/>
      <c r="T304" s="213"/>
      <c r="AT304" s="214" t="s">
        <v>155</v>
      </c>
      <c r="AU304" s="214" t="s">
        <v>82</v>
      </c>
      <c r="AV304" s="14" t="s">
        <v>82</v>
      </c>
      <c r="AW304" s="14" t="s">
        <v>33</v>
      </c>
      <c r="AX304" s="14" t="s">
        <v>72</v>
      </c>
      <c r="AY304" s="214" t="s">
        <v>143</v>
      </c>
    </row>
    <row r="305" spans="2:51" s="13" customFormat="1" ht="12">
      <c r="B305" s="193"/>
      <c r="C305" s="194"/>
      <c r="D305" s="195" t="s">
        <v>155</v>
      </c>
      <c r="E305" s="196" t="s">
        <v>19</v>
      </c>
      <c r="F305" s="197" t="s">
        <v>398</v>
      </c>
      <c r="G305" s="194"/>
      <c r="H305" s="196" t="s">
        <v>19</v>
      </c>
      <c r="I305" s="198"/>
      <c r="J305" s="194"/>
      <c r="K305" s="194"/>
      <c r="L305" s="199"/>
      <c r="M305" s="200"/>
      <c r="N305" s="201"/>
      <c r="O305" s="201"/>
      <c r="P305" s="201"/>
      <c r="Q305" s="201"/>
      <c r="R305" s="201"/>
      <c r="S305" s="201"/>
      <c r="T305" s="202"/>
      <c r="AT305" s="203" t="s">
        <v>155</v>
      </c>
      <c r="AU305" s="203" t="s">
        <v>82</v>
      </c>
      <c r="AV305" s="13" t="s">
        <v>80</v>
      </c>
      <c r="AW305" s="13" t="s">
        <v>33</v>
      </c>
      <c r="AX305" s="13" t="s">
        <v>72</v>
      </c>
      <c r="AY305" s="203" t="s">
        <v>143</v>
      </c>
    </row>
    <row r="306" spans="2:51" s="14" customFormat="1" ht="12">
      <c r="B306" s="204"/>
      <c r="C306" s="205"/>
      <c r="D306" s="195" t="s">
        <v>155</v>
      </c>
      <c r="E306" s="206" t="s">
        <v>19</v>
      </c>
      <c r="F306" s="207" t="s">
        <v>399</v>
      </c>
      <c r="G306" s="205"/>
      <c r="H306" s="208">
        <v>40.068</v>
      </c>
      <c r="I306" s="209"/>
      <c r="J306" s="205"/>
      <c r="K306" s="205"/>
      <c r="L306" s="210"/>
      <c r="M306" s="211"/>
      <c r="N306" s="212"/>
      <c r="O306" s="212"/>
      <c r="P306" s="212"/>
      <c r="Q306" s="212"/>
      <c r="R306" s="212"/>
      <c r="S306" s="212"/>
      <c r="T306" s="213"/>
      <c r="AT306" s="214" t="s">
        <v>155</v>
      </c>
      <c r="AU306" s="214" t="s">
        <v>82</v>
      </c>
      <c r="AV306" s="14" t="s">
        <v>82</v>
      </c>
      <c r="AW306" s="14" t="s">
        <v>33</v>
      </c>
      <c r="AX306" s="14" t="s">
        <v>72</v>
      </c>
      <c r="AY306" s="214" t="s">
        <v>143</v>
      </c>
    </row>
    <row r="307" spans="2:51" s="14" customFormat="1" ht="12">
      <c r="B307" s="204"/>
      <c r="C307" s="205"/>
      <c r="D307" s="195" t="s">
        <v>155</v>
      </c>
      <c r="E307" s="206" t="s">
        <v>19</v>
      </c>
      <c r="F307" s="207" t="s">
        <v>400</v>
      </c>
      <c r="G307" s="205"/>
      <c r="H307" s="208">
        <v>-1.773</v>
      </c>
      <c r="I307" s="209"/>
      <c r="J307" s="205"/>
      <c r="K307" s="205"/>
      <c r="L307" s="210"/>
      <c r="M307" s="211"/>
      <c r="N307" s="212"/>
      <c r="O307" s="212"/>
      <c r="P307" s="212"/>
      <c r="Q307" s="212"/>
      <c r="R307" s="212"/>
      <c r="S307" s="212"/>
      <c r="T307" s="213"/>
      <c r="AT307" s="214" t="s">
        <v>155</v>
      </c>
      <c r="AU307" s="214" t="s">
        <v>82</v>
      </c>
      <c r="AV307" s="14" t="s">
        <v>82</v>
      </c>
      <c r="AW307" s="14" t="s">
        <v>33</v>
      </c>
      <c r="AX307" s="14" t="s">
        <v>72</v>
      </c>
      <c r="AY307" s="214" t="s">
        <v>143</v>
      </c>
    </row>
    <row r="308" spans="2:51" s="14" customFormat="1" ht="12">
      <c r="B308" s="204"/>
      <c r="C308" s="205"/>
      <c r="D308" s="195" t="s">
        <v>155</v>
      </c>
      <c r="E308" s="206" t="s">
        <v>19</v>
      </c>
      <c r="F308" s="207" t="s">
        <v>401</v>
      </c>
      <c r="G308" s="205"/>
      <c r="H308" s="208">
        <v>-1.765</v>
      </c>
      <c r="I308" s="209"/>
      <c r="J308" s="205"/>
      <c r="K308" s="205"/>
      <c r="L308" s="210"/>
      <c r="M308" s="211"/>
      <c r="N308" s="212"/>
      <c r="O308" s="212"/>
      <c r="P308" s="212"/>
      <c r="Q308" s="212"/>
      <c r="R308" s="212"/>
      <c r="S308" s="212"/>
      <c r="T308" s="213"/>
      <c r="AT308" s="214" t="s">
        <v>155</v>
      </c>
      <c r="AU308" s="214" t="s">
        <v>82</v>
      </c>
      <c r="AV308" s="14" t="s">
        <v>82</v>
      </c>
      <c r="AW308" s="14" t="s">
        <v>33</v>
      </c>
      <c r="AX308" s="14" t="s">
        <v>72</v>
      </c>
      <c r="AY308" s="214" t="s">
        <v>143</v>
      </c>
    </row>
    <row r="309" spans="2:51" s="14" customFormat="1" ht="12">
      <c r="B309" s="204"/>
      <c r="C309" s="205"/>
      <c r="D309" s="195" t="s">
        <v>155</v>
      </c>
      <c r="E309" s="206" t="s">
        <v>19</v>
      </c>
      <c r="F309" s="207" t="s">
        <v>402</v>
      </c>
      <c r="G309" s="205"/>
      <c r="H309" s="208">
        <v>27.094</v>
      </c>
      <c r="I309" s="209"/>
      <c r="J309" s="205"/>
      <c r="K309" s="205"/>
      <c r="L309" s="210"/>
      <c r="M309" s="211"/>
      <c r="N309" s="212"/>
      <c r="O309" s="212"/>
      <c r="P309" s="212"/>
      <c r="Q309" s="212"/>
      <c r="R309" s="212"/>
      <c r="S309" s="212"/>
      <c r="T309" s="213"/>
      <c r="AT309" s="214" t="s">
        <v>155</v>
      </c>
      <c r="AU309" s="214" t="s">
        <v>82</v>
      </c>
      <c r="AV309" s="14" t="s">
        <v>82</v>
      </c>
      <c r="AW309" s="14" t="s">
        <v>33</v>
      </c>
      <c r="AX309" s="14" t="s">
        <v>72</v>
      </c>
      <c r="AY309" s="214" t="s">
        <v>143</v>
      </c>
    </row>
    <row r="310" spans="2:51" s="14" customFormat="1" ht="12">
      <c r="B310" s="204"/>
      <c r="C310" s="205"/>
      <c r="D310" s="195" t="s">
        <v>155</v>
      </c>
      <c r="E310" s="206" t="s">
        <v>19</v>
      </c>
      <c r="F310" s="207" t="s">
        <v>403</v>
      </c>
      <c r="G310" s="205"/>
      <c r="H310" s="208">
        <v>-4.6</v>
      </c>
      <c r="I310" s="209"/>
      <c r="J310" s="205"/>
      <c r="K310" s="205"/>
      <c r="L310" s="210"/>
      <c r="M310" s="211"/>
      <c r="N310" s="212"/>
      <c r="O310" s="212"/>
      <c r="P310" s="212"/>
      <c r="Q310" s="212"/>
      <c r="R310" s="212"/>
      <c r="S310" s="212"/>
      <c r="T310" s="213"/>
      <c r="AT310" s="214" t="s">
        <v>155</v>
      </c>
      <c r="AU310" s="214" t="s">
        <v>82</v>
      </c>
      <c r="AV310" s="14" t="s">
        <v>82</v>
      </c>
      <c r="AW310" s="14" t="s">
        <v>33</v>
      </c>
      <c r="AX310" s="14" t="s">
        <v>72</v>
      </c>
      <c r="AY310" s="214" t="s">
        <v>143</v>
      </c>
    </row>
    <row r="311" spans="2:51" s="14" customFormat="1" ht="12">
      <c r="B311" s="204"/>
      <c r="C311" s="205"/>
      <c r="D311" s="195" t="s">
        <v>155</v>
      </c>
      <c r="E311" s="206" t="s">
        <v>19</v>
      </c>
      <c r="F311" s="207" t="s">
        <v>404</v>
      </c>
      <c r="G311" s="205"/>
      <c r="H311" s="208">
        <v>0.8</v>
      </c>
      <c r="I311" s="209"/>
      <c r="J311" s="205"/>
      <c r="K311" s="205"/>
      <c r="L311" s="210"/>
      <c r="M311" s="211"/>
      <c r="N311" s="212"/>
      <c r="O311" s="212"/>
      <c r="P311" s="212"/>
      <c r="Q311" s="212"/>
      <c r="R311" s="212"/>
      <c r="S311" s="212"/>
      <c r="T311" s="213"/>
      <c r="AT311" s="214" t="s">
        <v>155</v>
      </c>
      <c r="AU311" s="214" t="s">
        <v>82</v>
      </c>
      <c r="AV311" s="14" t="s">
        <v>82</v>
      </c>
      <c r="AW311" s="14" t="s">
        <v>33</v>
      </c>
      <c r="AX311" s="14" t="s">
        <v>72</v>
      </c>
      <c r="AY311" s="214" t="s">
        <v>143</v>
      </c>
    </row>
    <row r="312" spans="2:51" s="15" customFormat="1" ht="12">
      <c r="B312" s="215"/>
      <c r="C312" s="216"/>
      <c r="D312" s="195" t="s">
        <v>155</v>
      </c>
      <c r="E312" s="217" t="s">
        <v>19</v>
      </c>
      <c r="F312" s="218" t="s">
        <v>166</v>
      </c>
      <c r="G312" s="216"/>
      <c r="H312" s="219">
        <v>77.873</v>
      </c>
      <c r="I312" s="220"/>
      <c r="J312" s="216"/>
      <c r="K312" s="216"/>
      <c r="L312" s="221"/>
      <c r="M312" s="222"/>
      <c r="N312" s="223"/>
      <c r="O312" s="223"/>
      <c r="P312" s="223"/>
      <c r="Q312" s="223"/>
      <c r="R312" s="223"/>
      <c r="S312" s="223"/>
      <c r="T312" s="224"/>
      <c r="AT312" s="225" t="s">
        <v>155</v>
      </c>
      <c r="AU312" s="225" t="s">
        <v>82</v>
      </c>
      <c r="AV312" s="15" t="s">
        <v>151</v>
      </c>
      <c r="AW312" s="15" t="s">
        <v>33</v>
      </c>
      <c r="AX312" s="15" t="s">
        <v>80</v>
      </c>
      <c r="AY312" s="225" t="s">
        <v>143</v>
      </c>
    </row>
    <row r="313" spans="1:65" s="2" customFormat="1" ht="24.2" customHeight="1">
      <c r="A313" s="36"/>
      <c r="B313" s="37"/>
      <c r="C313" s="175" t="s">
        <v>405</v>
      </c>
      <c r="D313" s="175" t="s">
        <v>146</v>
      </c>
      <c r="E313" s="176" t="s">
        <v>406</v>
      </c>
      <c r="F313" s="177" t="s">
        <v>407</v>
      </c>
      <c r="G313" s="178" t="s">
        <v>178</v>
      </c>
      <c r="H313" s="179">
        <v>1226.711</v>
      </c>
      <c r="I313" s="180"/>
      <c r="J313" s="181">
        <f>ROUND(I313*H313,2)</f>
        <v>0</v>
      </c>
      <c r="K313" s="177" t="s">
        <v>150</v>
      </c>
      <c r="L313" s="41"/>
      <c r="M313" s="182" t="s">
        <v>19</v>
      </c>
      <c r="N313" s="183" t="s">
        <v>43</v>
      </c>
      <c r="O313" s="66"/>
      <c r="P313" s="184">
        <f>O313*H313</f>
        <v>0</v>
      </c>
      <c r="Q313" s="184">
        <v>0.00026</v>
      </c>
      <c r="R313" s="184">
        <f>Q313*H313</f>
        <v>0.31894486</v>
      </c>
      <c r="S313" s="184">
        <v>0</v>
      </c>
      <c r="T313" s="185">
        <f>S313*H313</f>
        <v>0</v>
      </c>
      <c r="U313" s="36"/>
      <c r="V313" s="36"/>
      <c r="W313" s="36"/>
      <c r="X313" s="36"/>
      <c r="Y313" s="36"/>
      <c r="Z313" s="36"/>
      <c r="AA313" s="36"/>
      <c r="AB313" s="36"/>
      <c r="AC313" s="36"/>
      <c r="AD313" s="36"/>
      <c r="AE313" s="36"/>
      <c r="AR313" s="186" t="s">
        <v>151</v>
      </c>
      <c r="AT313" s="186" t="s">
        <v>146</v>
      </c>
      <c r="AU313" s="186" t="s">
        <v>82</v>
      </c>
      <c r="AY313" s="19" t="s">
        <v>143</v>
      </c>
      <c r="BE313" s="187">
        <f>IF(N313="základní",J313,0)</f>
        <v>0</v>
      </c>
      <c r="BF313" s="187">
        <f>IF(N313="snížená",J313,0)</f>
        <v>0</v>
      </c>
      <c r="BG313" s="187">
        <f>IF(N313="zákl. přenesená",J313,0)</f>
        <v>0</v>
      </c>
      <c r="BH313" s="187">
        <f>IF(N313="sníž. přenesená",J313,0)</f>
        <v>0</v>
      </c>
      <c r="BI313" s="187">
        <f>IF(N313="nulová",J313,0)</f>
        <v>0</v>
      </c>
      <c r="BJ313" s="19" t="s">
        <v>80</v>
      </c>
      <c r="BK313" s="187">
        <f>ROUND(I313*H313,2)</f>
        <v>0</v>
      </c>
      <c r="BL313" s="19" t="s">
        <v>151</v>
      </c>
      <c r="BM313" s="186" t="s">
        <v>408</v>
      </c>
    </row>
    <row r="314" spans="1:47" s="2" customFormat="1" ht="12">
      <c r="A314" s="36"/>
      <c r="B314" s="37"/>
      <c r="C314" s="38"/>
      <c r="D314" s="188" t="s">
        <v>153</v>
      </c>
      <c r="E314" s="38"/>
      <c r="F314" s="189" t="s">
        <v>409</v>
      </c>
      <c r="G314" s="38"/>
      <c r="H314" s="38"/>
      <c r="I314" s="190"/>
      <c r="J314" s="38"/>
      <c r="K314" s="38"/>
      <c r="L314" s="41"/>
      <c r="M314" s="191"/>
      <c r="N314" s="192"/>
      <c r="O314" s="66"/>
      <c r="P314" s="66"/>
      <c r="Q314" s="66"/>
      <c r="R314" s="66"/>
      <c r="S314" s="66"/>
      <c r="T314" s="67"/>
      <c r="U314" s="36"/>
      <c r="V314" s="36"/>
      <c r="W314" s="36"/>
      <c r="X314" s="36"/>
      <c r="Y314" s="36"/>
      <c r="Z314" s="36"/>
      <c r="AA314" s="36"/>
      <c r="AB314" s="36"/>
      <c r="AC314" s="36"/>
      <c r="AD314" s="36"/>
      <c r="AE314" s="36"/>
      <c r="AT314" s="19" t="s">
        <v>153</v>
      </c>
      <c r="AU314" s="19" t="s">
        <v>82</v>
      </c>
    </row>
    <row r="315" spans="1:65" s="2" customFormat="1" ht="33" customHeight="1">
      <c r="A315" s="36"/>
      <c r="B315" s="37"/>
      <c r="C315" s="175" t="s">
        <v>410</v>
      </c>
      <c r="D315" s="175" t="s">
        <v>146</v>
      </c>
      <c r="E315" s="176" t="s">
        <v>411</v>
      </c>
      <c r="F315" s="177" t="s">
        <v>412</v>
      </c>
      <c r="G315" s="178" t="s">
        <v>178</v>
      </c>
      <c r="H315" s="179">
        <v>1226.711</v>
      </c>
      <c r="I315" s="180"/>
      <c r="J315" s="181">
        <f>ROUND(I315*H315,2)</f>
        <v>0</v>
      </c>
      <c r="K315" s="177" t="s">
        <v>150</v>
      </c>
      <c r="L315" s="41"/>
      <c r="M315" s="182" t="s">
        <v>19</v>
      </c>
      <c r="N315" s="183" t="s">
        <v>43</v>
      </c>
      <c r="O315" s="66"/>
      <c r="P315" s="184">
        <f>O315*H315</f>
        <v>0</v>
      </c>
      <c r="Q315" s="184">
        <v>0.003</v>
      </c>
      <c r="R315" s="184">
        <f>Q315*H315</f>
        <v>3.680133</v>
      </c>
      <c r="S315" s="184">
        <v>0</v>
      </c>
      <c r="T315" s="185">
        <f>S315*H315</f>
        <v>0</v>
      </c>
      <c r="U315" s="36"/>
      <c r="V315" s="36"/>
      <c r="W315" s="36"/>
      <c r="X315" s="36"/>
      <c r="Y315" s="36"/>
      <c r="Z315" s="36"/>
      <c r="AA315" s="36"/>
      <c r="AB315" s="36"/>
      <c r="AC315" s="36"/>
      <c r="AD315" s="36"/>
      <c r="AE315" s="36"/>
      <c r="AR315" s="186" t="s">
        <v>151</v>
      </c>
      <c r="AT315" s="186" t="s">
        <v>146</v>
      </c>
      <c r="AU315" s="186" t="s">
        <v>82</v>
      </c>
      <c r="AY315" s="19" t="s">
        <v>143</v>
      </c>
      <c r="BE315" s="187">
        <f>IF(N315="základní",J315,0)</f>
        <v>0</v>
      </c>
      <c r="BF315" s="187">
        <f>IF(N315="snížená",J315,0)</f>
        <v>0</v>
      </c>
      <c r="BG315" s="187">
        <f>IF(N315="zákl. přenesená",J315,0)</f>
        <v>0</v>
      </c>
      <c r="BH315" s="187">
        <f>IF(N315="sníž. přenesená",J315,0)</f>
        <v>0</v>
      </c>
      <c r="BI315" s="187">
        <f>IF(N315="nulová",J315,0)</f>
        <v>0</v>
      </c>
      <c r="BJ315" s="19" t="s">
        <v>80</v>
      </c>
      <c r="BK315" s="187">
        <f>ROUND(I315*H315,2)</f>
        <v>0</v>
      </c>
      <c r="BL315" s="19" t="s">
        <v>151</v>
      </c>
      <c r="BM315" s="186" t="s">
        <v>413</v>
      </c>
    </row>
    <row r="316" spans="1:47" s="2" customFormat="1" ht="12">
      <c r="A316" s="36"/>
      <c r="B316" s="37"/>
      <c r="C316" s="38"/>
      <c r="D316" s="188" t="s">
        <v>153</v>
      </c>
      <c r="E316" s="38"/>
      <c r="F316" s="189" t="s">
        <v>414</v>
      </c>
      <c r="G316" s="38"/>
      <c r="H316" s="38"/>
      <c r="I316" s="190"/>
      <c r="J316" s="38"/>
      <c r="K316" s="38"/>
      <c r="L316" s="41"/>
      <c r="M316" s="191"/>
      <c r="N316" s="192"/>
      <c r="O316" s="66"/>
      <c r="P316" s="66"/>
      <c r="Q316" s="66"/>
      <c r="R316" s="66"/>
      <c r="S316" s="66"/>
      <c r="T316" s="67"/>
      <c r="U316" s="36"/>
      <c r="V316" s="36"/>
      <c r="W316" s="36"/>
      <c r="X316" s="36"/>
      <c r="Y316" s="36"/>
      <c r="Z316" s="36"/>
      <c r="AA316" s="36"/>
      <c r="AB316" s="36"/>
      <c r="AC316" s="36"/>
      <c r="AD316" s="36"/>
      <c r="AE316" s="36"/>
      <c r="AT316" s="19" t="s">
        <v>153</v>
      </c>
      <c r="AU316" s="19" t="s">
        <v>82</v>
      </c>
    </row>
    <row r="317" spans="2:51" s="13" customFormat="1" ht="12">
      <c r="B317" s="193"/>
      <c r="C317" s="194"/>
      <c r="D317" s="195" t="s">
        <v>155</v>
      </c>
      <c r="E317" s="196" t="s">
        <v>19</v>
      </c>
      <c r="F317" s="197" t="s">
        <v>163</v>
      </c>
      <c r="G317" s="194"/>
      <c r="H317" s="196" t="s">
        <v>19</v>
      </c>
      <c r="I317" s="198"/>
      <c r="J317" s="194"/>
      <c r="K317" s="194"/>
      <c r="L317" s="199"/>
      <c r="M317" s="200"/>
      <c r="N317" s="201"/>
      <c r="O317" s="201"/>
      <c r="P317" s="201"/>
      <c r="Q317" s="201"/>
      <c r="R317" s="201"/>
      <c r="S317" s="201"/>
      <c r="T317" s="202"/>
      <c r="AT317" s="203" t="s">
        <v>155</v>
      </c>
      <c r="AU317" s="203" t="s">
        <v>82</v>
      </c>
      <c r="AV317" s="13" t="s">
        <v>80</v>
      </c>
      <c r="AW317" s="13" t="s">
        <v>33</v>
      </c>
      <c r="AX317" s="13" t="s">
        <v>72</v>
      </c>
      <c r="AY317" s="203" t="s">
        <v>143</v>
      </c>
    </row>
    <row r="318" spans="2:51" s="13" customFormat="1" ht="12">
      <c r="B318" s="193"/>
      <c r="C318" s="194"/>
      <c r="D318" s="195" t="s">
        <v>155</v>
      </c>
      <c r="E318" s="196" t="s">
        <v>19</v>
      </c>
      <c r="F318" s="197" t="s">
        <v>415</v>
      </c>
      <c r="G318" s="194"/>
      <c r="H318" s="196" t="s">
        <v>19</v>
      </c>
      <c r="I318" s="198"/>
      <c r="J318" s="194"/>
      <c r="K318" s="194"/>
      <c r="L318" s="199"/>
      <c r="M318" s="200"/>
      <c r="N318" s="201"/>
      <c r="O318" s="201"/>
      <c r="P318" s="201"/>
      <c r="Q318" s="201"/>
      <c r="R318" s="201"/>
      <c r="S318" s="201"/>
      <c r="T318" s="202"/>
      <c r="AT318" s="203" t="s">
        <v>155</v>
      </c>
      <c r="AU318" s="203" t="s">
        <v>82</v>
      </c>
      <c r="AV318" s="13" t="s">
        <v>80</v>
      </c>
      <c r="AW318" s="13" t="s">
        <v>33</v>
      </c>
      <c r="AX318" s="13" t="s">
        <v>72</v>
      </c>
      <c r="AY318" s="203" t="s">
        <v>143</v>
      </c>
    </row>
    <row r="319" spans="2:51" s="14" customFormat="1" ht="12">
      <c r="B319" s="204"/>
      <c r="C319" s="205"/>
      <c r="D319" s="195" t="s">
        <v>155</v>
      </c>
      <c r="E319" s="206" t="s">
        <v>19</v>
      </c>
      <c r="F319" s="207" t="s">
        <v>416</v>
      </c>
      <c r="G319" s="205"/>
      <c r="H319" s="208">
        <v>24.608</v>
      </c>
      <c r="I319" s="209"/>
      <c r="J319" s="205"/>
      <c r="K319" s="205"/>
      <c r="L319" s="210"/>
      <c r="M319" s="211"/>
      <c r="N319" s="212"/>
      <c r="O319" s="212"/>
      <c r="P319" s="212"/>
      <c r="Q319" s="212"/>
      <c r="R319" s="212"/>
      <c r="S319" s="212"/>
      <c r="T319" s="213"/>
      <c r="AT319" s="214" t="s">
        <v>155</v>
      </c>
      <c r="AU319" s="214" t="s">
        <v>82</v>
      </c>
      <c r="AV319" s="14" t="s">
        <v>82</v>
      </c>
      <c r="AW319" s="14" t="s">
        <v>33</v>
      </c>
      <c r="AX319" s="14" t="s">
        <v>72</v>
      </c>
      <c r="AY319" s="214" t="s">
        <v>143</v>
      </c>
    </row>
    <row r="320" spans="2:51" s="14" customFormat="1" ht="12">
      <c r="B320" s="204"/>
      <c r="C320" s="205"/>
      <c r="D320" s="195" t="s">
        <v>155</v>
      </c>
      <c r="E320" s="206" t="s">
        <v>19</v>
      </c>
      <c r="F320" s="207" t="s">
        <v>417</v>
      </c>
      <c r="G320" s="205"/>
      <c r="H320" s="208">
        <v>-4.59</v>
      </c>
      <c r="I320" s="209"/>
      <c r="J320" s="205"/>
      <c r="K320" s="205"/>
      <c r="L320" s="210"/>
      <c r="M320" s="211"/>
      <c r="N320" s="212"/>
      <c r="O320" s="212"/>
      <c r="P320" s="212"/>
      <c r="Q320" s="212"/>
      <c r="R320" s="212"/>
      <c r="S320" s="212"/>
      <c r="T320" s="213"/>
      <c r="AT320" s="214" t="s">
        <v>155</v>
      </c>
      <c r="AU320" s="214" t="s">
        <v>82</v>
      </c>
      <c r="AV320" s="14" t="s">
        <v>82</v>
      </c>
      <c r="AW320" s="14" t="s">
        <v>33</v>
      </c>
      <c r="AX320" s="14" t="s">
        <v>72</v>
      </c>
      <c r="AY320" s="214" t="s">
        <v>143</v>
      </c>
    </row>
    <row r="321" spans="2:51" s="14" customFormat="1" ht="12">
      <c r="B321" s="204"/>
      <c r="C321" s="205"/>
      <c r="D321" s="195" t="s">
        <v>155</v>
      </c>
      <c r="E321" s="206" t="s">
        <v>19</v>
      </c>
      <c r="F321" s="207" t="s">
        <v>418</v>
      </c>
      <c r="G321" s="205"/>
      <c r="H321" s="208">
        <v>-2.8</v>
      </c>
      <c r="I321" s="209"/>
      <c r="J321" s="205"/>
      <c r="K321" s="205"/>
      <c r="L321" s="210"/>
      <c r="M321" s="211"/>
      <c r="N321" s="212"/>
      <c r="O321" s="212"/>
      <c r="P321" s="212"/>
      <c r="Q321" s="212"/>
      <c r="R321" s="212"/>
      <c r="S321" s="212"/>
      <c r="T321" s="213"/>
      <c r="AT321" s="214" t="s">
        <v>155</v>
      </c>
      <c r="AU321" s="214" t="s">
        <v>82</v>
      </c>
      <c r="AV321" s="14" t="s">
        <v>82</v>
      </c>
      <c r="AW321" s="14" t="s">
        <v>33</v>
      </c>
      <c r="AX321" s="14" t="s">
        <v>72</v>
      </c>
      <c r="AY321" s="214" t="s">
        <v>143</v>
      </c>
    </row>
    <row r="322" spans="2:51" s="14" customFormat="1" ht="12">
      <c r="B322" s="204"/>
      <c r="C322" s="205"/>
      <c r="D322" s="195" t="s">
        <v>155</v>
      </c>
      <c r="E322" s="206" t="s">
        <v>19</v>
      </c>
      <c r="F322" s="207" t="s">
        <v>419</v>
      </c>
      <c r="G322" s="205"/>
      <c r="H322" s="208">
        <v>-2.9</v>
      </c>
      <c r="I322" s="209"/>
      <c r="J322" s="205"/>
      <c r="K322" s="205"/>
      <c r="L322" s="210"/>
      <c r="M322" s="211"/>
      <c r="N322" s="212"/>
      <c r="O322" s="212"/>
      <c r="P322" s="212"/>
      <c r="Q322" s="212"/>
      <c r="R322" s="212"/>
      <c r="S322" s="212"/>
      <c r="T322" s="213"/>
      <c r="AT322" s="214" t="s">
        <v>155</v>
      </c>
      <c r="AU322" s="214" t="s">
        <v>82</v>
      </c>
      <c r="AV322" s="14" t="s">
        <v>82</v>
      </c>
      <c r="AW322" s="14" t="s">
        <v>33</v>
      </c>
      <c r="AX322" s="14" t="s">
        <v>72</v>
      </c>
      <c r="AY322" s="214" t="s">
        <v>143</v>
      </c>
    </row>
    <row r="323" spans="2:51" s="14" customFormat="1" ht="12">
      <c r="B323" s="204"/>
      <c r="C323" s="205"/>
      <c r="D323" s="195" t="s">
        <v>155</v>
      </c>
      <c r="E323" s="206" t="s">
        <v>19</v>
      </c>
      <c r="F323" s="207" t="s">
        <v>420</v>
      </c>
      <c r="G323" s="205"/>
      <c r="H323" s="208">
        <v>-5.4</v>
      </c>
      <c r="I323" s="209"/>
      <c r="J323" s="205"/>
      <c r="K323" s="205"/>
      <c r="L323" s="210"/>
      <c r="M323" s="211"/>
      <c r="N323" s="212"/>
      <c r="O323" s="212"/>
      <c r="P323" s="212"/>
      <c r="Q323" s="212"/>
      <c r="R323" s="212"/>
      <c r="S323" s="212"/>
      <c r="T323" s="213"/>
      <c r="AT323" s="214" t="s">
        <v>155</v>
      </c>
      <c r="AU323" s="214" t="s">
        <v>82</v>
      </c>
      <c r="AV323" s="14" t="s">
        <v>82</v>
      </c>
      <c r="AW323" s="14" t="s">
        <v>33</v>
      </c>
      <c r="AX323" s="14" t="s">
        <v>72</v>
      </c>
      <c r="AY323" s="214" t="s">
        <v>143</v>
      </c>
    </row>
    <row r="324" spans="2:51" s="13" customFormat="1" ht="12">
      <c r="B324" s="193"/>
      <c r="C324" s="194"/>
      <c r="D324" s="195" t="s">
        <v>155</v>
      </c>
      <c r="E324" s="196" t="s">
        <v>19</v>
      </c>
      <c r="F324" s="197" t="s">
        <v>421</v>
      </c>
      <c r="G324" s="194"/>
      <c r="H324" s="196" t="s">
        <v>19</v>
      </c>
      <c r="I324" s="198"/>
      <c r="J324" s="194"/>
      <c r="K324" s="194"/>
      <c r="L324" s="199"/>
      <c r="M324" s="200"/>
      <c r="N324" s="201"/>
      <c r="O324" s="201"/>
      <c r="P324" s="201"/>
      <c r="Q324" s="201"/>
      <c r="R324" s="201"/>
      <c r="S324" s="201"/>
      <c r="T324" s="202"/>
      <c r="AT324" s="203" t="s">
        <v>155</v>
      </c>
      <c r="AU324" s="203" t="s">
        <v>82</v>
      </c>
      <c r="AV324" s="13" t="s">
        <v>80</v>
      </c>
      <c r="AW324" s="13" t="s">
        <v>33</v>
      </c>
      <c r="AX324" s="13" t="s">
        <v>72</v>
      </c>
      <c r="AY324" s="203" t="s">
        <v>143</v>
      </c>
    </row>
    <row r="325" spans="2:51" s="14" customFormat="1" ht="12">
      <c r="B325" s="204"/>
      <c r="C325" s="205"/>
      <c r="D325" s="195" t="s">
        <v>155</v>
      </c>
      <c r="E325" s="206" t="s">
        <v>19</v>
      </c>
      <c r="F325" s="207" t="s">
        <v>422</v>
      </c>
      <c r="G325" s="205"/>
      <c r="H325" s="208">
        <v>76.65</v>
      </c>
      <c r="I325" s="209"/>
      <c r="J325" s="205"/>
      <c r="K325" s="205"/>
      <c r="L325" s="210"/>
      <c r="M325" s="211"/>
      <c r="N325" s="212"/>
      <c r="O325" s="212"/>
      <c r="P325" s="212"/>
      <c r="Q325" s="212"/>
      <c r="R325" s="212"/>
      <c r="S325" s="212"/>
      <c r="T325" s="213"/>
      <c r="AT325" s="214" t="s">
        <v>155</v>
      </c>
      <c r="AU325" s="214" t="s">
        <v>82</v>
      </c>
      <c r="AV325" s="14" t="s">
        <v>82</v>
      </c>
      <c r="AW325" s="14" t="s">
        <v>33</v>
      </c>
      <c r="AX325" s="14" t="s">
        <v>72</v>
      </c>
      <c r="AY325" s="214" t="s">
        <v>143</v>
      </c>
    </row>
    <row r="326" spans="2:51" s="14" customFormat="1" ht="12">
      <c r="B326" s="204"/>
      <c r="C326" s="205"/>
      <c r="D326" s="195" t="s">
        <v>155</v>
      </c>
      <c r="E326" s="206" t="s">
        <v>19</v>
      </c>
      <c r="F326" s="207" t="s">
        <v>423</v>
      </c>
      <c r="G326" s="205"/>
      <c r="H326" s="208">
        <v>-22.925</v>
      </c>
      <c r="I326" s="209"/>
      <c r="J326" s="205"/>
      <c r="K326" s="205"/>
      <c r="L326" s="210"/>
      <c r="M326" s="211"/>
      <c r="N326" s="212"/>
      <c r="O326" s="212"/>
      <c r="P326" s="212"/>
      <c r="Q326" s="212"/>
      <c r="R326" s="212"/>
      <c r="S326" s="212"/>
      <c r="T326" s="213"/>
      <c r="AT326" s="214" t="s">
        <v>155</v>
      </c>
      <c r="AU326" s="214" t="s">
        <v>82</v>
      </c>
      <c r="AV326" s="14" t="s">
        <v>82</v>
      </c>
      <c r="AW326" s="14" t="s">
        <v>33</v>
      </c>
      <c r="AX326" s="14" t="s">
        <v>72</v>
      </c>
      <c r="AY326" s="214" t="s">
        <v>143</v>
      </c>
    </row>
    <row r="327" spans="2:51" s="14" customFormat="1" ht="12">
      <c r="B327" s="204"/>
      <c r="C327" s="205"/>
      <c r="D327" s="195" t="s">
        <v>155</v>
      </c>
      <c r="E327" s="206" t="s">
        <v>19</v>
      </c>
      <c r="F327" s="207" t="s">
        <v>424</v>
      </c>
      <c r="G327" s="205"/>
      <c r="H327" s="208">
        <v>-7.25</v>
      </c>
      <c r="I327" s="209"/>
      <c r="J327" s="205"/>
      <c r="K327" s="205"/>
      <c r="L327" s="210"/>
      <c r="M327" s="211"/>
      <c r="N327" s="212"/>
      <c r="O327" s="212"/>
      <c r="P327" s="212"/>
      <c r="Q327" s="212"/>
      <c r="R327" s="212"/>
      <c r="S327" s="212"/>
      <c r="T327" s="213"/>
      <c r="AT327" s="214" t="s">
        <v>155</v>
      </c>
      <c r="AU327" s="214" t="s">
        <v>82</v>
      </c>
      <c r="AV327" s="14" t="s">
        <v>82</v>
      </c>
      <c r="AW327" s="14" t="s">
        <v>33</v>
      </c>
      <c r="AX327" s="14" t="s">
        <v>72</v>
      </c>
      <c r="AY327" s="214" t="s">
        <v>143</v>
      </c>
    </row>
    <row r="328" spans="2:51" s="14" customFormat="1" ht="12">
      <c r="B328" s="204"/>
      <c r="C328" s="205"/>
      <c r="D328" s="195" t="s">
        <v>155</v>
      </c>
      <c r="E328" s="206" t="s">
        <v>19</v>
      </c>
      <c r="F328" s="207" t="s">
        <v>393</v>
      </c>
      <c r="G328" s="205"/>
      <c r="H328" s="208">
        <v>-3.152</v>
      </c>
      <c r="I328" s="209"/>
      <c r="J328" s="205"/>
      <c r="K328" s="205"/>
      <c r="L328" s="210"/>
      <c r="M328" s="211"/>
      <c r="N328" s="212"/>
      <c r="O328" s="212"/>
      <c r="P328" s="212"/>
      <c r="Q328" s="212"/>
      <c r="R328" s="212"/>
      <c r="S328" s="212"/>
      <c r="T328" s="213"/>
      <c r="AT328" s="214" t="s">
        <v>155</v>
      </c>
      <c r="AU328" s="214" t="s">
        <v>82</v>
      </c>
      <c r="AV328" s="14" t="s">
        <v>82</v>
      </c>
      <c r="AW328" s="14" t="s">
        <v>33</v>
      </c>
      <c r="AX328" s="14" t="s">
        <v>72</v>
      </c>
      <c r="AY328" s="214" t="s">
        <v>143</v>
      </c>
    </row>
    <row r="329" spans="2:51" s="14" customFormat="1" ht="12">
      <c r="B329" s="204"/>
      <c r="C329" s="205"/>
      <c r="D329" s="195" t="s">
        <v>155</v>
      </c>
      <c r="E329" s="206" t="s">
        <v>19</v>
      </c>
      <c r="F329" s="207" t="s">
        <v>425</v>
      </c>
      <c r="G329" s="205"/>
      <c r="H329" s="208">
        <v>-3.546</v>
      </c>
      <c r="I329" s="209"/>
      <c r="J329" s="205"/>
      <c r="K329" s="205"/>
      <c r="L329" s="210"/>
      <c r="M329" s="211"/>
      <c r="N329" s="212"/>
      <c r="O329" s="212"/>
      <c r="P329" s="212"/>
      <c r="Q329" s="212"/>
      <c r="R329" s="212"/>
      <c r="S329" s="212"/>
      <c r="T329" s="213"/>
      <c r="AT329" s="214" t="s">
        <v>155</v>
      </c>
      <c r="AU329" s="214" t="s">
        <v>82</v>
      </c>
      <c r="AV329" s="14" t="s">
        <v>82</v>
      </c>
      <c r="AW329" s="14" t="s">
        <v>33</v>
      </c>
      <c r="AX329" s="14" t="s">
        <v>72</v>
      </c>
      <c r="AY329" s="214" t="s">
        <v>143</v>
      </c>
    </row>
    <row r="330" spans="2:51" s="14" customFormat="1" ht="12">
      <c r="B330" s="204"/>
      <c r="C330" s="205"/>
      <c r="D330" s="195" t="s">
        <v>155</v>
      </c>
      <c r="E330" s="206" t="s">
        <v>19</v>
      </c>
      <c r="F330" s="207" t="s">
        <v>426</v>
      </c>
      <c r="G330" s="205"/>
      <c r="H330" s="208">
        <v>-8.175</v>
      </c>
      <c r="I330" s="209"/>
      <c r="J330" s="205"/>
      <c r="K330" s="205"/>
      <c r="L330" s="210"/>
      <c r="M330" s="211"/>
      <c r="N330" s="212"/>
      <c r="O330" s="212"/>
      <c r="P330" s="212"/>
      <c r="Q330" s="212"/>
      <c r="R330" s="212"/>
      <c r="S330" s="212"/>
      <c r="T330" s="213"/>
      <c r="AT330" s="214" t="s">
        <v>155</v>
      </c>
      <c r="AU330" s="214" t="s">
        <v>82</v>
      </c>
      <c r="AV330" s="14" t="s">
        <v>82</v>
      </c>
      <c r="AW330" s="14" t="s">
        <v>33</v>
      </c>
      <c r="AX330" s="14" t="s">
        <v>72</v>
      </c>
      <c r="AY330" s="214" t="s">
        <v>143</v>
      </c>
    </row>
    <row r="331" spans="2:51" s="13" customFormat="1" ht="12">
      <c r="B331" s="193"/>
      <c r="C331" s="194"/>
      <c r="D331" s="195" t="s">
        <v>155</v>
      </c>
      <c r="E331" s="196" t="s">
        <v>19</v>
      </c>
      <c r="F331" s="197" t="s">
        <v>427</v>
      </c>
      <c r="G331" s="194"/>
      <c r="H331" s="196" t="s">
        <v>19</v>
      </c>
      <c r="I331" s="198"/>
      <c r="J331" s="194"/>
      <c r="K331" s="194"/>
      <c r="L331" s="199"/>
      <c r="M331" s="200"/>
      <c r="N331" s="201"/>
      <c r="O331" s="201"/>
      <c r="P331" s="201"/>
      <c r="Q331" s="201"/>
      <c r="R331" s="201"/>
      <c r="S331" s="201"/>
      <c r="T331" s="202"/>
      <c r="AT331" s="203" t="s">
        <v>155</v>
      </c>
      <c r="AU331" s="203" t="s">
        <v>82</v>
      </c>
      <c r="AV331" s="13" t="s">
        <v>80</v>
      </c>
      <c r="AW331" s="13" t="s">
        <v>33</v>
      </c>
      <c r="AX331" s="13" t="s">
        <v>72</v>
      </c>
      <c r="AY331" s="203" t="s">
        <v>143</v>
      </c>
    </row>
    <row r="332" spans="2:51" s="14" customFormat="1" ht="12">
      <c r="B332" s="204"/>
      <c r="C332" s="205"/>
      <c r="D332" s="195" t="s">
        <v>155</v>
      </c>
      <c r="E332" s="206" t="s">
        <v>19</v>
      </c>
      <c r="F332" s="207" t="s">
        <v>428</v>
      </c>
      <c r="G332" s="205"/>
      <c r="H332" s="208">
        <v>77.4</v>
      </c>
      <c r="I332" s="209"/>
      <c r="J332" s="205"/>
      <c r="K332" s="205"/>
      <c r="L332" s="210"/>
      <c r="M332" s="211"/>
      <c r="N332" s="212"/>
      <c r="O332" s="212"/>
      <c r="P332" s="212"/>
      <c r="Q332" s="212"/>
      <c r="R332" s="212"/>
      <c r="S332" s="212"/>
      <c r="T332" s="213"/>
      <c r="AT332" s="214" t="s">
        <v>155</v>
      </c>
      <c r="AU332" s="214" t="s">
        <v>82</v>
      </c>
      <c r="AV332" s="14" t="s">
        <v>82</v>
      </c>
      <c r="AW332" s="14" t="s">
        <v>33</v>
      </c>
      <c r="AX332" s="14" t="s">
        <v>72</v>
      </c>
      <c r="AY332" s="214" t="s">
        <v>143</v>
      </c>
    </row>
    <row r="333" spans="2:51" s="14" customFormat="1" ht="12">
      <c r="B333" s="204"/>
      <c r="C333" s="205"/>
      <c r="D333" s="195" t="s">
        <v>155</v>
      </c>
      <c r="E333" s="206" t="s">
        <v>19</v>
      </c>
      <c r="F333" s="207" t="s">
        <v>429</v>
      </c>
      <c r="G333" s="205"/>
      <c r="H333" s="208">
        <v>-18.75</v>
      </c>
      <c r="I333" s="209"/>
      <c r="J333" s="205"/>
      <c r="K333" s="205"/>
      <c r="L333" s="210"/>
      <c r="M333" s="211"/>
      <c r="N333" s="212"/>
      <c r="O333" s="212"/>
      <c r="P333" s="212"/>
      <c r="Q333" s="212"/>
      <c r="R333" s="212"/>
      <c r="S333" s="212"/>
      <c r="T333" s="213"/>
      <c r="AT333" s="214" t="s">
        <v>155</v>
      </c>
      <c r="AU333" s="214" t="s">
        <v>82</v>
      </c>
      <c r="AV333" s="14" t="s">
        <v>82</v>
      </c>
      <c r="AW333" s="14" t="s">
        <v>33</v>
      </c>
      <c r="AX333" s="14" t="s">
        <v>72</v>
      </c>
      <c r="AY333" s="214" t="s">
        <v>143</v>
      </c>
    </row>
    <row r="334" spans="2:51" s="14" customFormat="1" ht="12">
      <c r="B334" s="204"/>
      <c r="C334" s="205"/>
      <c r="D334" s="195" t="s">
        <v>155</v>
      </c>
      <c r="E334" s="206" t="s">
        <v>19</v>
      </c>
      <c r="F334" s="207" t="s">
        <v>397</v>
      </c>
      <c r="G334" s="205"/>
      <c r="H334" s="208">
        <v>-1.576</v>
      </c>
      <c r="I334" s="209"/>
      <c r="J334" s="205"/>
      <c r="K334" s="205"/>
      <c r="L334" s="210"/>
      <c r="M334" s="211"/>
      <c r="N334" s="212"/>
      <c r="O334" s="212"/>
      <c r="P334" s="212"/>
      <c r="Q334" s="212"/>
      <c r="R334" s="212"/>
      <c r="S334" s="212"/>
      <c r="T334" s="213"/>
      <c r="AT334" s="214" t="s">
        <v>155</v>
      </c>
      <c r="AU334" s="214" t="s">
        <v>82</v>
      </c>
      <c r="AV334" s="14" t="s">
        <v>82</v>
      </c>
      <c r="AW334" s="14" t="s">
        <v>33</v>
      </c>
      <c r="AX334" s="14" t="s">
        <v>72</v>
      </c>
      <c r="AY334" s="214" t="s">
        <v>143</v>
      </c>
    </row>
    <row r="335" spans="2:51" s="13" customFormat="1" ht="12">
      <c r="B335" s="193"/>
      <c r="C335" s="194"/>
      <c r="D335" s="195" t="s">
        <v>155</v>
      </c>
      <c r="E335" s="196" t="s">
        <v>19</v>
      </c>
      <c r="F335" s="197" t="s">
        <v>347</v>
      </c>
      <c r="G335" s="194"/>
      <c r="H335" s="196" t="s">
        <v>19</v>
      </c>
      <c r="I335" s="198"/>
      <c r="J335" s="194"/>
      <c r="K335" s="194"/>
      <c r="L335" s="199"/>
      <c r="M335" s="200"/>
      <c r="N335" s="201"/>
      <c r="O335" s="201"/>
      <c r="P335" s="201"/>
      <c r="Q335" s="201"/>
      <c r="R335" s="201"/>
      <c r="S335" s="201"/>
      <c r="T335" s="202"/>
      <c r="AT335" s="203" t="s">
        <v>155</v>
      </c>
      <c r="AU335" s="203" t="s">
        <v>82</v>
      </c>
      <c r="AV335" s="13" t="s">
        <v>80</v>
      </c>
      <c r="AW335" s="13" t="s">
        <v>33</v>
      </c>
      <c r="AX335" s="13" t="s">
        <v>72</v>
      </c>
      <c r="AY335" s="203" t="s">
        <v>143</v>
      </c>
    </row>
    <row r="336" spans="2:51" s="14" customFormat="1" ht="12">
      <c r="B336" s="204"/>
      <c r="C336" s="205"/>
      <c r="D336" s="195" t="s">
        <v>155</v>
      </c>
      <c r="E336" s="206" t="s">
        <v>19</v>
      </c>
      <c r="F336" s="207" t="s">
        <v>430</v>
      </c>
      <c r="G336" s="205"/>
      <c r="H336" s="208">
        <v>14.14</v>
      </c>
      <c r="I336" s="209"/>
      <c r="J336" s="205"/>
      <c r="K336" s="205"/>
      <c r="L336" s="210"/>
      <c r="M336" s="211"/>
      <c r="N336" s="212"/>
      <c r="O336" s="212"/>
      <c r="P336" s="212"/>
      <c r="Q336" s="212"/>
      <c r="R336" s="212"/>
      <c r="S336" s="212"/>
      <c r="T336" s="213"/>
      <c r="AT336" s="214" t="s">
        <v>155</v>
      </c>
      <c r="AU336" s="214" t="s">
        <v>82</v>
      </c>
      <c r="AV336" s="14" t="s">
        <v>82</v>
      </c>
      <c r="AW336" s="14" t="s">
        <v>33</v>
      </c>
      <c r="AX336" s="14" t="s">
        <v>72</v>
      </c>
      <c r="AY336" s="214" t="s">
        <v>143</v>
      </c>
    </row>
    <row r="337" spans="2:51" s="14" customFormat="1" ht="12">
      <c r="B337" s="204"/>
      <c r="C337" s="205"/>
      <c r="D337" s="195" t="s">
        <v>155</v>
      </c>
      <c r="E337" s="206" t="s">
        <v>19</v>
      </c>
      <c r="F337" s="207" t="s">
        <v>431</v>
      </c>
      <c r="G337" s="205"/>
      <c r="H337" s="208">
        <v>-0.243</v>
      </c>
      <c r="I337" s="209"/>
      <c r="J337" s="205"/>
      <c r="K337" s="205"/>
      <c r="L337" s="210"/>
      <c r="M337" s="211"/>
      <c r="N337" s="212"/>
      <c r="O337" s="212"/>
      <c r="P337" s="212"/>
      <c r="Q337" s="212"/>
      <c r="R337" s="212"/>
      <c r="S337" s="212"/>
      <c r="T337" s="213"/>
      <c r="AT337" s="214" t="s">
        <v>155</v>
      </c>
      <c r="AU337" s="214" t="s">
        <v>82</v>
      </c>
      <c r="AV337" s="14" t="s">
        <v>82</v>
      </c>
      <c r="AW337" s="14" t="s">
        <v>33</v>
      </c>
      <c r="AX337" s="14" t="s">
        <v>72</v>
      </c>
      <c r="AY337" s="214" t="s">
        <v>143</v>
      </c>
    </row>
    <row r="338" spans="2:51" s="14" customFormat="1" ht="12">
      <c r="B338" s="204"/>
      <c r="C338" s="205"/>
      <c r="D338" s="195" t="s">
        <v>155</v>
      </c>
      <c r="E338" s="206" t="s">
        <v>19</v>
      </c>
      <c r="F338" s="207" t="s">
        <v>432</v>
      </c>
      <c r="G338" s="205"/>
      <c r="H338" s="208">
        <v>-0.296</v>
      </c>
      <c r="I338" s="209"/>
      <c r="J338" s="205"/>
      <c r="K338" s="205"/>
      <c r="L338" s="210"/>
      <c r="M338" s="211"/>
      <c r="N338" s="212"/>
      <c r="O338" s="212"/>
      <c r="P338" s="212"/>
      <c r="Q338" s="212"/>
      <c r="R338" s="212"/>
      <c r="S338" s="212"/>
      <c r="T338" s="213"/>
      <c r="AT338" s="214" t="s">
        <v>155</v>
      </c>
      <c r="AU338" s="214" t="s">
        <v>82</v>
      </c>
      <c r="AV338" s="14" t="s">
        <v>82</v>
      </c>
      <c r="AW338" s="14" t="s">
        <v>33</v>
      </c>
      <c r="AX338" s="14" t="s">
        <v>72</v>
      </c>
      <c r="AY338" s="214" t="s">
        <v>143</v>
      </c>
    </row>
    <row r="339" spans="2:51" s="14" customFormat="1" ht="12">
      <c r="B339" s="204"/>
      <c r="C339" s="205"/>
      <c r="D339" s="195" t="s">
        <v>155</v>
      </c>
      <c r="E339" s="206" t="s">
        <v>19</v>
      </c>
      <c r="F339" s="207" t="s">
        <v>433</v>
      </c>
      <c r="G339" s="205"/>
      <c r="H339" s="208">
        <v>-0.222</v>
      </c>
      <c r="I339" s="209"/>
      <c r="J339" s="205"/>
      <c r="K339" s="205"/>
      <c r="L339" s="210"/>
      <c r="M339" s="211"/>
      <c r="N339" s="212"/>
      <c r="O339" s="212"/>
      <c r="P339" s="212"/>
      <c r="Q339" s="212"/>
      <c r="R339" s="212"/>
      <c r="S339" s="212"/>
      <c r="T339" s="213"/>
      <c r="AT339" s="214" t="s">
        <v>155</v>
      </c>
      <c r="AU339" s="214" t="s">
        <v>82</v>
      </c>
      <c r="AV339" s="14" t="s">
        <v>82</v>
      </c>
      <c r="AW339" s="14" t="s">
        <v>33</v>
      </c>
      <c r="AX339" s="14" t="s">
        <v>72</v>
      </c>
      <c r="AY339" s="214" t="s">
        <v>143</v>
      </c>
    </row>
    <row r="340" spans="2:51" s="13" customFormat="1" ht="12">
      <c r="B340" s="193"/>
      <c r="C340" s="194"/>
      <c r="D340" s="195" t="s">
        <v>155</v>
      </c>
      <c r="E340" s="196" t="s">
        <v>19</v>
      </c>
      <c r="F340" s="197" t="s">
        <v>349</v>
      </c>
      <c r="G340" s="194"/>
      <c r="H340" s="196" t="s">
        <v>19</v>
      </c>
      <c r="I340" s="198"/>
      <c r="J340" s="194"/>
      <c r="K340" s="194"/>
      <c r="L340" s="199"/>
      <c r="M340" s="200"/>
      <c r="N340" s="201"/>
      <c r="O340" s="201"/>
      <c r="P340" s="201"/>
      <c r="Q340" s="201"/>
      <c r="R340" s="201"/>
      <c r="S340" s="201"/>
      <c r="T340" s="202"/>
      <c r="AT340" s="203" t="s">
        <v>155</v>
      </c>
      <c r="AU340" s="203" t="s">
        <v>82</v>
      </c>
      <c r="AV340" s="13" t="s">
        <v>80</v>
      </c>
      <c r="AW340" s="13" t="s">
        <v>33</v>
      </c>
      <c r="AX340" s="13" t="s">
        <v>72</v>
      </c>
      <c r="AY340" s="203" t="s">
        <v>143</v>
      </c>
    </row>
    <row r="341" spans="2:51" s="14" customFormat="1" ht="12">
      <c r="B341" s="204"/>
      <c r="C341" s="205"/>
      <c r="D341" s="195" t="s">
        <v>155</v>
      </c>
      <c r="E341" s="206" t="s">
        <v>19</v>
      </c>
      <c r="F341" s="207" t="s">
        <v>434</v>
      </c>
      <c r="G341" s="205"/>
      <c r="H341" s="208">
        <v>8.12</v>
      </c>
      <c r="I341" s="209"/>
      <c r="J341" s="205"/>
      <c r="K341" s="205"/>
      <c r="L341" s="210"/>
      <c r="M341" s="211"/>
      <c r="N341" s="212"/>
      <c r="O341" s="212"/>
      <c r="P341" s="212"/>
      <c r="Q341" s="212"/>
      <c r="R341" s="212"/>
      <c r="S341" s="212"/>
      <c r="T341" s="213"/>
      <c r="AT341" s="214" t="s">
        <v>155</v>
      </c>
      <c r="AU341" s="214" t="s">
        <v>82</v>
      </c>
      <c r="AV341" s="14" t="s">
        <v>82</v>
      </c>
      <c r="AW341" s="14" t="s">
        <v>33</v>
      </c>
      <c r="AX341" s="14" t="s">
        <v>72</v>
      </c>
      <c r="AY341" s="214" t="s">
        <v>143</v>
      </c>
    </row>
    <row r="342" spans="2:51" s="14" customFormat="1" ht="12">
      <c r="B342" s="204"/>
      <c r="C342" s="205"/>
      <c r="D342" s="195" t="s">
        <v>155</v>
      </c>
      <c r="E342" s="206" t="s">
        <v>19</v>
      </c>
      <c r="F342" s="207" t="s">
        <v>435</v>
      </c>
      <c r="G342" s="205"/>
      <c r="H342" s="208">
        <v>-0.018</v>
      </c>
      <c r="I342" s="209"/>
      <c r="J342" s="205"/>
      <c r="K342" s="205"/>
      <c r="L342" s="210"/>
      <c r="M342" s="211"/>
      <c r="N342" s="212"/>
      <c r="O342" s="212"/>
      <c r="P342" s="212"/>
      <c r="Q342" s="212"/>
      <c r="R342" s="212"/>
      <c r="S342" s="212"/>
      <c r="T342" s="213"/>
      <c r="AT342" s="214" t="s">
        <v>155</v>
      </c>
      <c r="AU342" s="214" t="s">
        <v>82</v>
      </c>
      <c r="AV342" s="14" t="s">
        <v>82</v>
      </c>
      <c r="AW342" s="14" t="s">
        <v>33</v>
      </c>
      <c r="AX342" s="14" t="s">
        <v>72</v>
      </c>
      <c r="AY342" s="214" t="s">
        <v>143</v>
      </c>
    </row>
    <row r="343" spans="2:51" s="14" customFormat="1" ht="12">
      <c r="B343" s="204"/>
      <c r="C343" s="205"/>
      <c r="D343" s="195" t="s">
        <v>155</v>
      </c>
      <c r="E343" s="206" t="s">
        <v>19</v>
      </c>
      <c r="F343" s="207" t="s">
        <v>433</v>
      </c>
      <c r="G343" s="205"/>
      <c r="H343" s="208">
        <v>-0.222</v>
      </c>
      <c r="I343" s="209"/>
      <c r="J343" s="205"/>
      <c r="K343" s="205"/>
      <c r="L343" s="210"/>
      <c r="M343" s="211"/>
      <c r="N343" s="212"/>
      <c r="O343" s="212"/>
      <c r="P343" s="212"/>
      <c r="Q343" s="212"/>
      <c r="R343" s="212"/>
      <c r="S343" s="212"/>
      <c r="T343" s="213"/>
      <c r="AT343" s="214" t="s">
        <v>155</v>
      </c>
      <c r="AU343" s="214" t="s">
        <v>82</v>
      </c>
      <c r="AV343" s="14" t="s">
        <v>82</v>
      </c>
      <c r="AW343" s="14" t="s">
        <v>33</v>
      </c>
      <c r="AX343" s="14" t="s">
        <v>72</v>
      </c>
      <c r="AY343" s="214" t="s">
        <v>143</v>
      </c>
    </row>
    <row r="344" spans="2:51" s="13" customFormat="1" ht="12">
      <c r="B344" s="193"/>
      <c r="C344" s="194"/>
      <c r="D344" s="195" t="s">
        <v>155</v>
      </c>
      <c r="E344" s="196" t="s">
        <v>19</v>
      </c>
      <c r="F344" s="197" t="s">
        <v>351</v>
      </c>
      <c r="G344" s="194"/>
      <c r="H344" s="196" t="s">
        <v>19</v>
      </c>
      <c r="I344" s="198"/>
      <c r="J344" s="194"/>
      <c r="K344" s="194"/>
      <c r="L344" s="199"/>
      <c r="M344" s="200"/>
      <c r="N344" s="201"/>
      <c r="O344" s="201"/>
      <c r="P344" s="201"/>
      <c r="Q344" s="201"/>
      <c r="R344" s="201"/>
      <c r="S344" s="201"/>
      <c r="T344" s="202"/>
      <c r="AT344" s="203" t="s">
        <v>155</v>
      </c>
      <c r="AU344" s="203" t="s">
        <v>82</v>
      </c>
      <c r="AV344" s="13" t="s">
        <v>80</v>
      </c>
      <c r="AW344" s="13" t="s">
        <v>33</v>
      </c>
      <c r="AX344" s="13" t="s">
        <v>72</v>
      </c>
      <c r="AY344" s="203" t="s">
        <v>143</v>
      </c>
    </row>
    <row r="345" spans="2:51" s="14" customFormat="1" ht="12">
      <c r="B345" s="204"/>
      <c r="C345" s="205"/>
      <c r="D345" s="195" t="s">
        <v>155</v>
      </c>
      <c r="E345" s="206" t="s">
        <v>19</v>
      </c>
      <c r="F345" s="207" t="s">
        <v>436</v>
      </c>
      <c r="G345" s="205"/>
      <c r="H345" s="208">
        <v>92.4</v>
      </c>
      <c r="I345" s="209"/>
      <c r="J345" s="205"/>
      <c r="K345" s="205"/>
      <c r="L345" s="210"/>
      <c r="M345" s="211"/>
      <c r="N345" s="212"/>
      <c r="O345" s="212"/>
      <c r="P345" s="212"/>
      <c r="Q345" s="212"/>
      <c r="R345" s="212"/>
      <c r="S345" s="212"/>
      <c r="T345" s="213"/>
      <c r="AT345" s="214" t="s">
        <v>155</v>
      </c>
      <c r="AU345" s="214" t="s">
        <v>82</v>
      </c>
      <c r="AV345" s="14" t="s">
        <v>82</v>
      </c>
      <c r="AW345" s="14" t="s">
        <v>33</v>
      </c>
      <c r="AX345" s="14" t="s">
        <v>72</v>
      </c>
      <c r="AY345" s="214" t="s">
        <v>143</v>
      </c>
    </row>
    <row r="346" spans="2:51" s="14" customFormat="1" ht="12">
      <c r="B346" s="204"/>
      <c r="C346" s="205"/>
      <c r="D346" s="195" t="s">
        <v>155</v>
      </c>
      <c r="E346" s="206" t="s">
        <v>19</v>
      </c>
      <c r="F346" s="207" t="s">
        <v>437</v>
      </c>
      <c r="G346" s="205"/>
      <c r="H346" s="208">
        <v>-2.31</v>
      </c>
      <c r="I346" s="209"/>
      <c r="J346" s="205"/>
      <c r="K346" s="205"/>
      <c r="L346" s="210"/>
      <c r="M346" s="211"/>
      <c r="N346" s="212"/>
      <c r="O346" s="212"/>
      <c r="P346" s="212"/>
      <c r="Q346" s="212"/>
      <c r="R346" s="212"/>
      <c r="S346" s="212"/>
      <c r="T346" s="213"/>
      <c r="AT346" s="214" t="s">
        <v>155</v>
      </c>
      <c r="AU346" s="214" t="s">
        <v>82</v>
      </c>
      <c r="AV346" s="14" t="s">
        <v>82</v>
      </c>
      <c r="AW346" s="14" t="s">
        <v>33</v>
      </c>
      <c r="AX346" s="14" t="s">
        <v>72</v>
      </c>
      <c r="AY346" s="214" t="s">
        <v>143</v>
      </c>
    </row>
    <row r="347" spans="2:51" s="14" customFormat="1" ht="12">
      <c r="B347" s="204"/>
      <c r="C347" s="205"/>
      <c r="D347" s="195" t="s">
        <v>155</v>
      </c>
      <c r="E347" s="206" t="s">
        <v>19</v>
      </c>
      <c r="F347" s="207" t="s">
        <v>438</v>
      </c>
      <c r="G347" s="205"/>
      <c r="H347" s="208">
        <v>-0.733</v>
      </c>
      <c r="I347" s="209"/>
      <c r="J347" s="205"/>
      <c r="K347" s="205"/>
      <c r="L347" s="210"/>
      <c r="M347" s="211"/>
      <c r="N347" s="212"/>
      <c r="O347" s="212"/>
      <c r="P347" s="212"/>
      <c r="Q347" s="212"/>
      <c r="R347" s="212"/>
      <c r="S347" s="212"/>
      <c r="T347" s="213"/>
      <c r="AT347" s="214" t="s">
        <v>155</v>
      </c>
      <c r="AU347" s="214" t="s">
        <v>82</v>
      </c>
      <c r="AV347" s="14" t="s">
        <v>82</v>
      </c>
      <c r="AW347" s="14" t="s">
        <v>33</v>
      </c>
      <c r="AX347" s="14" t="s">
        <v>72</v>
      </c>
      <c r="AY347" s="214" t="s">
        <v>143</v>
      </c>
    </row>
    <row r="348" spans="2:51" s="14" customFormat="1" ht="12">
      <c r="B348" s="204"/>
      <c r="C348" s="205"/>
      <c r="D348" s="195" t="s">
        <v>155</v>
      </c>
      <c r="E348" s="206" t="s">
        <v>19</v>
      </c>
      <c r="F348" s="207" t="s">
        <v>439</v>
      </c>
      <c r="G348" s="205"/>
      <c r="H348" s="208">
        <v>-2.4</v>
      </c>
      <c r="I348" s="209"/>
      <c r="J348" s="205"/>
      <c r="K348" s="205"/>
      <c r="L348" s="210"/>
      <c r="M348" s="211"/>
      <c r="N348" s="212"/>
      <c r="O348" s="212"/>
      <c r="P348" s="212"/>
      <c r="Q348" s="212"/>
      <c r="R348" s="212"/>
      <c r="S348" s="212"/>
      <c r="T348" s="213"/>
      <c r="AT348" s="214" t="s">
        <v>155</v>
      </c>
      <c r="AU348" s="214" t="s">
        <v>82</v>
      </c>
      <c r="AV348" s="14" t="s">
        <v>82</v>
      </c>
      <c r="AW348" s="14" t="s">
        <v>33</v>
      </c>
      <c r="AX348" s="14" t="s">
        <v>72</v>
      </c>
      <c r="AY348" s="214" t="s">
        <v>143</v>
      </c>
    </row>
    <row r="349" spans="2:51" s="14" customFormat="1" ht="12">
      <c r="B349" s="204"/>
      <c r="C349" s="205"/>
      <c r="D349" s="195" t="s">
        <v>155</v>
      </c>
      <c r="E349" s="206" t="s">
        <v>19</v>
      </c>
      <c r="F349" s="207" t="s">
        <v>440</v>
      </c>
      <c r="G349" s="205"/>
      <c r="H349" s="208">
        <v>-7.24</v>
      </c>
      <c r="I349" s="209"/>
      <c r="J349" s="205"/>
      <c r="K349" s="205"/>
      <c r="L349" s="210"/>
      <c r="M349" s="211"/>
      <c r="N349" s="212"/>
      <c r="O349" s="212"/>
      <c r="P349" s="212"/>
      <c r="Q349" s="212"/>
      <c r="R349" s="212"/>
      <c r="S349" s="212"/>
      <c r="T349" s="213"/>
      <c r="AT349" s="214" t="s">
        <v>155</v>
      </c>
      <c r="AU349" s="214" t="s">
        <v>82</v>
      </c>
      <c r="AV349" s="14" t="s">
        <v>82</v>
      </c>
      <c r="AW349" s="14" t="s">
        <v>33</v>
      </c>
      <c r="AX349" s="14" t="s">
        <v>72</v>
      </c>
      <c r="AY349" s="214" t="s">
        <v>143</v>
      </c>
    </row>
    <row r="350" spans="2:51" s="13" customFormat="1" ht="12">
      <c r="B350" s="193"/>
      <c r="C350" s="194"/>
      <c r="D350" s="195" t="s">
        <v>155</v>
      </c>
      <c r="E350" s="196" t="s">
        <v>19</v>
      </c>
      <c r="F350" s="197" t="s">
        <v>441</v>
      </c>
      <c r="G350" s="194"/>
      <c r="H350" s="196" t="s">
        <v>19</v>
      </c>
      <c r="I350" s="198"/>
      <c r="J350" s="194"/>
      <c r="K350" s="194"/>
      <c r="L350" s="199"/>
      <c r="M350" s="200"/>
      <c r="N350" s="201"/>
      <c r="O350" s="201"/>
      <c r="P350" s="201"/>
      <c r="Q350" s="201"/>
      <c r="R350" s="201"/>
      <c r="S350" s="201"/>
      <c r="T350" s="202"/>
      <c r="AT350" s="203" t="s">
        <v>155</v>
      </c>
      <c r="AU350" s="203" t="s">
        <v>82</v>
      </c>
      <c r="AV350" s="13" t="s">
        <v>80</v>
      </c>
      <c r="AW350" s="13" t="s">
        <v>33</v>
      </c>
      <c r="AX350" s="13" t="s">
        <v>72</v>
      </c>
      <c r="AY350" s="203" t="s">
        <v>143</v>
      </c>
    </row>
    <row r="351" spans="2:51" s="14" customFormat="1" ht="12">
      <c r="B351" s="204"/>
      <c r="C351" s="205"/>
      <c r="D351" s="195" t="s">
        <v>155</v>
      </c>
      <c r="E351" s="206" t="s">
        <v>19</v>
      </c>
      <c r="F351" s="207" t="s">
        <v>442</v>
      </c>
      <c r="G351" s="205"/>
      <c r="H351" s="208">
        <v>129.5</v>
      </c>
      <c r="I351" s="209"/>
      <c r="J351" s="205"/>
      <c r="K351" s="205"/>
      <c r="L351" s="210"/>
      <c r="M351" s="211"/>
      <c r="N351" s="212"/>
      <c r="O351" s="212"/>
      <c r="P351" s="212"/>
      <c r="Q351" s="212"/>
      <c r="R351" s="212"/>
      <c r="S351" s="212"/>
      <c r="T351" s="213"/>
      <c r="AT351" s="214" t="s">
        <v>155</v>
      </c>
      <c r="AU351" s="214" t="s">
        <v>82</v>
      </c>
      <c r="AV351" s="14" t="s">
        <v>82</v>
      </c>
      <c r="AW351" s="14" t="s">
        <v>33</v>
      </c>
      <c r="AX351" s="14" t="s">
        <v>72</v>
      </c>
      <c r="AY351" s="214" t="s">
        <v>143</v>
      </c>
    </row>
    <row r="352" spans="2:51" s="14" customFormat="1" ht="12">
      <c r="B352" s="204"/>
      <c r="C352" s="205"/>
      <c r="D352" s="195" t="s">
        <v>155</v>
      </c>
      <c r="E352" s="206" t="s">
        <v>19</v>
      </c>
      <c r="F352" s="207" t="s">
        <v>443</v>
      </c>
      <c r="G352" s="205"/>
      <c r="H352" s="208">
        <v>1.26</v>
      </c>
      <c r="I352" s="209"/>
      <c r="J352" s="205"/>
      <c r="K352" s="205"/>
      <c r="L352" s="210"/>
      <c r="M352" s="211"/>
      <c r="N352" s="212"/>
      <c r="O352" s="212"/>
      <c r="P352" s="212"/>
      <c r="Q352" s="212"/>
      <c r="R352" s="212"/>
      <c r="S352" s="212"/>
      <c r="T352" s="213"/>
      <c r="AT352" s="214" t="s">
        <v>155</v>
      </c>
      <c r="AU352" s="214" t="s">
        <v>82</v>
      </c>
      <c r="AV352" s="14" t="s">
        <v>82</v>
      </c>
      <c r="AW352" s="14" t="s">
        <v>33</v>
      </c>
      <c r="AX352" s="14" t="s">
        <v>72</v>
      </c>
      <c r="AY352" s="214" t="s">
        <v>143</v>
      </c>
    </row>
    <row r="353" spans="2:51" s="14" customFormat="1" ht="12">
      <c r="B353" s="204"/>
      <c r="C353" s="205"/>
      <c r="D353" s="195" t="s">
        <v>155</v>
      </c>
      <c r="E353" s="206" t="s">
        <v>19</v>
      </c>
      <c r="F353" s="207" t="s">
        <v>444</v>
      </c>
      <c r="G353" s="205"/>
      <c r="H353" s="208">
        <v>0.827</v>
      </c>
      <c r="I353" s="209"/>
      <c r="J353" s="205"/>
      <c r="K353" s="205"/>
      <c r="L353" s="210"/>
      <c r="M353" s="211"/>
      <c r="N353" s="212"/>
      <c r="O353" s="212"/>
      <c r="P353" s="212"/>
      <c r="Q353" s="212"/>
      <c r="R353" s="212"/>
      <c r="S353" s="212"/>
      <c r="T353" s="213"/>
      <c r="AT353" s="214" t="s">
        <v>155</v>
      </c>
      <c r="AU353" s="214" t="s">
        <v>82</v>
      </c>
      <c r="AV353" s="14" t="s">
        <v>82</v>
      </c>
      <c r="AW353" s="14" t="s">
        <v>33</v>
      </c>
      <c r="AX353" s="14" t="s">
        <v>72</v>
      </c>
      <c r="AY353" s="214" t="s">
        <v>143</v>
      </c>
    </row>
    <row r="354" spans="2:51" s="14" customFormat="1" ht="12">
      <c r="B354" s="204"/>
      <c r="C354" s="205"/>
      <c r="D354" s="195" t="s">
        <v>155</v>
      </c>
      <c r="E354" s="206" t="s">
        <v>19</v>
      </c>
      <c r="F354" s="207" t="s">
        <v>445</v>
      </c>
      <c r="G354" s="205"/>
      <c r="H354" s="208">
        <v>-53.3</v>
      </c>
      <c r="I354" s="209"/>
      <c r="J354" s="205"/>
      <c r="K354" s="205"/>
      <c r="L354" s="210"/>
      <c r="M354" s="211"/>
      <c r="N354" s="212"/>
      <c r="O354" s="212"/>
      <c r="P354" s="212"/>
      <c r="Q354" s="212"/>
      <c r="R354" s="212"/>
      <c r="S354" s="212"/>
      <c r="T354" s="213"/>
      <c r="AT354" s="214" t="s">
        <v>155</v>
      </c>
      <c r="AU354" s="214" t="s">
        <v>82</v>
      </c>
      <c r="AV354" s="14" t="s">
        <v>82</v>
      </c>
      <c r="AW354" s="14" t="s">
        <v>33</v>
      </c>
      <c r="AX354" s="14" t="s">
        <v>72</v>
      </c>
      <c r="AY354" s="214" t="s">
        <v>143</v>
      </c>
    </row>
    <row r="355" spans="2:51" s="14" customFormat="1" ht="12">
      <c r="B355" s="204"/>
      <c r="C355" s="205"/>
      <c r="D355" s="195" t="s">
        <v>155</v>
      </c>
      <c r="E355" s="206" t="s">
        <v>19</v>
      </c>
      <c r="F355" s="207" t="s">
        <v>446</v>
      </c>
      <c r="G355" s="205"/>
      <c r="H355" s="208">
        <v>-9.08</v>
      </c>
      <c r="I355" s="209"/>
      <c r="J355" s="205"/>
      <c r="K355" s="205"/>
      <c r="L355" s="210"/>
      <c r="M355" s="211"/>
      <c r="N355" s="212"/>
      <c r="O355" s="212"/>
      <c r="P355" s="212"/>
      <c r="Q355" s="212"/>
      <c r="R355" s="212"/>
      <c r="S355" s="212"/>
      <c r="T355" s="213"/>
      <c r="AT355" s="214" t="s">
        <v>155</v>
      </c>
      <c r="AU355" s="214" t="s">
        <v>82</v>
      </c>
      <c r="AV355" s="14" t="s">
        <v>82</v>
      </c>
      <c r="AW355" s="14" t="s">
        <v>33</v>
      </c>
      <c r="AX355" s="14" t="s">
        <v>72</v>
      </c>
      <c r="AY355" s="214" t="s">
        <v>143</v>
      </c>
    </row>
    <row r="356" spans="2:51" s="13" customFormat="1" ht="12">
      <c r="B356" s="193"/>
      <c r="C356" s="194"/>
      <c r="D356" s="195" t="s">
        <v>155</v>
      </c>
      <c r="E356" s="196" t="s">
        <v>19</v>
      </c>
      <c r="F356" s="197" t="s">
        <v>447</v>
      </c>
      <c r="G356" s="194"/>
      <c r="H356" s="196" t="s">
        <v>19</v>
      </c>
      <c r="I356" s="198"/>
      <c r="J356" s="194"/>
      <c r="K356" s="194"/>
      <c r="L356" s="199"/>
      <c r="M356" s="200"/>
      <c r="N356" s="201"/>
      <c r="O356" s="201"/>
      <c r="P356" s="201"/>
      <c r="Q356" s="201"/>
      <c r="R356" s="201"/>
      <c r="S356" s="201"/>
      <c r="T356" s="202"/>
      <c r="AT356" s="203" t="s">
        <v>155</v>
      </c>
      <c r="AU356" s="203" t="s">
        <v>82</v>
      </c>
      <c r="AV356" s="13" t="s">
        <v>80</v>
      </c>
      <c r="AW356" s="13" t="s">
        <v>33</v>
      </c>
      <c r="AX356" s="13" t="s">
        <v>72</v>
      </c>
      <c r="AY356" s="203" t="s">
        <v>143</v>
      </c>
    </row>
    <row r="357" spans="2:51" s="14" customFormat="1" ht="12">
      <c r="B357" s="204"/>
      <c r="C357" s="205"/>
      <c r="D357" s="195" t="s">
        <v>155</v>
      </c>
      <c r="E357" s="206" t="s">
        <v>19</v>
      </c>
      <c r="F357" s="207" t="s">
        <v>448</v>
      </c>
      <c r="G357" s="205"/>
      <c r="H357" s="208">
        <v>15</v>
      </c>
      <c r="I357" s="209"/>
      <c r="J357" s="205"/>
      <c r="K357" s="205"/>
      <c r="L357" s="210"/>
      <c r="M357" s="211"/>
      <c r="N357" s="212"/>
      <c r="O357" s="212"/>
      <c r="P357" s="212"/>
      <c r="Q357" s="212"/>
      <c r="R357" s="212"/>
      <c r="S357" s="212"/>
      <c r="T357" s="213"/>
      <c r="AT357" s="214" t="s">
        <v>155</v>
      </c>
      <c r="AU357" s="214" t="s">
        <v>82</v>
      </c>
      <c r="AV357" s="14" t="s">
        <v>82</v>
      </c>
      <c r="AW357" s="14" t="s">
        <v>33</v>
      </c>
      <c r="AX357" s="14" t="s">
        <v>72</v>
      </c>
      <c r="AY357" s="214" t="s">
        <v>143</v>
      </c>
    </row>
    <row r="358" spans="2:51" s="14" customFormat="1" ht="12">
      <c r="B358" s="204"/>
      <c r="C358" s="205"/>
      <c r="D358" s="195" t="s">
        <v>155</v>
      </c>
      <c r="E358" s="206" t="s">
        <v>19</v>
      </c>
      <c r="F358" s="207" t="s">
        <v>431</v>
      </c>
      <c r="G358" s="205"/>
      <c r="H358" s="208">
        <v>-0.243</v>
      </c>
      <c r="I358" s="209"/>
      <c r="J358" s="205"/>
      <c r="K358" s="205"/>
      <c r="L358" s="210"/>
      <c r="M358" s="211"/>
      <c r="N358" s="212"/>
      <c r="O358" s="212"/>
      <c r="P358" s="212"/>
      <c r="Q358" s="212"/>
      <c r="R358" s="212"/>
      <c r="S358" s="212"/>
      <c r="T358" s="213"/>
      <c r="AT358" s="214" t="s">
        <v>155</v>
      </c>
      <c r="AU358" s="214" t="s">
        <v>82</v>
      </c>
      <c r="AV358" s="14" t="s">
        <v>82</v>
      </c>
      <c r="AW358" s="14" t="s">
        <v>33</v>
      </c>
      <c r="AX358" s="14" t="s">
        <v>72</v>
      </c>
      <c r="AY358" s="214" t="s">
        <v>143</v>
      </c>
    </row>
    <row r="359" spans="2:51" s="14" customFormat="1" ht="12">
      <c r="B359" s="204"/>
      <c r="C359" s="205"/>
      <c r="D359" s="195" t="s">
        <v>155</v>
      </c>
      <c r="E359" s="206" t="s">
        <v>19</v>
      </c>
      <c r="F359" s="207" t="s">
        <v>449</v>
      </c>
      <c r="G359" s="205"/>
      <c r="H359" s="208">
        <v>-1.88</v>
      </c>
      <c r="I359" s="209"/>
      <c r="J359" s="205"/>
      <c r="K359" s="205"/>
      <c r="L359" s="210"/>
      <c r="M359" s="211"/>
      <c r="N359" s="212"/>
      <c r="O359" s="212"/>
      <c r="P359" s="212"/>
      <c r="Q359" s="212"/>
      <c r="R359" s="212"/>
      <c r="S359" s="212"/>
      <c r="T359" s="213"/>
      <c r="AT359" s="214" t="s">
        <v>155</v>
      </c>
      <c r="AU359" s="214" t="s">
        <v>82</v>
      </c>
      <c r="AV359" s="14" t="s">
        <v>82</v>
      </c>
      <c r="AW359" s="14" t="s">
        <v>33</v>
      </c>
      <c r="AX359" s="14" t="s">
        <v>72</v>
      </c>
      <c r="AY359" s="214" t="s">
        <v>143</v>
      </c>
    </row>
    <row r="360" spans="2:51" s="13" customFormat="1" ht="12">
      <c r="B360" s="193"/>
      <c r="C360" s="194"/>
      <c r="D360" s="195" t="s">
        <v>155</v>
      </c>
      <c r="E360" s="196" t="s">
        <v>19</v>
      </c>
      <c r="F360" s="197" t="s">
        <v>353</v>
      </c>
      <c r="G360" s="194"/>
      <c r="H360" s="196" t="s">
        <v>19</v>
      </c>
      <c r="I360" s="198"/>
      <c r="J360" s="194"/>
      <c r="K360" s="194"/>
      <c r="L360" s="199"/>
      <c r="M360" s="200"/>
      <c r="N360" s="201"/>
      <c r="O360" s="201"/>
      <c r="P360" s="201"/>
      <c r="Q360" s="201"/>
      <c r="R360" s="201"/>
      <c r="S360" s="201"/>
      <c r="T360" s="202"/>
      <c r="AT360" s="203" t="s">
        <v>155</v>
      </c>
      <c r="AU360" s="203" t="s">
        <v>82</v>
      </c>
      <c r="AV360" s="13" t="s">
        <v>80</v>
      </c>
      <c r="AW360" s="13" t="s">
        <v>33</v>
      </c>
      <c r="AX360" s="13" t="s">
        <v>72</v>
      </c>
      <c r="AY360" s="203" t="s">
        <v>143</v>
      </c>
    </row>
    <row r="361" spans="2:51" s="14" customFormat="1" ht="12">
      <c r="B361" s="204"/>
      <c r="C361" s="205"/>
      <c r="D361" s="195" t="s">
        <v>155</v>
      </c>
      <c r="E361" s="206" t="s">
        <v>19</v>
      </c>
      <c r="F361" s="207" t="s">
        <v>450</v>
      </c>
      <c r="G361" s="205"/>
      <c r="H361" s="208">
        <v>12.36</v>
      </c>
      <c r="I361" s="209"/>
      <c r="J361" s="205"/>
      <c r="K361" s="205"/>
      <c r="L361" s="210"/>
      <c r="M361" s="211"/>
      <c r="N361" s="212"/>
      <c r="O361" s="212"/>
      <c r="P361" s="212"/>
      <c r="Q361" s="212"/>
      <c r="R361" s="212"/>
      <c r="S361" s="212"/>
      <c r="T361" s="213"/>
      <c r="AT361" s="214" t="s">
        <v>155</v>
      </c>
      <c r="AU361" s="214" t="s">
        <v>82</v>
      </c>
      <c r="AV361" s="14" t="s">
        <v>82</v>
      </c>
      <c r="AW361" s="14" t="s">
        <v>33</v>
      </c>
      <c r="AX361" s="14" t="s">
        <v>72</v>
      </c>
      <c r="AY361" s="214" t="s">
        <v>143</v>
      </c>
    </row>
    <row r="362" spans="2:51" s="14" customFormat="1" ht="12">
      <c r="B362" s="204"/>
      <c r="C362" s="205"/>
      <c r="D362" s="195" t="s">
        <v>155</v>
      </c>
      <c r="E362" s="206" t="s">
        <v>19</v>
      </c>
      <c r="F362" s="207" t="s">
        <v>451</v>
      </c>
      <c r="G362" s="205"/>
      <c r="H362" s="208">
        <v>0.415</v>
      </c>
      <c r="I362" s="209"/>
      <c r="J362" s="205"/>
      <c r="K362" s="205"/>
      <c r="L362" s="210"/>
      <c r="M362" s="211"/>
      <c r="N362" s="212"/>
      <c r="O362" s="212"/>
      <c r="P362" s="212"/>
      <c r="Q362" s="212"/>
      <c r="R362" s="212"/>
      <c r="S362" s="212"/>
      <c r="T362" s="213"/>
      <c r="AT362" s="214" t="s">
        <v>155</v>
      </c>
      <c r="AU362" s="214" t="s">
        <v>82</v>
      </c>
      <c r="AV362" s="14" t="s">
        <v>82</v>
      </c>
      <c r="AW362" s="14" t="s">
        <v>33</v>
      </c>
      <c r="AX362" s="14" t="s">
        <v>72</v>
      </c>
      <c r="AY362" s="214" t="s">
        <v>143</v>
      </c>
    </row>
    <row r="363" spans="2:51" s="14" customFormat="1" ht="12">
      <c r="B363" s="204"/>
      <c r="C363" s="205"/>
      <c r="D363" s="195" t="s">
        <v>155</v>
      </c>
      <c r="E363" s="206" t="s">
        <v>19</v>
      </c>
      <c r="F363" s="207" t="s">
        <v>435</v>
      </c>
      <c r="G363" s="205"/>
      <c r="H363" s="208">
        <v>-0.018</v>
      </c>
      <c r="I363" s="209"/>
      <c r="J363" s="205"/>
      <c r="K363" s="205"/>
      <c r="L363" s="210"/>
      <c r="M363" s="211"/>
      <c r="N363" s="212"/>
      <c r="O363" s="212"/>
      <c r="P363" s="212"/>
      <c r="Q363" s="212"/>
      <c r="R363" s="212"/>
      <c r="S363" s="212"/>
      <c r="T363" s="213"/>
      <c r="AT363" s="214" t="s">
        <v>155</v>
      </c>
      <c r="AU363" s="214" t="s">
        <v>82</v>
      </c>
      <c r="AV363" s="14" t="s">
        <v>82</v>
      </c>
      <c r="AW363" s="14" t="s">
        <v>33</v>
      </c>
      <c r="AX363" s="14" t="s">
        <v>72</v>
      </c>
      <c r="AY363" s="214" t="s">
        <v>143</v>
      </c>
    </row>
    <row r="364" spans="2:51" s="14" customFormat="1" ht="12">
      <c r="B364" s="204"/>
      <c r="C364" s="205"/>
      <c r="D364" s="195" t="s">
        <v>155</v>
      </c>
      <c r="E364" s="206" t="s">
        <v>19</v>
      </c>
      <c r="F364" s="207" t="s">
        <v>452</v>
      </c>
      <c r="G364" s="205"/>
      <c r="H364" s="208">
        <v>-0.136</v>
      </c>
      <c r="I364" s="209"/>
      <c r="J364" s="205"/>
      <c r="K364" s="205"/>
      <c r="L364" s="210"/>
      <c r="M364" s="211"/>
      <c r="N364" s="212"/>
      <c r="O364" s="212"/>
      <c r="P364" s="212"/>
      <c r="Q364" s="212"/>
      <c r="R364" s="212"/>
      <c r="S364" s="212"/>
      <c r="T364" s="213"/>
      <c r="AT364" s="214" t="s">
        <v>155</v>
      </c>
      <c r="AU364" s="214" t="s">
        <v>82</v>
      </c>
      <c r="AV364" s="14" t="s">
        <v>82</v>
      </c>
      <c r="AW364" s="14" t="s">
        <v>33</v>
      </c>
      <c r="AX364" s="14" t="s">
        <v>72</v>
      </c>
      <c r="AY364" s="214" t="s">
        <v>143</v>
      </c>
    </row>
    <row r="365" spans="2:51" s="13" customFormat="1" ht="12">
      <c r="B365" s="193"/>
      <c r="C365" s="194"/>
      <c r="D365" s="195" t="s">
        <v>155</v>
      </c>
      <c r="E365" s="196" t="s">
        <v>19</v>
      </c>
      <c r="F365" s="197" t="s">
        <v>453</v>
      </c>
      <c r="G365" s="194"/>
      <c r="H365" s="196" t="s">
        <v>19</v>
      </c>
      <c r="I365" s="198"/>
      <c r="J365" s="194"/>
      <c r="K365" s="194"/>
      <c r="L365" s="199"/>
      <c r="M365" s="200"/>
      <c r="N365" s="201"/>
      <c r="O365" s="201"/>
      <c r="P365" s="201"/>
      <c r="Q365" s="201"/>
      <c r="R365" s="201"/>
      <c r="S365" s="201"/>
      <c r="T365" s="202"/>
      <c r="AT365" s="203" t="s">
        <v>155</v>
      </c>
      <c r="AU365" s="203" t="s">
        <v>82</v>
      </c>
      <c r="AV365" s="13" t="s">
        <v>80</v>
      </c>
      <c r="AW365" s="13" t="s">
        <v>33</v>
      </c>
      <c r="AX365" s="13" t="s">
        <v>72</v>
      </c>
      <c r="AY365" s="203" t="s">
        <v>143</v>
      </c>
    </row>
    <row r="366" spans="2:51" s="14" customFormat="1" ht="12">
      <c r="B366" s="204"/>
      <c r="C366" s="205"/>
      <c r="D366" s="195" t="s">
        <v>155</v>
      </c>
      <c r="E366" s="206" t="s">
        <v>19</v>
      </c>
      <c r="F366" s="207" t="s">
        <v>454</v>
      </c>
      <c r="G366" s="205"/>
      <c r="H366" s="208">
        <v>22.56</v>
      </c>
      <c r="I366" s="209"/>
      <c r="J366" s="205"/>
      <c r="K366" s="205"/>
      <c r="L366" s="210"/>
      <c r="M366" s="211"/>
      <c r="N366" s="212"/>
      <c r="O366" s="212"/>
      <c r="P366" s="212"/>
      <c r="Q366" s="212"/>
      <c r="R366" s="212"/>
      <c r="S366" s="212"/>
      <c r="T366" s="213"/>
      <c r="AT366" s="214" t="s">
        <v>155</v>
      </c>
      <c r="AU366" s="214" t="s">
        <v>82</v>
      </c>
      <c r="AV366" s="14" t="s">
        <v>82</v>
      </c>
      <c r="AW366" s="14" t="s">
        <v>33</v>
      </c>
      <c r="AX366" s="14" t="s">
        <v>72</v>
      </c>
      <c r="AY366" s="214" t="s">
        <v>143</v>
      </c>
    </row>
    <row r="367" spans="2:51" s="14" customFormat="1" ht="12">
      <c r="B367" s="204"/>
      <c r="C367" s="205"/>
      <c r="D367" s="195" t="s">
        <v>155</v>
      </c>
      <c r="E367" s="206" t="s">
        <v>19</v>
      </c>
      <c r="F367" s="207" t="s">
        <v>455</v>
      </c>
      <c r="G367" s="205"/>
      <c r="H367" s="208">
        <v>0.623</v>
      </c>
      <c r="I367" s="209"/>
      <c r="J367" s="205"/>
      <c r="K367" s="205"/>
      <c r="L367" s="210"/>
      <c r="M367" s="211"/>
      <c r="N367" s="212"/>
      <c r="O367" s="212"/>
      <c r="P367" s="212"/>
      <c r="Q367" s="212"/>
      <c r="R367" s="212"/>
      <c r="S367" s="212"/>
      <c r="T367" s="213"/>
      <c r="AT367" s="214" t="s">
        <v>155</v>
      </c>
      <c r="AU367" s="214" t="s">
        <v>82</v>
      </c>
      <c r="AV367" s="14" t="s">
        <v>82</v>
      </c>
      <c r="AW367" s="14" t="s">
        <v>33</v>
      </c>
      <c r="AX367" s="14" t="s">
        <v>72</v>
      </c>
      <c r="AY367" s="214" t="s">
        <v>143</v>
      </c>
    </row>
    <row r="368" spans="2:51" s="14" customFormat="1" ht="12">
      <c r="B368" s="204"/>
      <c r="C368" s="205"/>
      <c r="D368" s="195" t="s">
        <v>155</v>
      </c>
      <c r="E368" s="206" t="s">
        <v>19</v>
      </c>
      <c r="F368" s="207" t="s">
        <v>452</v>
      </c>
      <c r="G368" s="205"/>
      <c r="H368" s="208">
        <v>-0.136</v>
      </c>
      <c r="I368" s="209"/>
      <c r="J368" s="205"/>
      <c r="K368" s="205"/>
      <c r="L368" s="210"/>
      <c r="M368" s="211"/>
      <c r="N368" s="212"/>
      <c r="O368" s="212"/>
      <c r="P368" s="212"/>
      <c r="Q368" s="212"/>
      <c r="R368" s="212"/>
      <c r="S368" s="212"/>
      <c r="T368" s="213"/>
      <c r="AT368" s="214" t="s">
        <v>155</v>
      </c>
      <c r="AU368" s="214" t="s">
        <v>82</v>
      </c>
      <c r="AV368" s="14" t="s">
        <v>82</v>
      </c>
      <c r="AW368" s="14" t="s">
        <v>33</v>
      </c>
      <c r="AX368" s="14" t="s">
        <v>72</v>
      </c>
      <c r="AY368" s="214" t="s">
        <v>143</v>
      </c>
    </row>
    <row r="369" spans="2:51" s="13" customFormat="1" ht="12">
      <c r="B369" s="193"/>
      <c r="C369" s="194"/>
      <c r="D369" s="195" t="s">
        <v>155</v>
      </c>
      <c r="E369" s="196" t="s">
        <v>19</v>
      </c>
      <c r="F369" s="197" t="s">
        <v>456</v>
      </c>
      <c r="G369" s="194"/>
      <c r="H369" s="196" t="s">
        <v>19</v>
      </c>
      <c r="I369" s="198"/>
      <c r="J369" s="194"/>
      <c r="K369" s="194"/>
      <c r="L369" s="199"/>
      <c r="M369" s="200"/>
      <c r="N369" s="201"/>
      <c r="O369" s="201"/>
      <c r="P369" s="201"/>
      <c r="Q369" s="201"/>
      <c r="R369" s="201"/>
      <c r="S369" s="201"/>
      <c r="T369" s="202"/>
      <c r="AT369" s="203" t="s">
        <v>155</v>
      </c>
      <c r="AU369" s="203" t="s">
        <v>82</v>
      </c>
      <c r="AV369" s="13" t="s">
        <v>80</v>
      </c>
      <c r="AW369" s="13" t="s">
        <v>33</v>
      </c>
      <c r="AX369" s="13" t="s">
        <v>72</v>
      </c>
      <c r="AY369" s="203" t="s">
        <v>143</v>
      </c>
    </row>
    <row r="370" spans="2:51" s="14" customFormat="1" ht="12">
      <c r="B370" s="204"/>
      <c r="C370" s="205"/>
      <c r="D370" s="195" t="s">
        <v>155</v>
      </c>
      <c r="E370" s="206" t="s">
        <v>19</v>
      </c>
      <c r="F370" s="207" t="s">
        <v>457</v>
      </c>
      <c r="G370" s="205"/>
      <c r="H370" s="208">
        <v>43.4</v>
      </c>
      <c r="I370" s="209"/>
      <c r="J370" s="205"/>
      <c r="K370" s="205"/>
      <c r="L370" s="210"/>
      <c r="M370" s="211"/>
      <c r="N370" s="212"/>
      <c r="O370" s="212"/>
      <c r="P370" s="212"/>
      <c r="Q370" s="212"/>
      <c r="R370" s="212"/>
      <c r="S370" s="212"/>
      <c r="T370" s="213"/>
      <c r="AT370" s="214" t="s">
        <v>155</v>
      </c>
      <c r="AU370" s="214" t="s">
        <v>82</v>
      </c>
      <c r="AV370" s="14" t="s">
        <v>82</v>
      </c>
      <c r="AW370" s="14" t="s">
        <v>33</v>
      </c>
      <c r="AX370" s="14" t="s">
        <v>72</v>
      </c>
      <c r="AY370" s="214" t="s">
        <v>143</v>
      </c>
    </row>
    <row r="371" spans="2:51" s="14" customFormat="1" ht="12">
      <c r="B371" s="204"/>
      <c r="C371" s="205"/>
      <c r="D371" s="195" t="s">
        <v>155</v>
      </c>
      <c r="E371" s="206" t="s">
        <v>19</v>
      </c>
      <c r="F371" s="207" t="s">
        <v>393</v>
      </c>
      <c r="G371" s="205"/>
      <c r="H371" s="208">
        <v>-3.152</v>
      </c>
      <c r="I371" s="209"/>
      <c r="J371" s="205"/>
      <c r="K371" s="205"/>
      <c r="L371" s="210"/>
      <c r="M371" s="211"/>
      <c r="N371" s="212"/>
      <c r="O371" s="212"/>
      <c r="P371" s="212"/>
      <c r="Q371" s="212"/>
      <c r="R371" s="212"/>
      <c r="S371" s="212"/>
      <c r="T371" s="213"/>
      <c r="AT371" s="214" t="s">
        <v>155</v>
      </c>
      <c r="AU371" s="214" t="s">
        <v>82</v>
      </c>
      <c r="AV371" s="14" t="s">
        <v>82</v>
      </c>
      <c r="AW371" s="14" t="s">
        <v>33</v>
      </c>
      <c r="AX371" s="14" t="s">
        <v>72</v>
      </c>
      <c r="AY371" s="214" t="s">
        <v>143</v>
      </c>
    </row>
    <row r="372" spans="2:51" s="14" customFormat="1" ht="12">
      <c r="B372" s="204"/>
      <c r="C372" s="205"/>
      <c r="D372" s="195" t="s">
        <v>155</v>
      </c>
      <c r="E372" s="206" t="s">
        <v>19</v>
      </c>
      <c r="F372" s="207" t="s">
        <v>400</v>
      </c>
      <c r="G372" s="205"/>
      <c r="H372" s="208">
        <v>-1.773</v>
      </c>
      <c r="I372" s="209"/>
      <c r="J372" s="205"/>
      <c r="K372" s="205"/>
      <c r="L372" s="210"/>
      <c r="M372" s="211"/>
      <c r="N372" s="212"/>
      <c r="O372" s="212"/>
      <c r="P372" s="212"/>
      <c r="Q372" s="212"/>
      <c r="R372" s="212"/>
      <c r="S372" s="212"/>
      <c r="T372" s="213"/>
      <c r="AT372" s="214" t="s">
        <v>155</v>
      </c>
      <c r="AU372" s="214" t="s">
        <v>82</v>
      </c>
      <c r="AV372" s="14" t="s">
        <v>82</v>
      </c>
      <c r="AW372" s="14" t="s">
        <v>33</v>
      </c>
      <c r="AX372" s="14" t="s">
        <v>72</v>
      </c>
      <c r="AY372" s="214" t="s">
        <v>143</v>
      </c>
    </row>
    <row r="373" spans="2:51" s="14" customFormat="1" ht="12">
      <c r="B373" s="204"/>
      <c r="C373" s="205"/>
      <c r="D373" s="195" t="s">
        <v>155</v>
      </c>
      <c r="E373" s="206" t="s">
        <v>19</v>
      </c>
      <c r="F373" s="207" t="s">
        <v>444</v>
      </c>
      <c r="G373" s="205"/>
      <c r="H373" s="208">
        <v>0.827</v>
      </c>
      <c r="I373" s="209"/>
      <c r="J373" s="205"/>
      <c r="K373" s="205"/>
      <c r="L373" s="210"/>
      <c r="M373" s="211"/>
      <c r="N373" s="212"/>
      <c r="O373" s="212"/>
      <c r="P373" s="212"/>
      <c r="Q373" s="212"/>
      <c r="R373" s="212"/>
      <c r="S373" s="212"/>
      <c r="T373" s="213"/>
      <c r="AT373" s="214" t="s">
        <v>155</v>
      </c>
      <c r="AU373" s="214" t="s">
        <v>82</v>
      </c>
      <c r="AV373" s="14" t="s">
        <v>82</v>
      </c>
      <c r="AW373" s="14" t="s">
        <v>33</v>
      </c>
      <c r="AX373" s="14" t="s">
        <v>72</v>
      </c>
      <c r="AY373" s="214" t="s">
        <v>143</v>
      </c>
    </row>
    <row r="374" spans="2:51" s="13" customFormat="1" ht="12">
      <c r="B374" s="193"/>
      <c r="C374" s="194"/>
      <c r="D374" s="195" t="s">
        <v>155</v>
      </c>
      <c r="E374" s="196" t="s">
        <v>19</v>
      </c>
      <c r="F374" s="197" t="s">
        <v>357</v>
      </c>
      <c r="G374" s="194"/>
      <c r="H374" s="196" t="s">
        <v>19</v>
      </c>
      <c r="I374" s="198"/>
      <c r="J374" s="194"/>
      <c r="K374" s="194"/>
      <c r="L374" s="199"/>
      <c r="M374" s="200"/>
      <c r="N374" s="201"/>
      <c r="O374" s="201"/>
      <c r="P374" s="201"/>
      <c r="Q374" s="201"/>
      <c r="R374" s="201"/>
      <c r="S374" s="201"/>
      <c r="T374" s="202"/>
      <c r="AT374" s="203" t="s">
        <v>155</v>
      </c>
      <c r="AU374" s="203" t="s">
        <v>82</v>
      </c>
      <c r="AV374" s="13" t="s">
        <v>80</v>
      </c>
      <c r="AW374" s="13" t="s">
        <v>33</v>
      </c>
      <c r="AX374" s="13" t="s">
        <v>72</v>
      </c>
      <c r="AY374" s="203" t="s">
        <v>143</v>
      </c>
    </row>
    <row r="375" spans="2:51" s="14" customFormat="1" ht="12">
      <c r="B375" s="204"/>
      <c r="C375" s="205"/>
      <c r="D375" s="195" t="s">
        <v>155</v>
      </c>
      <c r="E375" s="206" t="s">
        <v>19</v>
      </c>
      <c r="F375" s="207" t="s">
        <v>458</v>
      </c>
      <c r="G375" s="205"/>
      <c r="H375" s="208">
        <v>50.05</v>
      </c>
      <c r="I375" s="209"/>
      <c r="J375" s="205"/>
      <c r="K375" s="205"/>
      <c r="L375" s="210"/>
      <c r="M375" s="211"/>
      <c r="N375" s="212"/>
      <c r="O375" s="212"/>
      <c r="P375" s="212"/>
      <c r="Q375" s="212"/>
      <c r="R375" s="212"/>
      <c r="S375" s="212"/>
      <c r="T375" s="213"/>
      <c r="AT375" s="214" t="s">
        <v>155</v>
      </c>
      <c r="AU375" s="214" t="s">
        <v>82</v>
      </c>
      <c r="AV375" s="14" t="s">
        <v>82</v>
      </c>
      <c r="AW375" s="14" t="s">
        <v>33</v>
      </c>
      <c r="AX375" s="14" t="s">
        <v>72</v>
      </c>
      <c r="AY375" s="214" t="s">
        <v>143</v>
      </c>
    </row>
    <row r="376" spans="2:51" s="14" customFormat="1" ht="12">
      <c r="B376" s="204"/>
      <c r="C376" s="205"/>
      <c r="D376" s="195" t="s">
        <v>155</v>
      </c>
      <c r="E376" s="206" t="s">
        <v>19</v>
      </c>
      <c r="F376" s="207" t="s">
        <v>459</v>
      </c>
      <c r="G376" s="205"/>
      <c r="H376" s="208">
        <v>-0.77</v>
      </c>
      <c r="I376" s="209"/>
      <c r="J376" s="205"/>
      <c r="K376" s="205"/>
      <c r="L376" s="210"/>
      <c r="M376" s="211"/>
      <c r="N376" s="212"/>
      <c r="O376" s="212"/>
      <c r="P376" s="212"/>
      <c r="Q376" s="212"/>
      <c r="R376" s="212"/>
      <c r="S376" s="212"/>
      <c r="T376" s="213"/>
      <c r="AT376" s="214" t="s">
        <v>155</v>
      </c>
      <c r="AU376" s="214" t="s">
        <v>82</v>
      </c>
      <c r="AV376" s="14" t="s">
        <v>82</v>
      </c>
      <c r="AW376" s="14" t="s">
        <v>33</v>
      </c>
      <c r="AX376" s="14" t="s">
        <v>72</v>
      </c>
      <c r="AY376" s="214" t="s">
        <v>143</v>
      </c>
    </row>
    <row r="377" spans="2:51" s="14" customFormat="1" ht="12">
      <c r="B377" s="204"/>
      <c r="C377" s="205"/>
      <c r="D377" s="195" t="s">
        <v>155</v>
      </c>
      <c r="E377" s="206" t="s">
        <v>19</v>
      </c>
      <c r="F377" s="207" t="s">
        <v>460</v>
      </c>
      <c r="G377" s="205"/>
      <c r="H377" s="208">
        <v>-0.928</v>
      </c>
      <c r="I377" s="209"/>
      <c r="J377" s="205"/>
      <c r="K377" s="205"/>
      <c r="L377" s="210"/>
      <c r="M377" s="211"/>
      <c r="N377" s="212"/>
      <c r="O377" s="212"/>
      <c r="P377" s="212"/>
      <c r="Q377" s="212"/>
      <c r="R377" s="212"/>
      <c r="S377" s="212"/>
      <c r="T377" s="213"/>
      <c r="AT377" s="214" t="s">
        <v>155</v>
      </c>
      <c r="AU377" s="214" t="s">
        <v>82</v>
      </c>
      <c r="AV377" s="14" t="s">
        <v>82</v>
      </c>
      <c r="AW377" s="14" t="s">
        <v>33</v>
      </c>
      <c r="AX377" s="14" t="s">
        <v>72</v>
      </c>
      <c r="AY377" s="214" t="s">
        <v>143</v>
      </c>
    </row>
    <row r="378" spans="2:51" s="14" customFormat="1" ht="12">
      <c r="B378" s="204"/>
      <c r="C378" s="205"/>
      <c r="D378" s="195" t="s">
        <v>155</v>
      </c>
      <c r="E378" s="206" t="s">
        <v>19</v>
      </c>
      <c r="F378" s="207" t="s">
        <v>400</v>
      </c>
      <c r="G378" s="205"/>
      <c r="H378" s="208">
        <v>-1.773</v>
      </c>
      <c r="I378" s="209"/>
      <c r="J378" s="205"/>
      <c r="K378" s="205"/>
      <c r="L378" s="210"/>
      <c r="M378" s="211"/>
      <c r="N378" s="212"/>
      <c r="O378" s="212"/>
      <c r="P378" s="212"/>
      <c r="Q378" s="212"/>
      <c r="R378" s="212"/>
      <c r="S378" s="212"/>
      <c r="T378" s="213"/>
      <c r="AT378" s="214" t="s">
        <v>155</v>
      </c>
      <c r="AU378" s="214" t="s">
        <v>82</v>
      </c>
      <c r="AV378" s="14" t="s">
        <v>82</v>
      </c>
      <c r="AW378" s="14" t="s">
        <v>33</v>
      </c>
      <c r="AX378" s="14" t="s">
        <v>72</v>
      </c>
      <c r="AY378" s="214" t="s">
        <v>143</v>
      </c>
    </row>
    <row r="379" spans="2:51" s="14" customFormat="1" ht="12">
      <c r="B379" s="204"/>
      <c r="C379" s="205"/>
      <c r="D379" s="195" t="s">
        <v>155</v>
      </c>
      <c r="E379" s="206" t="s">
        <v>19</v>
      </c>
      <c r="F379" s="207" t="s">
        <v>461</v>
      </c>
      <c r="G379" s="205"/>
      <c r="H379" s="208">
        <v>-9.6</v>
      </c>
      <c r="I379" s="209"/>
      <c r="J379" s="205"/>
      <c r="K379" s="205"/>
      <c r="L379" s="210"/>
      <c r="M379" s="211"/>
      <c r="N379" s="212"/>
      <c r="O379" s="212"/>
      <c r="P379" s="212"/>
      <c r="Q379" s="212"/>
      <c r="R379" s="212"/>
      <c r="S379" s="212"/>
      <c r="T379" s="213"/>
      <c r="AT379" s="214" t="s">
        <v>155</v>
      </c>
      <c r="AU379" s="214" t="s">
        <v>82</v>
      </c>
      <c r="AV379" s="14" t="s">
        <v>82</v>
      </c>
      <c r="AW379" s="14" t="s">
        <v>33</v>
      </c>
      <c r="AX379" s="14" t="s">
        <v>72</v>
      </c>
      <c r="AY379" s="214" t="s">
        <v>143</v>
      </c>
    </row>
    <row r="380" spans="2:51" s="13" customFormat="1" ht="12">
      <c r="B380" s="193"/>
      <c r="C380" s="194"/>
      <c r="D380" s="195" t="s">
        <v>155</v>
      </c>
      <c r="E380" s="196" t="s">
        <v>19</v>
      </c>
      <c r="F380" s="197" t="s">
        <v>359</v>
      </c>
      <c r="G380" s="194"/>
      <c r="H380" s="196" t="s">
        <v>19</v>
      </c>
      <c r="I380" s="198"/>
      <c r="J380" s="194"/>
      <c r="K380" s="194"/>
      <c r="L380" s="199"/>
      <c r="M380" s="200"/>
      <c r="N380" s="201"/>
      <c r="O380" s="201"/>
      <c r="P380" s="201"/>
      <c r="Q380" s="201"/>
      <c r="R380" s="201"/>
      <c r="S380" s="201"/>
      <c r="T380" s="202"/>
      <c r="AT380" s="203" t="s">
        <v>155</v>
      </c>
      <c r="AU380" s="203" t="s">
        <v>82</v>
      </c>
      <c r="AV380" s="13" t="s">
        <v>80</v>
      </c>
      <c r="AW380" s="13" t="s">
        <v>33</v>
      </c>
      <c r="AX380" s="13" t="s">
        <v>72</v>
      </c>
      <c r="AY380" s="203" t="s">
        <v>143</v>
      </c>
    </row>
    <row r="381" spans="2:51" s="14" customFormat="1" ht="12">
      <c r="B381" s="204"/>
      <c r="C381" s="205"/>
      <c r="D381" s="195" t="s">
        <v>155</v>
      </c>
      <c r="E381" s="206" t="s">
        <v>19</v>
      </c>
      <c r="F381" s="207" t="s">
        <v>462</v>
      </c>
      <c r="G381" s="205"/>
      <c r="H381" s="208">
        <v>127.4</v>
      </c>
      <c r="I381" s="209"/>
      <c r="J381" s="205"/>
      <c r="K381" s="205"/>
      <c r="L381" s="210"/>
      <c r="M381" s="211"/>
      <c r="N381" s="212"/>
      <c r="O381" s="212"/>
      <c r="P381" s="212"/>
      <c r="Q381" s="212"/>
      <c r="R381" s="212"/>
      <c r="S381" s="212"/>
      <c r="T381" s="213"/>
      <c r="AT381" s="214" t="s">
        <v>155</v>
      </c>
      <c r="AU381" s="214" t="s">
        <v>82</v>
      </c>
      <c r="AV381" s="14" t="s">
        <v>82</v>
      </c>
      <c r="AW381" s="14" t="s">
        <v>33</v>
      </c>
      <c r="AX381" s="14" t="s">
        <v>72</v>
      </c>
      <c r="AY381" s="214" t="s">
        <v>143</v>
      </c>
    </row>
    <row r="382" spans="2:51" s="14" customFormat="1" ht="12">
      <c r="B382" s="204"/>
      <c r="C382" s="205"/>
      <c r="D382" s="195" t="s">
        <v>155</v>
      </c>
      <c r="E382" s="206" t="s">
        <v>19</v>
      </c>
      <c r="F382" s="207" t="s">
        <v>443</v>
      </c>
      <c r="G382" s="205"/>
      <c r="H382" s="208">
        <v>1.26</v>
      </c>
      <c r="I382" s="209"/>
      <c r="J382" s="205"/>
      <c r="K382" s="205"/>
      <c r="L382" s="210"/>
      <c r="M382" s="211"/>
      <c r="N382" s="212"/>
      <c r="O382" s="212"/>
      <c r="P382" s="212"/>
      <c r="Q382" s="212"/>
      <c r="R382" s="212"/>
      <c r="S382" s="212"/>
      <c r="T382" s="213"/>
      <c r="AT382" s="214" t="s">
        <v>155</v>
      </c>
      <c r="AU382" s="214" t="s">
        <v>82</v>
      </c>
      <c r="AV382" s="14" t="s">
        <v>82</v>
      </c>
      <c r="AW382" s="14" t="s">
        <v>33</v>
      </c>
      <c r="AX382" s="14" t="s">
        <v>72</v>
      </c>
      <c r="AY382" s="214" t="s">
        <v>143</v>
      </c>
    </row>
    <row r="383" spans="2:51" s="14" customFormat="1" ht="12">
      <c r="B383" s="204"/>
      <c r="C383" s="205"/>
      <c r="D383" s="195" t="s">
        <v>155</v>
      </c>
      <c r="E383" s="206" t="s">
        <v>19</v>
      </c>
      <c r="F383" s="207" t="s">
        <v>460</v>
      </c>
      <c r="G383" s="205"/>
      <c r="H383" s="208">
        <v>-0.928</v>
      </c>
      <c r="I383" s="209"/>
      <c r="J383" s="205"/>
      <c r="K383" s="205"/>
      <c r="L383" s="210"/>
      <c r="M383" s="211"/>
      <c r="N383" s="212"/>
      <c r="O383" s="212"/>
      <c r="P383" s="212"/>
      <c r="Q383" s="212"/>
      <c r="R383" s="212"/>
      <c r="S383" s="212"/>
      <c r="T383" s="213"/>
      <c r="AT383" s="214" t="s">
        <v>155</v>
      </c>
      <c r="AU383" s="214" t="s">
        <v>82</v>
      </c>
      <c r="AV383" s="14" t="s">
        <v>82</v>
      </c>
      <c r="AW383" s="14" t="s">
        <v>33</v>
      </c>
      <c r="AX383" s="14" t="s">
        <v>72</v>
      </c>
      <c r="AY383" s="214" t="s">
        <v>143</v>
      </c>
    </row>
    <row r="384" spans="2:51" s="14" customFormat="1" ht="12">
      <c r="B384" s="204"/>
      <c r="C384" s="205"/>
      <c r="D384" s="195" t="s">
        <v>155</v>
      </c>
      <c r="E384" s="206" t="s">
        <v>19</v>
      </c>
      <c r="F384" s="207" t="s">
        <v>463</v>
      </c>
      <c r="G384" s="205"/>
      <c r="H384" s="208">
        <v>2.048</v>
      </c>
      <c r="I384" s="209"/>
      <c r="J384" s="205"/>
      <c r="K384" s="205"/>
      <c r="L384" s="210"/>
      <c r="M384" s="211"/>
      <c r="N384" s="212"/>
      <c r="O384" s="212"/>
      <c r="P384" s="212"/>
      <c r="Q384" s="212"/>
      <c r="R384" s="212"/>
      <c r="S384" s="212"/>
      <c r="T384" s="213"/>
      <c r="AT384" s="214" t="s">
        <v>155</v>
      </c>
      <c r="AU384" s="214" t="s">
        <v>82</v>
      </c>
      <c r="AV384" s="14" t="s">
        <v>82</v>
      </c>
      <c r="AW384" s="14" t="s">
        <v>33</v>
      </c>
      <c r="AX384" s="14" t="s">
        <v>72</v>
      </c>
      <c r="AY384" s="214" t="s">
        <v>143</v>
      </c>
    </row>
    <row r="385" spans="2:51" s="14" customFormat="1" ht="12">
      <c r="B385" s="204"/>
      <c r="C385" s="205"/>
      <c r="D385" s="195" t="s">
        <v>155</v>
      </c>
      <c r="E385" s="206" t="s">
        <v>19</v>
      </c>
      <c r="F385" s="207" t="s">
        <v>400</v>
      </c>
      <c r="G385" s="205"/>
      <c r="H385" s="208">
        <v>-1.773</v>
      </c>
      <c r="I385" s="209"/>
      <c r="J385" s="205"/>
      <c r="K385" s="205"/>
      <c r="L385" s="210"/>
      <c r="M385" s="211"/>
      <c r="N385" s="212"/>
      <c r="O385" s="212"/>
      <c r="P385" s="212"/>
      <c r="Q385" s="212"/>
      <c r="R385" s="212"/>
      <c r="S385" s="212"/>
      <c r="T385" s="213"/>
      <c r="AT385" s="214" t="s">
        <v>155</v>
      </c>
      <c r="AU385" s="214" t="s">
        <v>82</v>
      </c>
      <c r="AV385" s="14" t="s">
        <v>82</v>
      </c>
      <c r="AW385" s="14" t="s">
        <v>33</v>
      </c>
      <c r="AX385" s="14" t="s">
        <v>72</v>
      </c>
      <c r="AY385" s="214" t="s">
        <v>143</v>
      </c>
    </row>
    <row r="386" spans="2:51" s="14" customFormat="1" ht="12">
      <c r="B386" s="204"/>
      <c r="C386" s="205"/>
      <c r="D386" s="195" t="s">
        <v>155</v>
      </c>
      <c r="E386" s="206" t="s">
        <v>19</v>
      </c>
      <c r="F386" s="207" t="s">
        <v>464</v>
      </c>
      <c r="G386" s="205"/>
      <c r="H386" s="208">
        <v>-7.2</v>
      </c>
      <c r="I386" s="209"/>
      <c r="J386" s="205"/>
      <c r="K386" s="205"/>
      <c r="L386" s="210"/>
      <c r="M386" s="211"/>
      <c r="N386" s="212"/>
      <c r="O386" s="212"/>
      <c r="P386" s="212"/>
      <c r="Q386" s="212"/>
      <c r="R386" s="212"/>
      <c r="S386" s="212"/>
      <c r="T386" s="213"/>
      <c r="AT386" s="214" t="s">
        <v>155</v>
      </c>
      <c r="AU386" s="214" t="s">
        <v>82</v>
      </c>
      <c r="AV386" s="14" t="s">
        <v>82</v>
      </c>
      <c r="AW386" s="14" t="s">
        <v>33</v>
      </c>
      <c r="AX386" s="14" t="s">
        <v>72</v>
      </c>
      <c r="AY386" s="214" t="s">
        <v>143</v>
      </c>
    </row>
    <row r="387" spans="2:51" s="14" customFormat="1" ht="12">
      <c r="B387" s="204"/>
      <c r="C387" s="205"/>
      <c r="D387" s="195" t="s">
        <v>155</v>
      </c>
      <c r="E387" s="206" t="s">
        <v>19</v>
      </c>
      <c r="F387" s="207" t="s">
        <v>465</v>
      </c>
      <c r="G387" s="205"/>
      <c r="H387" s="208">
        <v>-10.275</v>
      </c>
      <c r="I387" s="209"/>
      <c r="J387" s="205"/>
      <c r="K387" s="205"/>
      <c r="L387" s="210"/>
      <c r="M387" s="211"/>
      <c r="N387" s="212"/>
      <c r="O387" s="212"/>
      <c r="P387" s="212"/>
      <c r="Q387" s="212"/>
      <c r="R387" s="212"/>
      <c r="S387" s="212"/>
      <c r="T387" s="213"/>
      <c r="AT387" s="214" t="s">
        <v>155</v>
      </c>
      <c r="AU387" s="214" t="s">
        <v>82</v>
      </c>
      <c r="AV387" s="14" t="s">
        <v>82</v>
      </c>
      <c r="AW387" s="14" t="s">
        <v>33</v>
      </c>
      <c r="AX387" s="14" t="s">
        <v>72</v>
      </c>
      <c r="AY387" s="214" t="s">
        <v>143</v>
      </c>
    </row>
    <row r="388" spans="2:51" s="14" customFormat="1" ht="12">
      <c r="B388" s="204"/>
      <c r="C388" s="205"/>
      <c r="D388" s="195" t="s">
        <v>155</v>
      </c>
      <c r="E388" s="206" t="s">
        <v>19</v>
      </c>
      <c r="F388" s="207" t="s">
        <v>446</v>
      </c>
      <c r="G388" s="205"/>
      <c r="H388" s="208">
        <v>-9.08</v>
      </c>
      <c r="I388" s="209"/>
      <c r="J388" s="205"/>
      <c r="K388" s="205"/>
      <c r="L388" s="210"/>
      <c r="M388" s="211"/>
      <c r="N388" s="212"/>
      <c r="O388" s="212"/>
      <c r="P388" s="212"/>
      <c r="Q388" s="212"/>
      <c r="R388" s="212"/>
      <c r="S388" s="212"/>
      <c r="T388" s="213"/>
      <c r="AT388" s="214" t="s">
        <v>155</v>
      </c>
      <c r="AU388" s="214" t="s">
        <v>82</v>
      </c>
      <c r="AV388" s="14" t="s">
        <v>82</v>
      </c>
      <c r="AW388" s="14" t="s">
        <v>33</v>
      </c>
      <c r="AX388" s="14" t="s">
        <v>72</v>
      </c>
      <c r="AY388" s="214" t="s">
        <v>143</v>
      </c>
    </row>
    <row r="389" spans="2:51" s="14" customFormat="1" ht="12">
      <c r="B389" s="204"/>
      <c r="C389" s="205"/>
      <c r="D389" s="195" t="s">
        <v>155</v>
      </c>
      <c r="E389" s="206" t="s">
        <v>19</v>
      </c>
      <c r="F389" s="207" t="s">
        <v>466</v>
      </c>
      <c r="G389" s="205"/>
      <c r="H389" s="208">
        <v>-5.48</v>
      </c>
      <c r="I389" s="209"/>
      <c r="J389" s="205"/>
      <c r="K389" s="205"/>
      <c r="L389" s="210"/>
      <c r="M389" s="211"/>
      <c r="N389" s="212"/>
      <c r="O389" s="212"/>
      <c r="P389" s="212"/>
      <c r="Q389" s="212"/>
      <c r="R389" s="212"/>
      <c r="S389" s="212"/>
      <c r="T389" s="213"/>
      <c r="AT389" s="214" t="s">
        <v>155</v>
      </c>
      <c r="AU389" s="214" t="s">
        <v>82</v>
      </c>
      <c r="AV389" s="14" t="s">
        <v>82</v>
      </c>
      <c r="AW389" s="14" t="s">
        <v>33</v>
      </c>
      <c r="AX389" s="14" t="s">
        <v>72</v>
      </c>
      <c r="AY389" s="214" t="s">
        <v>143</v>
      </c>
    </row>
    <row r="390" spans="2:51" s="13" customFormat="1" ht="12">
      <c r="B390" s="193"/>
      <c r="C390" s="194"/>
      <c r="D390" s="195" t="s">
        <v>155</v>
      </c>
      <c r="E390" s="196" t="s">
        <v>19</v>
      </c>
      <c r="F390" s="197" t="s">
        <v>467</v>
      </c>
      <c r="G390" s="194"/>
      <c r="H390" s="196" t="s">
        <v>19</v>
      </c>
      <c r="I390" s="198"/>
      <c r="J390" s="194"/>
      <c r="K390" s="194"/>
      <c r="L390" s="199"/>
      <c r="M390" s="200"/>
      <c r="N390" s="201"/>
      <c r="O390" s="201"/>
      <c r="P390" s="201"/>
      <c r="Q390" s="201"/>
      <c r="R390" s="201"/>
      <c r="S390" s="201"/>
      <c r="T390" s="202"/>
      <c r="AT390" s="203" t="s">
        <v>155</v>
      </c>
      <c r="AU390" s="203" t="s">
        <v>82</v>
      </c>
      <c r="AV390" s="13" t="s">
        <v>80</v>
      </c>
      <c r="AW390" s="13" t="s">
        <v>33</v>
      </c>
      <c r="AX390" s="13" t="s">
        <v>72</v>
      </c>
      <c r="AY390" s="203" t="s">
        <v>143</v>
      </c>
    </row>
    <row r="391" spans="2:51" s="14" customFormat="1" ht="12">
      <c r="B391" s="204"/>
      <c r="C391" s="205"/>
      <c r="D391" s="195" t="s">
        <v>155</v>
      </c>
      <c r="E391" s="206" t="s">
        <v>19</v>
      </c>
      <c r="F391" s="207" t="s">
        <v>468</v>
      </c>
      <c r="G391" s="205"/>
      <c r="H391" s="208">
        <v>45.5</v>
      </c>
      <c r="I391" s="209"/>
      <c r="J391" s="205"/>
      <c r="K391" s="205"/>
      <c r="L391" s="210"/>
      <c r="M391" s="211"/>
      <c r="N391" s="212"/>
      <c r="O391" s="212"/>
      <c r="P391" s="212"/>
      <c r="Q391" s="212"/>
      <c r="R391" s="212"/>
      <c r="S391" s="212"/>
      <c r="T391" s="213"/>
      <c r="AT391" s="214" t="s">
        <v>155</v>
      </c>
      <c r="AU391" s="214" t="s">
        <v>82</v>
      </c>
      <c r="AV391" s="14" t="s">
        <v>82</v>
      </c>
      <c r="AW391" s="14" t="s">
        <v>33</v>
      </c>
      <c r="AX391" s="14" t="s">
        <v>72</v>
      </c>
      <c r="AY391" s="214" t="s">
        <v>143</v>
      </c>
    </row>
    <row r="392" spans="2:51" s="14" customFormat="1" ht="12">
      <c r="B392" s="204"/>
      <c r="C392" s="205"/>
      <c r="D392" s="195" t="s">
        <v>155</v>
      </c>
      <c r="E392" s="206" t="s">
        <v>19</v>
      </c>
      <c r="F392" s="207" t="s">
        <v>459</v>
      </c>
      <c r="G392" s="205"/>
      <c r="H392" s="208">
        <v>-0.77</v>
      </c>
      <c r="I392" s="209"/>
      <c r="J392" s="205"/>
      <c r="K392" s="205"/>
      <c r="L392" s="210"/>
      <c r="M392" s="211"/>
      <c r="N392" s="212"/>
      <c r="O392" s="212"/>
      <c r="P392" s="212"/>
      <c r="Q392" s="212"/>
      <c r="R392" s="212"/>
      <c r="S392" s="212"/>
      <c r="T392" s="213"/>
      <c r="AT392" s="214" t="s">
        <v>155</v>
      </c>
      <c r="AU392" s="214" t="s">
        <v>82</v>
      </c>
      <c r="AV392" s="14" t="s">
        <v>82</v>
      </c>
      <c r="AW392" s="14" t="s">
        <v>33</v>
      </c>
      <c r="AX392" s="14" t="s">
        <v>72</v>
      </c>
      <c r="AY392" s="214" t="s">
        <v>143</v>
      </c>
    </row>
    <row r="393" spans="2:51" s="14" customFormat="1" ht="12">
      <c r="B393" s="204"/>
      <c r="C393" s="205"/>
      <c r="D393" s="195" t="s">
        <v>155</v>
      </c>
      <c r="E393" s="206" t="s">
        <v>19</v>
      </c>
      <c r="F393" s="207" t="s">
        <v>397</v>
      </c>
      <c r="G393" s="205"/>
      <c r="H393" s="208">
        <v>-1.576</v>
      </c>
      <c r="I393" s="209"/>
      <c r="J393" s="205"/>
      <c r="K393" s="205"/>
      <c r="L393" s="210"/>
      <c r="M393" s="211"/>
      <c r="N393" s="212"/>
      <c r="O393" s="212"/>
      <c r="P393" s="212"/>
      <c r="Q393" s="212"/>
      <c r="R393" s="212"/>
      <c r="S393" s="212"/>
      <c r="T393" s="213"/>
      <c r="AT393" s="214" t="s">
        <v>155</v>
      </c>
      <c r="AU393" s="214" t="s">
        <v>82</v>
      </c>
      <c r="AV393" s="14" t="s">
        <v>82</v>
      </c>
      <c r="AW393" s="14" t="s">
        <v>33</v>
      </c>
      <c r="AX393" s="14" t="s">
        <v>72</v>
      </c>
      <c r="AY393" s="214" t="s">
        <v>143</v>
      </c>
    </row>
    <row r="394" spans="2:51" s="13" customFormat="1" ht="12">
      <c r="B394" s="193"/>
      <c r="C394" s="194"/>
      <c r="D394" s="195" t="s">
        <v>155</v>
      </c>
      <c r="E394" s="196" t="s">
        <v>19</v>
      </c>
      <c r="F394" s="197" t="s">
        <v>469</v>
      </c>
      <c r="G394" s="194"/>
      <c r="H394" s="196" t="s">
        <v>19</v>
      </c>
      <c r="I394" s="198"/>
      <c r="J394" s="194"/>
      <c r="K394" s="194"/>
      <c r="L394" s="199"/>
      <c r="M394" s="200"/>
      <c r="N394" s="201"/>
      <c r="O394" s="201"/>
      <c r="P394" s="201"/>
      <c r="Q394" s="201"/>
      <c r="R394" s="201"/>
      <c r="S394" s="201"/>
      <c r="T394" s="202"/>
      <c r="AT394" s="203" t="s">
        <v>155</v>
      </c>
      <c r="AU394" s="203" t="s">
        <v>82</v>
      </c>
      <c r="AV394" s="13" t="s">
        <v>80</v>
      </c>
      <c r="AW394" s="13" t="s">
        <v>33</v>
      </c>
      <c r="AX394" s="13" t="s">
        <v>72</v>
      </c>
      <c r="AY394" s="203" t="s">
        <v>143</v>
      </c>
    </row>
    <row r="395" spans="2:51" s="14" customFormat="1" ht="12">
      <c r="B395" s="204"/>
      <c r="C395" s="205"/>
      <c r="D395" s="195" t="s">
        <v>155</v>
      </c>
      <c r="E395" s="206" t="s">
        <v>19</v>
      </c>
      <c r="F395" s="207" t="s">
        <v>470</v>
      </c>
      <c r="G395" s="205"/>
      <c r="H395" s="208">
        <v>29.54</v>
      </c>
      <c r="I395" s="209"/>
      <c r="J395" s="205"/>
      <c r="K395" s="205"/>
      <c r="L395" s="210"/>
      <c r="M395" s="211"/>
      <c r="N395" s="212"/>
      <c r="O395" s="212"/>
      <c r="P395" s="212"/>
      <c r="Q395" s="212"/>
      <c r="R395" s="212"/>
      <c r="S395" s="212"/>
      <c r="T395" s="213"/>
      <c r="AT395" s="214" t="s">
        <v>155</v>
      </c>
      <c r="AU395" s="214" t="s">
        <v>82</v>
      </c>
      <c r="AV395" s="14" t="s">
        <v>82</v>
      </c>
      <c r="AW395" s="14" t="s">
        <v>33</v>
      </c>
      <c r="AX395" s="14" t="s">
        <v>72</v>
      </c>
      <c r="AY395" s="214" t="s">
        <v>143</v>
      </c>
    </row>
    <row r="396" spans="2:51" s="14" customFormat="1" ht="12">
      <c r="B396" s="204"/>
      <c r="C396" s="205"/>
      <c r="D396" s="195" t="s">
        <v>155</v>
      </c>
      <c r="E396" s="206" t="s">
        <v>19</v>
      </c>
      <c r="F396" s="207" t="s">
        <v>459</v>
      </c>
      <c r="G396" s="205"/>
      <c r="H396" s="208">
        <v>-0.77</v>
      </c>
      <c r="I396" s="209"/>
      <c r="J396" s="205"/>
      <c r="K396" s="205"/>
      <c r="L396" s="210"/>
      <c r="M396" s="211"/>
      <c r="N396" s="212"/>
      <c r="O396" s="212"/>
      <c r="P396" s="212"/>
      <c r="Q396" s="212"/>
      <c r="R396" s="212"/>
      <c r="S396" s="212"/>
      <c r="T396" s="213"/>
      <c r="AT396" s="214" t="s">
        <v>155</v>
      </c>
      <c r="AU396" s="214" t="s">
        <v>82</v>
      </c>
      <c r="AV396" s="14" t="s">
        <v>82</v>
      </c>
      <c r="AW396" s="14" t="s">
        <v>33</v>
      </c>
      <c r="AX396" s="14" t="s">
        <v>72</v>
      </c>
      <c r="AY396" s="214" t="s">
        <v>143</v>
      </c>
    </row>
    <row r="397" spans="2:51" s="14" customFormat="1" ht="12">
      <c r="B397" s="204"/>
      <c r="C397" s="205"/>
      <c r="D397" s="195" t="s">
        <v>155</v>
      </c>
      <c r="E397" s="206" t="s">
        <v>19</v>
      </c>
      <c r="F397" s="207" t="s">
        <v>397</v>
      </c>
      <c r="G397" s="205"/>
      <c r="H397" s="208">
        <v>-1.576</v>
      </c>
      <c r="I397" s="209"/>
      <c r="J397" s="205"/>
      <c r="K397" s="205"/>
      <c r="L397" s="210"/>
      <c r="M397" s="211"/>
      <c r="N397" s="212"/>
      <c r="O397" s="212"/>
      <c r="P397" s="212"/>
      <c r="Q397" s="212"/>
      <c r="R397" s="212"/>
      <c r="S397" s="212"/>
      <c r="T397" s="213"/>
      <c r="AT397" s="214" t="s">
        <v>155</v>
      </c>
      <c r="AU397" s="214" t="s">
        <v>82</v>
      </c>
      <c r="AV397" s="14" t="s">
        <v>82</v>
      </c>
      <c r="AW397" s="14" t="s">
        <v>33</v>
      </c>
      <c r="AX397" s="14" t="s">
        <v>72</v>
      </c>
      <c r="AY397" s="214" t="s">
        <v>143</v>
      </c>
    </row>
    <row r="398" spans="2:51" s="14" customFormat="1" ht="12">
      <c r="B398" s="204"/>
      <c r="C398" s="205"/>
      <c r="D398" s="195" t="s">
        <v>155</v>
      </c>
      <c r="E398" s="206" t="s">
        <v>19</v>
      </c>
      <c r="F398" s="207" t="s">
        <v>471</v>
      </c>
      <c r="G398" s="205"/>
      <c r="H398" s="208">
        <v>33.81</v>
      </c>
      <c r="I398" s="209"/>
      <c r="J398" s="205"/>
      <c r="K398" s="205"/>
      <c r="L398" s="210"/>
      <c r="M398" s="211"/>
      <c r="N398" s="212"/>
      <c r="O398" s="212"/>
      <c r="P398" s="212"/>
      <c r="Q398" s="212"/>
      <c r="R398" s="212"/>
      <c r="S398" s="212"/>
      <c r="T398" s="213"/>
      <c r="AT398" s="214" t="s">
        <v>155</v>
      </c>
      <c r="AU398" s="214" t="s">
        <v>82</v>
      </c>
      <c r="AV398" s="14" t="s">
        <v>82</v>
      </c>
      <c r="AW398" s="14" t="s">
        <v>33</v>
      </c>
      <c r="AX398" s="14" t="s">
        <v>72</v>
      </c>
      <c r="AY398" s="214" t="s">
        <v>143</v>
      </c>
    </row>
    <row r="399" spans="2:51" s="14" customFormat="1" ht="12">
      <c r="B399" s="204"/>
      <c r="C399" s="205"/>
      <c r="D399" s="195" t="s">
        <v>155</v>
      </c>
      <c r="E399" s="206" t="s">
        <v>19</v>
      </c>
      <c r="F399" s="207" t="s">
        <v>393</v>
      </c>
      <c r="G399" s="205"/>
      <c r="H399" s="208">
        <v>-3.152</v>
      </c>
      <c r="I399" s="209"/>
      <c r="J399" s="205"/>
      <c r="K399" s="205"/>
      <c r="L399" s="210"/>
      <c r="M399" s="211"/>
      <c r="N399" s="212"/>
      <c r="O399" s="212"/>
      <c r="P399" s="212"/>
      <c r="Q399" s="212"/>
      <c r="R399" s="212"/>
      <c r="S399" s="212"/>
      <c r="T399" s="213"/>
      <c r="AT399" s="214" t="s">
        <v>155</v>
      </c>
      <c r="AU399" s="214" t="s">
        <v>82</v>
      </c>
      <c r="AV399" s="14" t="s">
        <v>82</v>
      </c>
      <c r="AW399" s="14" t="s">
        <v>33</v>
      </c>
      <c r="AX399" s="14" t="s">
        <v>72</v>
      </c>
      <c r="AY399" s="214" t="s">
        <v>143</v>
      </c>
    </row>
    <row r="400" spans="2:51" s="16" customFormat="1" ht="12">
      <c r="B400" s="236"/>
      <c r="C400" s="237"/>
      <c r="D400" s="195" t="s">
        <v>155</v>
      </c>
      <c r="E400" s="238" t="s">
        <v>19</v>
      </c>
      <c r="F400" s="239" t="s">
        <v>361</v>
      </c>
      <c r="G400" s="237"/>
      <c r="H400" s="240">
        <v>589.581</v>
      </c>
      <c r="I400" s="241"/>
      <c r="J400" s="237"/>
      <c r="K400" s="237"/>
      <c r="L400" s="242"/>
      <c r="M400" s="243"/>
      <c r="N400" s="244"/>
      <c r="O400" s="244"/>
      <c r="P400" s="244"/>
      <c r="Q400" s="244"/>
      <c r="R400" s="244"/>
      <c r="S400" s="244"/>
      <c r="T400" s="245"/>
      <c r="AT400" s="246" t="s">
        <v>155</v>
      </c>
      <c r="AU400" s="246" t="s">
        <v>82</v>
      </c>
      <c r="AV400" s="16" t="s">
        <v>144</v>
      </c>
      <c r="AW400" s="16" t="s">
        <v>33</v>
      </c>
      <c r="AX400" s="16" t="s">
        <v>72</v>
      </c>
      <c r="AY400" s="246" t="s">
        <v>143</v>
      </c>
    </row>
    <row r="401" spans="2:51" s="13" customFormat="1" ht="12">
      <c r="B401" s="193"/>
      <c r="C401" s="194"/>
      <c r="D401" s="195" t="s">
        <v>155</v>
      </c>
      <c r="E401" s="196" t="s">
        <v>19</v>
      </c>
      <c r="F401" s="197" t="s">
        <v>336</v>
      </c>
      <c r="G401" s="194"/>
      <c r="H401" s="196" t="s">
        <v>19</v>
      </c>
      <c r="I401" s="198"/>
      <c r="J401" s="194"/>
      <c r="K401" s="194"/>
      <c r="L401" s="199"/>
      <c r="M401" s="200"/>
      <c r="N401" s="201"/>
      <c r="O401" s="201"/>
      <c r="P401" s="201"/>
      <c r="Q401" s="201"/>
      <c r="R401" s="201"/>
      <c r="S401" s="201"/>
      <c r="T401" s="202"/>
      <c r="AT401" s="203" t="s">
        <v>155</v>
      </c>
      <c r="AU401" s="203" t="s">
        <v>82</v>
      </c>
      <c r="AV401" s="13" t="s">
        <v>80</v>
      </c>
      <c r="AW401" s="13" t="s">
        <v>33</v>
      </c>
      <c r="AX401" s="13" t="s">
        <v>72</v>
      </c>
      <c r="AY401" s="203" t="s">
        <v>143</v>
      </c>
    </row>
    <row r="402" spans="2:51" s="13" customFormat="1" ht="12">
      <c r="B402" s="193"/>
      <c r="C402" s="194"/>
      <c r="D402" s="195" t="s">
        <v>155</v>
      </c>
      <c r="E402" s="196" t="s">
        <v>19</v>
      </c>
      <c r="F402" s="197" t="s">
        <v>472</v>
      </c>
      <c r="G402" s="194"/>
      <c r="H402" s="196" t="s">
        <v>19</v>
      </c>
      <c r="I402" s="198"/>
      <c r="J402" s="194"/>
      <c r="K402" s="194"/>
      <c r="L402" s="199"/>
      <c r="M402" s="200"/>
      <c r="N402" s="201"/>
      <c r="O402" s="201"/>
      <c r="P402" s="201"/>
      <c r="Q402" s="201"/>
      <c r="R402" s="201"/>
      <c r="S402" s="201"/>
      <c r="T402" s="202"/>
      <c r="AT402" s="203" t="s">
        <v>155</v>
      </c>
      <c r="AU402" s="203" t="s">
        <v>82</v>
      </c>
      <c r="AV402" s="13" t="s">
        <v>80</v>
      </c>
      <c r="AW402" s="13" t="s">
        <v>33</v>
      </c>
      <c r="AX402" s="13" t="s">
        <v>72</v>
      </c>
      <c r="AY402" s="203" t="s">
        <v>143</v>
      </c>
    </row>
    <row r="403" spans="2:51" s="14" customFormat="1" ht="12">
      <c r="B403" s="204"/>
      <c r="C403" s="205"/>
      <c r="D403" s="195" t="s">
        <v>155</v>
      </c>
      <c r="E403" s="206" t="s">
        <v>19</v>
      </c>
      <c r="F403" s="207" t="s">
        <v>473</v>
      </c>
      <c r="G403" s="205"/>
      <c r="H403" s="208">
        <v>96.6</v>
      </c>
      <c r="I403" s="209"/>
      <c r="J403" s="205"/>
      <c r="K403" s="205"/>
      <c r="L403" s="210"/>
      <c r="M403" s="211"/>
      <c r="N403" s="212"/>
      <c r="O403" s="212"/>
      <c r="P403" s="212"/>
      <c r="Q403" s="212"/>
      <c r="R403" s="212"/>
      <c r="S403" s="212"/>
      <c r="T403" s="213"/>
      <c r="AT403" s="214" t="s">
        <v>155</v>
      </c>
      <c r="AU403" s="214" t="s">
        <v>82</v>
      </c>
      <c r="AV403" s="14" t="s">
        <v>82</v>
      </c>
      <c r="AW403" s="14" t="s">
        <v>33</v>
      </c>
      <c r="AX403" s="14" t="s">
        <v>72</v>
      </c>
      <c r="AY403" s="214" t="s">
        <v>143</v>
      </c>
    </row>
    <row r="404" spans="2:51" s="14" customFormat="1" ht="12">
      <c r="B404" s="204"/>
      <c r="C404" s="205"/>
      <c r="D404" s="195" t="s">
        <v>155</v>
      </c>
      <c r="E404" s="206" t="s">
        <v>19</v>
      </c>
      <c r="F404" s="207" t="s">
        <v>474</v>
      </c>
      <c r="G404" s="205"/>
      <c r="H404" s="208">
        <v>-8.85</v>
      </c>
      <c r="I404" s="209"/>
      <c r="J404" s="205"/>
      <c r="K404" s="205"/>
      <c r="L404" s="210"/>
      <c r="M404" s="211"/>
      <c r="N404" s="212"/>
      <c r="O404" s="212"/>
      <c r="P404" s="212"/>
      <c r="Q404" s="212"/>
      <c r="R404" s="212"/>
      <c r="S404" s="212"/>
      <c r="T404" s="213"/>
      <c r="AT404" s="214" t="s">
        <v>155</v>
      </c>
      <c r="AU404" s="214" t="s">
        <v>82</v>
      </c>
      <c r="AV404" s="14" t="s">
        <v>82</v>
      </c>
      <c r="AW404" s="14" t="s">
        <v>33</v>
      </c>
      <c r="AX404" s="14" t="s">
        <v>72</v>
      </c>
      <c r="AY404" s="214" t="s">
        <v>143</v>
      </c>
    </row>
    <row r="405" spans="2:51" s="14" customFormat="1" ht="12">
      <c r="B405" s="204"/>
      <c r="C405" s="205"/>
      <c r="D405" s="195" t="s">
        <v>155</v>
      </c>
      <c r="E405" s="206" t="s">
        <v>19</v>
      </c>
      <c r="F405" s="207" t="s">
        <v>475</v>
      </c>
      <c r="G405" s="205"/>
      <c r="H405" s="208">
        <v>-0.032</v>
      </c>
      <c r="I405" s="209"/>
      <c r="J405" s="205"/>
      <c r="K405" s="205"/>
      <c r="L405" s="210"/>
      <c r="M405" s="211"/>
      <c r="N405" s="212"/>
      <c r="O405" s="212"/>
      <c r="P405" s="212"/>
      <c r="Q405" s="212"/>
      <c r="R405" s="212"/>
      <c r="S405" s="212"/>
      <c r="T405" s="213"/>
      <c r="AT405" s="214" t="s">
        <v>155</v>
      </c>
      <c r="AU405" s="214" t="s">
        <v>82</v>
      </c>
      <c r="AV405" s="14" t="s">
        <v>82</v>
      </c>
      <c r="AW405" s="14" t="s">
        <v>33</v>
      </c>
      <c r="AX405" s="14" t="s">
        <v>72</v>
      </c>
      <c r="AY405" s="214" t="s">
        <v>143</v>
      </c>
    </row>
    <row r="406" spans="2:51" s="14" customFormat="1" ht="12">
      <c r="B406" s="204"/>
      <c r="C406" s="205"/>
      <c r="D406" s="195" t="s">
        <v>155</v>
      </c>
      <c r="E406" s="206" t="s">
        <v>19</v>
      </c>
      <c r="F406" s="207" t="s">
        <v>425</v>
      </c>
      <c r="G406" s="205"/>
      <c r="H406" s="208">
        <v>-3.546</v>
      </c>
      <c r="I406" s="209"/>
      <c r="J406" s="205"/>
      <c r="K406" s="205"/>
      <c r="L406" s="210"/>
      <c r="M406" s="211"/>
      <c r="N406" s="212"/>
      <c r="O406" s="212"/>
      <c r="P406" s="212"/>
      <c r="Q406" s="212"/>
      <c r="R406" s="212"/>
      <c r="S406" s="212"/>
      <c r="T406" s="213"/>
      <c r="AT406" s="214" t="s">
        <v>155</v>
      </c>
      <c r="AU406" s="214" t="s">
        <v>82</v>
      </c>
      <c r="AV406" s="14" t="s">
        <v>82</v>
      </c>
      <c r="AW406" s="14" t="s">
        <v>33</v>
      </c>
      <c r="AX406" s="14" t="s">
        <v>72</v>
      </c>
      <c r="AY406" s="214" t="s">
        <v>143</v>
      </c>
    </row>
    <row r="407" spans="2:51" s="14" customFormat="1" ht="12">
      <c r="B407" s="204"/>
      <c r="C407" s="205"/>
      <c r="D407" s="195" t="s">
        <v>155</v>
      </c>
      <c r="E407" s="206" t="s">
        <v>19</v>
      </c>
      <c r="F407" s="207" t="s">
        <v>397</v>
      </c>
      <c r="G407" s="205"/>
      <c r="H407" s="208">
        <v>-1.576</v>
      </c>
      <c r="I407" s="209"/>
      <c r="J407" s="205"/>
      <c r="K407" s="205"/>
      <c r="L407" s="210"/>
      <c r="M407" s="211"/>
      <c r="N407" s="212"/>
      <c r="O407" s="212"/>
      <c r="P407" s="212"/>
      <c r="Q407" s="212"/>
      <c r="R407" s="212"/>
      <c r="S407" s="212"/>
      <c r="T407" s="213"/>
      <c r="AT407" s="214" t="s">
        <v>155</v>
      </c>
      <c r="AU407" s="214" t="s">
        <v>82</v>
      </c>
      <c r="AV407" s="14" t="s">
        <v>82</v>
      </c>
      <c r="AW407" s="14" t="s">
        <v>33</v>
      </c>
      <c r="AX407" s="14" t="s">
        <v>72</v>
      </c>
      <c r="AY407" s="214" t="s">
        <v>143</v>
      </c>
    </row>
    <row r="408" spans="2:51" s="14" customFormat="1" ht="12">
      <c r="B408" s="204"/>
      <c r="C408" s="205"/>
      <c r="D408" s="195" t="s">
        <v>155</v>
      </c>
      <c r="E408" s="206" t="s">
        <v>19</v>
      </c>
      <c r="F408" s="207" t="s">
        <v>476</v>
      </c>
      <c r="G408" s="205"/>
      <c r="H408" s="208">
        <v>1.002</v>
      </c>
      <c r="I408" s="209"/>
      <c r="J408" s="205"/>
      <c r="K408" s="205"/>
      <c r="L408" s="210"/>
      <c r="M408" s="211"/>
      <c r="N408" s="212"/>
      <c r="O408" s="212"/>
      <c r="P408" s="212"/>
      <c r="Q408" s="212"/>
      <c r="R408" s="212"/>
      <c r="S408" s="212"/>
      <c r="T408" s="213"/>
      <c r="AT408" s="214" t="s">
        <v>155</v>
      </c>
      <c r="AU408" s="214" t="s">
        <v>82</v>
      </c>
      <c r="AV408" s="14" t="s">
        <v>82</v>
      </c>
      <c r="AW408" s="14" t="s">
        <v>33</v>
      </c>
      <c r="AX408" s="14" t="s">
        <v>72</v>
      </c>
      <c r="AY408" s="214" t="s">
        <v>143</v>
      </c>
    </row>
    <row r="409" spans="2:51" s="14" customFormat="1" ht="12">
      <c r="B409" s="204"/>
      <c r="C409" s="205"/>
      <c r="D409" s="195" t="s">
        <v>155</v>
      </c>
      <c r="E409" s="206" t="s">
        <v>19</v>
      </c>
      <c r="F409" s="207" t="s">
        <v>477</v>
      </c>
      <c r="G409" s="205"/>
      <c r="H409" s="208">
        <v>-9.75</v>
      </c>
      <c r="I409" s="209"/>
      <c r="J409" s="205"/>
      <c r="K409" s="205"/>
      <c r="L409" s="210"/>
      <c r="M409" s="211"/>
      <c r="N409" s="212"/>
      <c r="O409" s="212"/>
      <c r="P409" s="212"/>
      <c r="Q409" s="212"/>
      <c r="R409" s="212"/>
      <c r="S409" s="212"/>
      <c r="T409" s="213"/>
      <c r="AT409" s="214" t="s">
        <v>155</v>
      </c>
      <c r="AU409" s="214" t="s">
        <v>82</v>
      </c>
      <c r="AV409" s="14" t="s">
        <v>82</v>
      </c>
      <c r="AW409" s="14" t="s">
        <v>33</v>
      </c>
      <c r="AX409" s="14" t="s">
        <v>72</v>
      </c>
      <c r="AY409" s="214" t="s">
        <v>143</v>
      </c>
    </row>
    <row r="410" spans="2:51" s="13" customFormat="1" ht="12">
      <c r="B410" s="193"/>
      <c r="C410" s="194"/>
      <c r="D410" s="195" t="s">
        <v>155</v>
      </c>
      <c r="E410" s="196" t="s">
        <v>19</v>
      </c>
      <c r="F410" s="197" t="s">
        <v>362</v>
      </c>
      <c r="G410" s="194"/>
      <c r="H410" s="196" t="s">
        <v>19</v>
      </c>
      <c r="I410" s="198"/>
      <c r="J410" s="194"/>
      <c r="K410" s="194"/>
      <c r="L410" s="199"/>
      <c r="M410" s="200"/>
      <c r="N410" s="201"/>
      <c r="O410" s="201"/>
      <c r="P410" s="201"/>
      <c r="Q410" s="201"/>
      <c r="R410" s="201"/>
      <c r="S410" s="201"/>
      <c r="T410" s="202"/>
      <c r="AT410" s="203" t="s">
        <v>155</v>
      </c>
      <c r="AU410" s="203" t="s">
        <v>82</v>
      </c>
      <c r="AV410" s="13" t="s">
        <v>80</v>
      </c>
      <c r="AW410" s="13" t="s">
        <v>33</v>
      </c>
      <c r="AX410" s="13" t="s">
        <v>72</v>
      </c>
      <c r="AY410" s="203" t="s">
        <v>143</v>
      </c>
    </row>
    <row r="411" spans="2:51" s="14" customFormat="1" ht="12">
      <c r="B411" s="204"/>
      <c r="C411" s="205"/>
      <c r="D411" s="195" t="s">
        <v>155</v>
      </c>
      <c r="E411" s="206" t="s">
        <v>19</v>
      </c>
      <c r="F411" s="207" t="s">
        <v>478</v>
      </c>
      <c r="G411" s="205"/>
      <c r="H411" s="208">
        <v>13.728</v>
      </c>
      <c r="I411" s="209"/>
      <c r="J411" s="205"/>
      <c r="K411" s="205"/>
      <c r="L411" s="210"/>
      <c r="M411" s="211"/>
      <c r="N411" s="212"/>
      <c r="O411" s="212"/>
      <c r="P411" s="212"/>
      <c r="Q411" s="212"/>
      <c r="R411" s="212"/>
      <c r="S411" s="212"/>
      <c r="T411" s="213"/>
      <c r="AT411" s="214" t="s">
        <v>155</v>
      </c>
      <c r="AU411" s="214" t="s">
        <v>82</v>
      </c>
      <c r="AV411" s="14" t="s">
        <v>82</v>
      </c>
      <c r="AW411" s="14" t="s">
        <v>33</v>
      </c>
      <c r="AX411" s="14" t="s">
        <v>72</v>
      </c>
      <c r="AY411" s="214" t="s">
        <v>143</v>
      </c>
    </row>
    <row r="412" spans="2:51" s="14" customFormat="1" ht="12">
      <c r="B412" s="204"/>
      <c r="C412" s="205"/>
      <c r="D412" s="195" t="s">
        <v>155</v>
      </c>
      <c r="E412" s="206" t="s">
        <v>19</v>
      </c>
      <c r="F412" s="207" t="s">
        <v>479</v>
      </c>
      <c r="G412" s="205"/>
      <c r="H412" s="208">
        <v>-0.54</v>
      </c>
      <c r="I412" s="209"/>
      <c r="J412" s="205"/>
      <c r="K412" s="205"/>
      <c r="L412" s="210"/>
      <c r="M412" s="211"/>
      <c r="N412" s="212"/>
      <c r="O412" s="212"/>
      <c r="P412" s="212"/>
      <c r="Q412" s="212"/>
      <c r="R412" s="212"/>
      <c r="S412" s="212"/>
      <c r="T412" s="213"/>
      <c r="AT412" s="214" t="s">
        <v>155</v>
      </c>
      <c r="AU412" s="214" t="s">
        <v>82</v>
      </c>
      <c r="AV412" s="14" t="s">
        <v>82</v>
      </c>
      <c r="AW412" s="14" t="s">
        <v>33</v>
      </c>
      <c r="AX412" s="14" t="s">
        <v>72</v>
      </c>
      <c r="AY412" s="214" t="s">
        <v>143</v>
      </c>
    </row>
    <row r="413" spans="2:51" s="14" customFormat="1" ht="12">
      <c r="B413" s="204"/>
      <c r="C413" s="205"/>
      <c r="D413" s="195" t="s">
        <v>155</v>
      </c>
      <c r="E413" s="206" t="s">
        <v>19</v>
      </c>
      <c r="F413" s="207" t="s">
        <v>480</v>
      </c>
      <c r="G413" s="205"/>
      <c r="H413" s="208">
        <v>-0.272</v>
      </c>
      <c r="I413" s="209"/>
      <c r="J413" s="205"/>
      <c r="K413" s="205"/>
      <c r="L413" s="210"/>
      <c r="M413" s="211"/>
      <c r="N413" s="212"/>
      <c r="O413" s="212"/>
      <c r="P413" s="212"/>
      <c r="Q413" s="212"/>
      <c r="R413" s="212"/>
      <c r="S413" s="212"/>
      <c r="T413" s="213"/>
      <c r="AT413" s="214" t="s">
        <v>155</v>
      </c>
      <c r="AU413" s="214" t="s">
        <v>82</v>
      </c>
      <c r="AV413" s="14" t="s">
        <v>82</v>
      </c>
      <c r="AW413" s="14" t="s">
        <v>33</v>
      </c>
      <c r="AX413" s="14" t="s">
        <v>72</v>
      </c>
      <c r="AY413" s="214" t="s">
        <v>143</v>
      </c>
    </row>
    <row r="414" spans="2:51" s="13" customFormat="1" ht="12">
      <c r="B414" s="193"/>
      <c r="C414" s="194"/>
      <c r="D414" s="195" t="s">
        <v>155</v>
      </c>
      <c r="E414" s="196" t="s">
        <v>19</v>
      </c>
      <c r="F414" s="197" t="s">
        <v>364</v>
      </c>
      <c r="G414" s="194"/>
      <c r="H414" s="196" t="s">
        <v>19</v>
      </c>
      <c r="I414" s="198"/>
      <c r="J414" s="194"/>
      <c r="K414" s="194"/>
      <c r="L414" s="199"/>
      <c r="M414" s="200"/>
      <c r="N414" s="201"/>
      <c r="O414" s="201"/>
      <c r="P414" s="201"/>
      <c r="Q414" s="201"/>
      <c r="R414" s="201"/>
      <c r="S414" s="201"/>
      <c r="T414" s="202"/>
      <c r="AT414" s="203" t="s">
        <v>155</v>
      </c>
      <c r="AU414" s="203" t="s">
        <v>82</v>
      </c>
      <c r="AV414" s="13" t="s">
        <v>80</v>
      </c>
      <c r="AW414" s="13" t="s">
        <v>33</v>
      </c>
      <c r="AX414" s="13" t="s">
        <v>72</v>
      </c>
      <c r="AY414" s="203" t="s">
        <v>143</v>
      </c>
    </row>
    <row r="415" spans="2:51" s="14" customFormat="1" ht="12">
      <c r="B415" s="204"/>
      <c r="C415" s="205"/>
      <c r="D415" s="195" t="s">
        <v>155</v>
      </c>
      <c r="E415" s="206" t="s">
        <v>19</v>
      </c>
      <c r="F415" s="207" t="s">
        <v>481</v>
      </c>
      <c r="G415" s="205"/>
      <c r="H415" s="208">
        <v>10.08</v>
      </c>
      <c r="I415" s="209"/>
      <c r="J415" s="205"/>
      <c r="K415" s="205"/>
      <c r="L415" s="210"/>
      <c r="M415" s="211"/>
      <c r="N415" s="212"/>
      <c r="O415" s="212"/>
      <c r="P415" s="212"/>
      <c r="Q415" s="212"/>
      <c r="R415" s="212"/>
      <c r="S415" s="212"/>
      <c r="T415" s="213"/>
      <c r="AT415" s="214" t="s">
        <v>155</v>
      </c>
      <c r="AU415" s="214" t="s">
        <v>82</v>
      </c>
      <c r="AV415" s="14" t="s">
        <v>82</v>
      </c>
      <c r="AW415" s="14" t="s">
        <v>33</v>
      </c>
      <c r="AX415" s="14" t="s">
        <v>72</v>
      </c>
      <c r="AY415" s="214" t="s">
        <v>143</v>
      </c>
    </row>
    <row r="416" spans="2:51" s="14" customFormat="1" ht="12">
      <c r="B416" s="204"/>
      <c r="C416" s="205"/>
      <c r="D416" s="195" t="s">
        <v>155</v>
      </c>
      <c r="E416" s="206" t="s">
        <v>19</v>
      </c>
      <c r="F416" s="207" t="s">
        <v>435</v>
      </c>
      <c r="G416" s="205"/>
      <c r="H416" s="208">
        <v>-0.018</v>
      </c>
      <c r="I416" s="209"/>
      <c r="J416" s="205"/>
      <c r="K416" s="205"/>
      <c r="L416" s="210"/>
      <c r="M416" s="211"/>
      <c r="N416" s="212"/>
      <c r="O416" s="212"/>
      <c r="P416" s="212"/>
      <c r="Q416" s="212"/>
      <c r="R416" s="212"/>
      <c r="S416" s="212"/>
      <c r="T416" s="213"/>
      <c r="AT416" s="214" t="s">
        <v>155</v>
      </c>
      <c r="AU416" s="214" t="s">
        <v>82</v>
      </c>
      <c r="AV416" s="14" t="s">
        <v>82</v>
      </c>
      <c r="AW416" s="14" t="s">
        <v>33</v>
      </c>
      <c r="AX416" s="14" t="s">
        <v>72</v>
      </c>
      <c r="AY416" s="214" t="s">
        <v>143</v>
      </c>
    </row>
    <row r="417" spans="2:51" s="14" customFormat="1" ht="12">
      <c r="B417" s="204"/>
      <c r="C417" s="205"/>
      <c r="D417" s="195" t="s">
        <v>155</v>
      </c>
      <c r="E417" s="206" t="s">
        <v>19</v>
      </c>
      <c r="F417" s="207" t="s">
        <v>482</v>
      </c>
      <c r="G417" s="205"/>
      <c r="H417" s="208">
        <v>-0.306</v>
      </c>
      <c r="I417" s="209"/>
      <c r="J417" s="205"/>
      <c r="K417" s="205"/>
      <c r="L417" s="210"/>
      <c r="M417" s="211"/>
      <c r="N417" s="212"/>
      <c r="O417" s="212"/>
      <c r="P417" s="212"/>
      <c r="Q417" s="212"/>
      <c r="R417" s="212"/>
      <c r="S417" s="212"/>
      <c r="T417" s="213"/>
      <c r="AT417" s="214" t="s">
        <v>155</v>
      </c>
      <c r="AU417" s="214" t="s">
        <v>82</v>
      </c>
      <c r="AV417" s="14" t="s">
        <v>82</v>
      </c>
      <c r="AW417" s="14" t="s">
        <v>33</v>
      </c>
      <c r="AX417" s="14" t="s">
        <v>72</v>
      </c>
      <c r="AY417" s="214" t="s">
        <v>143</v>
      </c>
    </row>
    <row r="418" spans="2:51" s="14" customFormat="1" ht="12">
      <c r="B418" s="204"/>
      <c r="C418" s="205"/>
      <c r="D418" s="195" t="s">
        <v>155</v>
      </c>
      <c r="E418" s="206" t="s">
        <v>19</v>
      </c>
      <c r="F418" s="207" t="s">
        <v>452</v>
      </c>
      <c r="G418" s="205"/>
      <c r="H418" s="208">
        <v>-0.136</v>
      </c>
      <c r="I418" s="209"/>
      <c r="J418" s="205"/>
      <c r="K418" s="205"/>
      <c r="L418" s="210"/>
      <c r="M418" s="211"/>
      <c r="N418" s="212"/>
      <c r="O418" s="212"/>
      <c r="P418" s="212"/>
      <c r="Q418" s="212"/>
      <c r="R418" s="212"/>
      <c r="S418" s="212"/>
      <c r="T418" s="213"/>
      <c r="AT418" s="214" t="s">
        <v>155</v>
      </c>
      <c r="AU418" s="214" t="s">
        <v>82</v>
      </c>
      <c r="AV418" s="14" t="s">
        <v>82</v>
      </c>
      <c r="AW418" s="14" t="s">
        <v>33</v>
      </c>
      <c r="AX418" s="14" t="s">
        <v>72</v>
      </c>
      <c r="AY418" s="214" t="s">
        <v>143</v>
      </c>
    </row>
    <row r="419" spans="2:51" s="14" customFormat="1" ht="12">
      <c r="B419" s="204"/>
      <c r="C419" s="205"/>
      <c r="D419" s="195" t="s">
        <v>155</v>
      </c>
      <c r="E419" s="206" t="s">
        <v>19</v>
      </c>
      <c r="F419" s="207" t="s">
        <v>483</v>
      </c>
      <c r="G419" s="205"/>
      <c r="H419" s="208">
        <v>5.904</v>
      </c>
      <c r="I419" s="209"/>
      <c r="J419" s="205"/>
      <c r="K419" s="205"/>
      <c r="L419" s="210"/>
      <c r="M419" s="211"/>
      <c r="N419" s="212"/>
      <c r="O419" s="212"/>
      <c r="P419" s="212"/>
      <c r="Q419" s="212"/>
      <c r="R419" s="212"/>
      <c r="S419" s="212"/>
      <c r="T419" s="213"/>
      <c r="AT419" s="214" t="s">
        <v>155</v>
      </c>
      <c r="AU419" s="214" t="s">
        <v>82</v>
      </c>
      <c r="AV419" s="14" t="s">
        <v>82</v>
      </c>
      <c r="AW419" s="14" t="s">
        <v>33</v>
      </c>
      <c r="AX419" s="14" t="s">
        <v>72</v>
      </c>
      <c r="AY419" s="214" t="s">
        <v>143</v>
      </c>
    </row>
    <row r="420" spans="2:51" s="14" customFormat="1" ht="12">
      <c r="B420" s="204"/>
      <c r="C420" s="205"/>
      <c r="D420" s="195" t="s">
        <v>155</v>
      </c>
      <c r="E420" s="206" t="s">
        <v>19</v>
      </c>
      <c r="F420" s="207" t="s">
        <v>435</v>
      </c>
      <c r="G420" s="205"/>
      <c r="H420" s="208">
        <v>-0.018</v>
      </c>
      <c r="I420" s="209"/>
      <c r="J420" s="205"/>
      <c r="K420" s="205"/>
      <c r="L420" s="210"/>
      <c r="M420" s="211"/>
      <c r="N420" s="212"/>
      <c r="O420" s="212"/>
      <c r="P420" s="212"/>
      <c r="Q420" s="212"/>
      <c r="R420" s="212"/>
      <c r="S420" s="212"/>
      <c r="T420" s="213"/>
      <c r="AT420" s="214" t="s">
        <v>155</v>
      </c>
      <c r="AU420" s="214" t="s">
        <v>82</v>
      </c>
      <c r="AV420" s="14" t="s">
        <v>82</v>
      </c>
      <c r="AW420" s="14" t="s">
        <v>33</v>
      </c>
      <c r="AX420" s="14" t="s">
        <v>72</v>
      </c>
      <c r="AY420" s="214" t="s">
        <v>143</v>
      </c>
    </row>
    <row r="421" spans="2:51" s="14" customFormat="1" ht="12">
      <c r="B421" s="204"/>
      <c r="C421" s="205"/>
      <c r="D421" s="195" t="s">
        <v>155</v>
      </c>
      <c r="E421" s="206" t="s">
        <v>19</v>
      </c>
      <c r="F421" s="207" t="s">
        <v>484</v>
      </c>
      <c r="G421" s="205"/>
      <c r="H421" s="208">
        <v>-0.102</v>
      </c>
      <c r="I421" s="209"/>
      <c r="J421" s="205"/>
      <c r="K421" s="205"/>
      <c r="L421" s="210"/>
      <c r="M421" s="211"/>
      <c r="N421" s="212"/>
      <c r="O421" s="212"/>
      <c r="P421" s="212"/>
      <c r="Q421" s="212"/>
      <c r="R421" s="212"/>
      <c r="S421" s="212"/>
      <c r="T421" s="213"/>
      <c r="AT421" s="214" t="s">
        <v>155</v>
      </c>
      <c r="AU421" s="214" t="s">
        <v>82</v>
      </c>
      <c r="AV421" s="14" t="s">
        <v>82</v>
      </c>
      <c r="AW421" s="14" t="s">
        <v>33</v>
      </c>
      <c r="AX421" s="14" t="s">
        <v>72</v>
      </c>
      <c r="AY421" s="214" t="s">
        <v>143</v>
      </c>
    </row>
    <row r="422" spans="2:51" s="14" customFormat="1" ht="12">
      <c r="B422" s="204"/>
      <c r="C422" s="205"/>
      <c r="D422" s="195" t="s">
        <v>155</v>
      </c>
      <c r="E422" s="206" t="s">
        <v>19</v>
      </c>
      <c r="F422" s="207" t="s">
        <v>483</v>
      </c>
      <c r="G422" s="205"/>
      <c r="H422" s="208">
        <v>5.904</v>
      </c>
      <c r="I422" s="209"/>
      <c r="J422" s="205"/>
      <c r="K422" s="205"/>
      <c r="L422" s="210"/>
      <c r="M422" s="211"/>
      <c r="N422" s="212"/>
      <c r="O422" s="212"/>
      <c r="P422" s="212"/>
      <c r="Q422" s="212"/>
      <c r="R422" s="212"/>
      <c r="S422" s="212"/>
      <c r="T422" s="213"/>
      <c r="AT422" s="214" t="s">
        <v>155</v>
      </c>
      <c r="AU422" s="214" t="s">
        <v>82</v>
      </c>
      <c r="AV422" s="14" t="s">
        <v>82</v>
      </c>
      <c r="AW422" s="14" t="s">
        <v>33</v>
      </c>
      <c r="AX422" s="14" t="s">
        <v>72</v>
      </c>
      <c r="AY422" s="214" t="s">
        <v>143</v>
      </c>
    </row>
    <row r="423" spans="2:51" s="14" customFormat="1" ht="12">
      <c r="B423" s="204"/>
      <c r="C423" s="205"/>
      <c r="D423" s="195" t="s">
        <v>155</v>
      </c>
      <c r="E423" s="206" t="s">
        <v>19</v>
      </c>
      <c r="F423" s="207" t="s">
        <v>435</v>
      </c>
      <c r="G423" s="205"/>
      <c r="H423" s="208">
        <v>-0.018</v>
      </c>
      <c r="I423" s="209"/>
      <c r="J423" s="205"/>
      <c r="K423" s="205"/>
      <c r="L423" s="210"/>
      <c r="M423" s="211"/>
      <c r="N423" s="212"/>
      <c r="O423" s="212"/>
      <c r="P423" s="212"/>
      <c r="Q423" s="212"/>
      <c r="R423" s="212"/>
      <c r="S423" s="212"/>
      <c r="T423" s="213"/>
      <c r="AT423" s="214" t="s">
        <v>155</v>
      </c>
      <c r="AU423" s="214" t="s">
        <v>82</v>
      </c>
      <c r="AV423" s="14" t="s">
        <v>82</v>
      </c>
      <c r="AW423" s="14" t="s">
        <v>33</v>
      </c>
      <c r="AX423" s="14" t="s">
        <v>72</v>
      </c>
      <c r="AY423" s="214" t="s">
        <v>143</v>
      </c>
    </row>
    <row r="424" spans="2:51" s="14" customFormat="1" ht="12">
      <c r="B424" s="204"/>
      <c r="C424" s="205"/>
      <c r="D424" s="195" t="s">
        <v>155</v>
      </c>
      <c r="E424" s="206" t="s">
        <v>19</v>
      </c>
      <c r="F424" s="207" t="s">
        <v>484</v>
      </c>
      <c r="G424" s="205"/>
      <c r="H424" s="208">
        <v>-0.102</v>
      </c>
      <c r="I424" s="209"/>
      <c r="J424" s="205"/>
      <c r="K424" s="205"/>
      <c r="L424" s="210"/>
      <c r="M424" s="211"/>
      <c r="N424" s="212"/>
      <c r="O424" s="212"/>
      <c r="P424" s="212"/>
      <c r="Q424" s="212"/>
      <c r="R424" s="212"/>
      <c r="S424" s="212"/>
      <c r="T424" s="213"/>
      <c r="AT424" s="214" t="s">
        <v>155</v>
      </c>
      <c r="AU424" s="214" t="s">
        <v>82</v>
      </c>
      <c r="AV424" s="14" t="s">
        <v>82</v>
      </c>
      <c r="AW424" s="14" t="s">
        <v>33</v>
      </c>
      <c r="AX424" s="14" t="s">
        <v>72</v>
      </c>
      <c r="AY424" s="214" t="s">
        <v>143</v>
      </c>
    </row>
    <row r="425" spans="2:51" s="14" customFormat="1" ht="12">
      <c r="B425" s="204"/>
      <c r="C425" s="205"/>
      <c r="D425" s="195" t="s">
        <v>155</v>
      </c>
      <c r="E425" s="206" t="s">
        <v>19</v>
      </c>
      <c r="F425" s="207" t="s">
        <v>483</v>
      </c>
      <c r="G425" s="205"/>
      <c r="H425" s="208">
        <v>5.904</v>
      </c>
      <c r="I425" s="209"/>
      <c r="J425" s="205"/>
      <c r="K425" s="205"/>
      <c r="L425" s="210"/>
      <c r="M425" s="211"/>
      <c r="N425" s="212"/>
      <c r="O425" s="212"/>
      <c r="P425" s="212"/>
      <c r="Q425" s="212"/>
      <c r="R425" s="212"/>
      <c r="S425" s="212"/>
      <c r="T425" s="213"/>
      <c r="AT425" s="214" t="s">
        <v>155</v>
      </c>
      <c r="AU425" s="214" t="s">
        <v>82</v>
      </c>
      <c r="AV425" s="14" t="s">
        <v>82</v>
      </c>
      <c r="AW425" s="14" t="s">
        <v>33</v>
      </c>
      <c r="AX425" s="14" t="s">
        <v>72</v>
      </c>
      <c r="AY425" s="214" t="s">
        <v>143</v>
      </c>
    </row>
    <row r="426" spans="2:51" s="14" customFormat="1" ht="12">
      <c r="B426" s="204"/>
      <c r="C426" s="205"/>
      <c r="D426" s="195" t="s">
        <v>155</v>
      </c>
      <c r="E426" s="206" t="s">
        <v>19</v>
      </c>
      <c r="F426" s="207" t="s">
        <v>435</v>
      </c>
      <c r="G426" s="205"/>
      <c r="H426" s="208">
        <v>-0.018</v>
      </c>
      <c r="I426" s="209"/>
      <c r="J426" s="205"/>
      <c r="K426" s="205"/>
      <c r="L426" s="210"/>
      <c r="M426" s="211"/>
      <c r="N426" s="212"/>
      <c r="O426" s="212"/>
      <c r="P426" s="212"/>
      <c r="Q426" s="212"/>
      <c r="R426" s="212"/>
      <c r="S426" s="212"/>
      <c r="T426" s="213"/>
      <c r="AT426" s="214" t="s">
        <v>155</v>
      </c>
      <c r="AU426" s="214" t="s">
        <v>82</v>
      </c>
      <c r="AV426" s="14" t="s">
        <v>82</v>
      </c>
      <c r="AW426" s="14" t="s">
        <v>33</v>
      </c>
      <c r="AX426" s="14" t="s">
        <v>72</v>
      </c>
      <c r="AY426" s="214" t="s">
        <v>143</v>
      </c>
    </row>
    <row r="427" spans="2:51" s="14" customFormat="1" ht="12">
      <c r="B427" s="204"/>
      <c r="C427" s="205"/>
      <c r="D427" s="195" t="s">
        <v>155</v>
      </c>
      <c r="E427" s="206" t="s">
        <v>19</v>
      </c>
      <c r="F427" s="207" t="s">
        <v>484</v>
      </c>
      <c r="G427" s="205"/>
      <c r="H427" s="208">
        <v>-0.102</v>
      </c>
      <c r="I427" s="209"/>
      <c r="J427" s="205"/>
      <c r="K427" s="205"/>
      <c r="L427" s="210"/>
      <c r="M427" s="211"/>
      <c r="N427" s="212"/>
      <c r="O427" s="212"/>
      <c r="P427" s="212"/>
      <c r="Q427" s="212"/>
      <c r="R427" s="212"/>
      <c r="S427" s="212"/>
      <c r="T427" s="213"/>
      <c r="AT427" s="214" t="s">
        <v>155</v>
      </c>
      <c r="AU427" s="214" t="s">
        <v>82</v>
      </c>
      <c r="AV427" s="14" t="s">
        <v>82</v>
      </c>
      <c r="AW427" s="14" t="s">
        <v>33</v>
      </c>
      <c r="AX427" s="14" t="s">
        <v>72</v>
      </c>
      <c r="AY427" s="214" t="s">
        <v>143</v>
      </c>
    </row>
    <row r="428" spans="2:51" s="13" customFormat="1" ht="12">
      <c r="B428" s="193"/>
      <c r="C428" s="194"/>
      <c r="D428" s="195" t="s">
        <v>155</v>
      </c>
      <c r="E428" s="196" t="s">
        <v>19</v>
      </c>
      <c r="F428" s="197" t="s">
        <v>366</v>
      </c>
      <c r="G428" s="194"/>
      <c r="H428" s="196" t="s">
        <v>19</v>
      </c>
      <c r="I428" s="198"/>
      <c r="J428" s="194"/>
      <c r="K428" s="194"/>
      <c r="L428" s="199"/>
      <c r="M428" s="200"/>
      <c r="N428" s="201"/>
      <c r="O428" s="201"/>
      <c r="P428" s="201"/>
      <c r="Q428" s="201"/>
      <c r="R428" s="201"/>
      <c r="S428" s="201"/>
      <c r="T428" s="202"/>
      <c r="AT428" s="203" t="s">
        <v>155</v>
      </c>
      <c r="AU428" s="203" t="s">
        <v>82</v>
      </c>
      <c r="AV428" s="13" t="s">
        <v>80</v>
      </c>
      <c r="AW428" s="13" t="s">
        <v>33</v>
      </c>
      <c r="AX428" s="13" t="s">
        <v>72</v>
      </c>
      <c r="AY428" s="203" t="s">
        <v>143</v>
      </c>
    </row>
    <row r="429" spans="2:51" s="14" customFormat="1" ht="12">
      <c r="B429" s="204"/>
      <c r="C429" s="205"/>
      <c r="D429" s="195" t="s">
        <v>155</v>
      </c>
      <c r="E429" s="206" t="s">
        <v>19</v>
      </c>
      <c r="F429" s="207" t="s">
        <v>478</v>
      </c>
      <c r="G429" s="205"/>
      <c r="H429" s="208">
        <v>13.728</v>
      </c>
      <c r="I429" s="209"/>
      <c r="J429" s="205"/>
      <c r="K429" s="205"/>
      <c r="L429" s="210"/>
      <c r="M429" s="211"/>
      <c r="N429" s="212"/>
      <c r="O429" s="212"/>
      <c r="P429" s="212"/>
      <c r="Q429" s="212"/>
      <c r="R429" s="212"/>
      <c r="S429" s="212"/>
      <c r="T429" s="213"/>
      <c r="AT429" s="214" t="s">
        <v>155</v>
      </c>
      <c r="AU429" s="214" t="s">
        <v>82</v>
      </c>
      <c r="AV429" s="14" t="s">
        <v>82</v>
      </c>
      <c r="AW429" s="14" t="s">
        <v>33</v>
      </c>
      <c r="AX429" s="14" t="s">
        <v>72</v>
      </c>
      <c r="AY429" s="214" t="s">
        <v>143</v>
      </c>
    </row>
    <row r="430" spans="2:51" s="14" customFormat="1" ht="12">
      <c r="B430" s="204"/>
      <c r="C430" s="205"/>
      <c r="D430" s="195" t="s">
        <v>155</v>
      </c>
      <c r="E430" s="206" t="s">
        <v>19</v>
      </c>
      <c r="F430" s="207" t="s">
        <v>479</v>
      </c>
      <c r="G430" s="205"/>
      <c r="H430" s="208">
        <v>-0.54</v>
      </c>
      <c r="I430" s="209"/>
      <c r="J430" s="205"/>
      <c r="K430" s="205"/>
      <c r="L430" s="210"/>
      <c r="M430" s="211"/>
      <c r="N430" s="212"/>
      <c r="O430" s="212"/>
      <c r="P430" s="212"/>
      <c r="Q430" s="212"/>
      <c r="R430" s="212"/>
      <c r="S430" s="212"/>
      <c r="T430" s="213"/>
      <c r="AT430" s="214" t="s">
        <v>155</v>
      </c>
      <c r="AU430" s="214" t="s">
        <v>82</v>
      </c>
      <c r="AV430" s="14" t="s">
        <v>82</v>
      </c>
      <c r="AW430" s="14" t="s">
        <v>33</v>
      </c>
      <c r="AX430" s="14" t="s">
        <v>72</v>
      </c>
      <c r="AY430" s="214" t="s">
        <v>143</v>
      </c>
    </row>
    <row r="431" spans="2:51" s="14" customFormat="1" ht="12">
      <c r="B431" s="204"/>
      <c r="C431" s="205"/>
      <c r="D431" s="195" t="s">
        <v>155</v>
      </c>
      <c r="E431" s="206" t="s">
        <v>19</v>
      </c>
      <c r="F431" s="207" t="s">
        <v>480</v>
      </c>
      <c r="G431" s="205"/>
      <c r="H431" s="208">
        <v>-0.272</v>
      </c>
      <c r="I431" s="209"/>
      <c r="J431" s="205"/>
      <c r="K431" s="205"/>
      <c r="L431" s="210"/>
      <c r="M431" s="211"/>
      <c r="N431" s="212"/>
      <c r="O431" s="212"/>
      <c r="P431" s="212"/>
      <c r="Q431" s="212"/>
      <c r="R431" s="212"/>
      <c r="S431" s="212"/>
      <c r="T431" s="213"/>
      <c r="AT431" s="214" t="s">
        <v>155</v>
      </c>
      <c r="AU431" s="214" t="s">
        <v>82</v>
      </c>
      <c r="AV431" s="14" t="s">
        <v>82</v>
      </c>
      <c r="AW431" s="14" t="s">
        <v>33</v>
      </c>
      <c r="AX431" s="14" t="s">
        <v>72</v>
      </c>
      <c r="AY431" s="214" t="s">
        <v>143</v>
      </c>
    </row>
    <row r="432" spans="2:51" s="13" customFormat="1" ht="12">
      <c r="B432" s="193"/>
      <c r="C432" s="194"/>
      <c r="D432" s="195" t="s">
        <v>155</v>
      </c>
      <c r="E432" s="196" t="s">
        <v>19</v>
      </c>
      <c r="F432" s="197" t="s">
        <v>367</v>
      </c>
      <c r="G432" s="194"/>
      <c r="H432" s="196" t="s">
        <v>19</v>
      </c>
      <c r="I432" s="198"/>
      <c r="J432" s="194"/>
      <c r="K432" s="194"/>
      <c r="L432" s="199"/>
      <c r="M432" s="200"/>
      <c r="N432" s="201"/>
      <c r="O432" s="201"/>
      <c r="P432" s="201"/>
      <c r="Q432" s="201"/>
      <c r="R432" s="201"/>
      <c r="S432" s="201"/>
      <c r="T432" s="202"/>
      <c r="AT432" s="203" t="s">
        <v>155</v>
      </c>
      <c r="AU432" s="203" t="s">
        <v>82</v>
      </c>
      <c r="AV432" s="13" t="s">
        <v>80</v>
      </c>
      <c r="AW432" s="13" t="s">
        <v>33</v>
      </c>
      <c r="AX432" s="13" t="s">
        <v>72</v>
      </c>
      <c r="AY432" s="203" t="s">
        <v>143</v>
      </c>
    </row>
    <row r="433" spans="2:51" s="14" customFormat="1" ht="12">
      <c r="B433" s="204"/>
      <c r="C433" s="205"/>
      <c r="D433" s="195" t="s">
        <v>155</v>
      </c>
      <c r="E433" s="206" t="s">
        <v>19</v>
      </c>
      <c r="F433" s="207" t="s">
        <v>485</v>
      </c>
      <c r="G433" s="205"/>
      <c r="H433" s="208">
        <v>13.92</v>
      </c>
      <c r="I433" s="209"/>
      <c r="J433" s="205"/>
      <c r="K433" s="205"/>
      <c r="L433" s="210"/>
      <c r="M433" s="211"/>
      <c r="N433" s="212"/>
      <c r="O433" s="212"/>
      <c r="P433" s="212"/>
      <c r="Q433" s="212"/>
      <c r="R433" s="212"/>
      <c r="S433" s="212"/>
      <c r="T433" s="213"/>
      <c r="AT433" s="214" t="s">
        <v>155</v>
      </c>
      <c r="AU433" s="214" t="s">
        <v>82</v>
      </c>
      <c r="AV433" s="14" t="s">
        <v>82</v>
      </c>
      <c r="AW433" s="14" t="s">
        <v>33</v>
      </c>
      <c r="AX433" s="14" t="s">
        <v>72</v>
      </c>
      <c r="AY433" s="214" t="s">
        <v>143</v>
      </c>
    </row>
    <row r="434" spans="2:51" s="14" customFormat="1" ht="12">
      <c r="B434" s="204"/>
      <c r="C434" s="205"/>
      <c r="D434" s="195" t="s">
        <v>155</v>
      </c>
      <c r="E434" s="206" t="s">
        <v>19</v>
      </c>
      <c r="F434" s="207" t="s">
        <v>486</v>
      </c>
      <c r="G434" s="205"/>
      <c r="H434" s="208">
        <v>-0.035</v>
      </c>
      <c r="I434" s="209"/>
      <c r="J434" s="205"/>
      <c r="K434" s="205"/>
      <c r="L434" s="210"/>
      <c r="M434" s="211"/>
      <c r="N434" s="212"/>
      <c r="O434" s="212"/>
      <c r="P434" s="212"/>
      <c r="Q434" s="212"/>
      <c r="R434" s="212"/>
      <c r="S434" s="212"/>
      <c r="T434" s="213"/>
      <c r="AT434" s="214" t="s">
        <v>155</v>
      </c>
      <c r="AU434" s="214" t="s">
        <v>82</v>
      </c>
      <c r="AV434" s="14" t="s">
        <v>82</v>
      </c>
      <c r="AW434" s="14" t="s">
        <v>33</v>
      </c>
      <c r="AX434" s="14" t="s">
        <v>72</v>
      </c>
      <c r="AY434" s="214" t="s">
        <v>143</v>
      </c>
    </row>
    <row r="435" spans="2:51" s="14" customFormat="1" ht="12">
      <c r="B435" s="204"/>
      <c r="C435" s="205"/>
      <c r="D435" s="195" t="s">
        <v>155</v>
      </c>
      <c r="E435" s="206" t="s">
        <v>19</v>
      </c>
      <c r="F435" s="207" t="s">
        <v>452</v>
      </c>
      <c r="G435" s="205"/>
      <c r="H435" s="208">
        <v>-0.136</v>
      </c>
      <c r="I435" s="209"/>
      <c r="J435" s="205"/>
      <c r="K435" s="205"/>
      <c r="L435" s="210"/>
      <c r="M435" s="211"/>
      <c r="N435" s="212"/>
      <c r="O435" s="212"/>
      <c r="P435" s="212"/>
      <c r="Q435" s="212"/>
      <c r="R435" s="212"/>
      <c r="S435" s="212"/>
      <c r="T435" s="213"/>
      <c r="AT435" s="214" t="s">
        <v>155</v>
      </c>
      <c r="AU435" s="214" t="s">
        <v>82</v>
      </c>
      <c r="AV435" s="14" t="s">
        <v>82</v>
      </c>
      <c r="AW435" s="14" t="s">
        <v>33</v>
      </c>
      <c r="AX435" s="14" t="s">
        <v>72</v>
      </c>
      <c r="AY435" s="214" t="s">
        <v>143</v>
      </c>
    </row>
    <row r="436" spans="2:51" s="14" customFormat="1" ht="12">
      <c r="B436" s="204"/>
      <c r="C436" s="205"/>
      <c r="D436" s="195" t="s">
        <v>155</v>
      </c>
      <c r="E436" s="206" t="s">
        <v>19</v>
      </c>
      <c r="F436" s="207" t="s">
        <v>487</v>
      </c>
      <c r="G436" s="205"/>
      <c r="H436" s="208">
        <v>5.784</v>
      </c>
      <c r="I436" s="209"/>
      <c r="J436" s="205"/>
      <c r="K436" s="205"/>
      <c r="L436" s="210"/>
      <c r="M436" s="211"/>
      <c r="N436" s="212"/>
      <c r="O436" s="212"/>
      <c r="P436" s="212"/>
      <c r="Q436" s="212"/>
      <c r="R436" s="212"/>
      <c r="S436" s="212"/>
      <c r="T436" s="213"/>
      <c r="AT436" s="214" t="s">
        <v>155</v>
      </c>
      <c r="AU436" s="214" t="s">
        <v>82</v>
      </c>
      <c r="AV436" s="14" t="s">
        <v>82</v>
      </c>
      <c r="AW436" s="14" t="s">
        <v>33</v>
      </c>
      <c r="AX436" s="14" t="s">
        <v>72</v>
      </c>
      <c r="AY436" s="214" t="s">
        <v>143</v>
      </c>
    </row>
    <row r="437" spans="2:51" s="14" customFormat="1" ht="12">
      <c r="B437" s="204"/>
      <c r="C437" s="205"/>
      <c r="D437" s="195" t="s">
        <v>155</v>
      </c>
      <c r="E437" s="206" t="s">
        <v>19</v>
      </c>
      <c r="F437" s="207" t="s">
        <v>435</v>
      </c>
      <c r="G437" s="205"/>
      <c r="H437" s="208">
        <v>-0.018</v>
      </c>
      <c r="I437" s="209"/>
      <c r="J437" s="205"/>
      <c r="K437" s="205"/>
      <c r="L437" s="210"/>
      <c r="M437" s="211"/>
      <c r="N437" s="212"/>
      <c r="O437" s="212"/>
      <c r="P437" s="212"/>
      <c r="Q437" s="212"/>
      <c r="R437" s="212"/>
      <c r="S437" s="212"/>
      <c r="T437" s="213"/>
      <c r="AT437" s="214" t="s">
        <v>155</v>
      </c>
      <c r="AU437" s="214" t="s">
        <v>82</v>
      </c>
      <c r="AV437" s="14" t="s">
        <v>82</v>
      </c>
      <c r="AW437" s="14" t="s">
        <v>33</v>
      </c>
      <c r="AX437" s="14" t="s">
        <v>72</v>
      </c>
      <c r="AY437" s="214" t="s">
        <v>143</v>
      </c>
    </row>
    <row r="438" spans="2:51" s="14" customFormat="1" ht="12">
      <c r="B438" s="204"/>
      <c r="C438" s="205"/>
      <c r="D438" s="195" t="s">
        <v>155</v>
      </c>
      <c r="E438" s="206" t="s">
        <v>19</v>
      </c>
      <c r="F438" s="207" t="s">
        <v>484</v>
      </c>
      <c r="G438" s="205"/>
      <c r="H438" s="208">
        <v>-0.102</v>
      </c>
      <c r="I438" s="209"/>
      <c r="J438" s="205"/>
      <c r="K438" s="205"/>
      <c r="L438" s="210"/>
      <c r="M438" s="211"/>
      <c r="N438" s="212"/>
      <c r="O438" s="212"/>
      <c r="P438" s="212"/>
      <c r="Q438" s="212"/>
      <c r="R438" s="212"/>
      <c r="S438" s="212"/>
      <c r="T438" s="213"/>
      <c r="AT438" s="214" t="s">
        <v>155</v>
      </c>
      <c r="AU438" s="214" t="s">
        <v>82</v>
      </c>
      <c r="AV438" s="14" t="s">
        <v>82</v>
      </c>
      <c r="AW438" s="14" t="s">
        <v>33</v>
      </c>
      <c r="AX438" s="14" t="s">
        <v>72</v>
      </c>
      <c r="AY438" s="214" t="s">
        <v>143</v>
      </c>
    </row>
    <row r="439" spans="2:51" s="14" customFormat="1" ht="12">
      <c r="B439" s="204"/>
      <c r="C439" s="205"/>
      <c r="D439" s="195" t="s">
        <v>155</v>
      </c>
      <c r="E439" s="206" t="s">
        <v>19</v>
      </c>
      <c r="F439" s="207" t="s">
        <v>487</v>
      </c>
      <c r="G439" s="205"/>
      <c r="H439" s="208">
        <v>5.784</v>
      </c>
      <c r="I439" s="209"/>
      <c r="J439" s="205"/>
      <c r="K439" s="205"/>
      <c r="L439" s="210"/>
      <c r="M439" s="211"/>
      <c r="N439" s="212"/>
      <c r="O439" s="212"/>
      <c r="P439" s="212"/>
      <c r="Q439" s="212"/>
      <c r="R439" s="212"/>
      <c r="S439" s="212"/>
      <c r="T439" s="213"/>
      <c r="AT439" s="214" t="s">
        <v>155</v>
      </c>
      <c r="AU439" s="214" t="s">
        <v>82</v>
      </c>
      <c r="AV439" s="14" t="s">
        <v>82</v>
      </c>
      <c r="AW439" s="14" t="s">
        <v>33</v>
      </c>
      <c r="AX439" s="14" t="s">
        <v>72</v>
      </c>
      <c r="AY439" s="214" t="s">
        <v>143</v>
      </c>
    </row>
    <row r="440" spans="2:51" s="14" customFormat="1" ht="12">
      <c r="B440" s="204"/>
      <c r="C440" s="205"/>
      <c r="D440" s="195" t="s">
        <v>155</v>
      </c>
      <c r="E440" s="206" t="s">
        <v>19</v>
      </c>
      <c r="F440" s="207" t="s">
        <v>435</v>
      </c>
      <c r="G440" s="205"/>
      <c r="H440" s="208">
        <v>-0.018</v>
      </c>
      <c r="I440" s="209"/>
      <c r="J440" s="205"/>
      <c r="K440" s="205"/>
      <c r="L440" s="210"/>
      <c r="M440" s="211"/>
      <c r="N440" s="212"/>
      <c r="O440" s="212"/>
      <c r="P440" s="212"/>
      <c r="Q440" s="212"/>
      <c r="R440" s="212"/>
      <c r="S440" s="212"/>
      <c r="T440" s="213"/>
      <c r="AT440" s="214" t="s">
        <v>155</v>
      </c>
      <c r="AU440" s="214" t="s">
        <v>82</v>
      </c>
      <c r="AV440" s="14" t="s">
        <v>82</v>
      </c>
      <c r="AW440" s="14" t="s">
        <v>33</v>
      </c>
      <c r="AX440" s="14" t="s">
        <v>72</v>
      </c>
      <c r="AY440" s="214" t="s">
        <v>143</v>
      </c>
    </row>
    <row r="441" spans="2:51" s="14" customFormat="1" ht="12">
      <c r="B441" s="204"/>
      <c r="C441" s="205"/>
      <c r="D441" s="195" t="s">
        <v>155</v>
      </c>
      <c r="E441" s="206" t="s">
        <v>19</v>
      </c>
      <c r="F441" s="207" t="s">
        <v>484</v>
      </c>
      <c r="G441" s="205"/>
      <c r="H441" s="208">
        <v>-0.102</v>
      </c>
      <c r="I441" s="209"/>
      <c r="J441" s="205"/>
      <c r="K441" s="205"/>
      <c r="L441" s="210"/>
      <c r="M441" s="211"/>
      <c r="N441" s="212"/>
      <c r="O441" s="212"/>
      <c r="P441" s="212"/>
      <c r="Q441" s="212"/>
      <c r="R441" s="212"/>
      <c r="S441" s="212"/>
      <c r="T441" s="213"/>
      <c r="AT441" s="214" t="s">
        <v>155</v>
      </c>
      <c r="AU441" s="214" t="s">
        <v>82</v>
      </c>
      <c r="AV441" s="14" t="s">
        <v>82</v>
      </c>
      <c r="AW441" s="14" t="s">
        <v>33</v>
      </c>
      <c r="AX441" s="14" t="s">
        <v>72</v>
      </c>
      <c r="AY441" s="214" t="s">
        <v>143</v>
      </c>
    </row>
    <row r="442" spans="2:51" s="13" customFormat="1" ht="12">
      <c r="B442" s="193"/>
      <c r="C442" s="194"/>
      <c r="D442" s="195" t="s">
        <v>155</v>
      </c>
      <c r="E442" s="196" t="s">
        <v>19</v>
      </c>
      <c r="F442" s="197" t="s">
        <v>488</v>
      </c>
      <c r="G442" s="194"/>
      <c r="H442" s="196" t="s">
        <v>19</v>
      </c>
      <c r="I442" s="198"/>
      <c r="J442" s="194"/>
      <c r="K442" s="194"/>
      <c r="L442" s="199"/>
      <c r="M442" s="200"/>
      <c r="N442" s="201"/>
      <c r="O442" s="201"/>
      <c r="P442" s="201"/>
      <c r="Q442" s="201"/>
      <c r="R442" s="201"/>
      <c r="S442" s="201"/>
      <c r="T442" s="202"/>
      <c r="AT442" s="203" t="s">
        <v>155</v>
      </c>
      <c r="AU442" s="203" t="s">
        <v>82</v>
      </c>
      <c r="AV442" s="13" t="s">
        <v>80</v>
      </c>
      <c r="AW442" s="13" t="s">
        <v>33</v>
      </c>
      <c r="AX442" s="13" t="s">
        <v>72</v>
      </c>
      <c r="AY442" s="203" t="s">
        <v>143</v>
      </c>
    </row>
    <row r="443" spans="2:51" s="14" customFormat="1" ht="12">
      <c r="B443" s="204"/>
      <c r="C443" s="205"/>
      <c r="D443" s="195" t="s">
        <v>155</v>
      </c>
      <c r="E443" s="206" t="s">
        <v>19</v>
      </c>
      <c r="F443" s="207" t="s">
        <v>489</v>
      </c>
      <c r="G443" s="205"/>
      <c r="H443" s="208">
        <v>70.35</v>
      </c>
      <c r="I443" s="209"/>
      <c r="J443" s="205"/>
      <c r="K443" s="205"/>
      <c r="L443" s="210"/>
      <c r="M443" s="211"/>
      <c r="N443" s="212"/>
      <c r="O443" s="212"/>
      <c r="P443" s="212"/>
      <c r="Q443" s="212"/>
      <c r="R443" s="212"/>
      <c r="S443" s="212"/>
      <c r="T443" s="213"/>
      <c r="AT443" s="214" t="s">
        <v>155</v>
      </c>
      <c r="AU443" s="214" t="s">
        <v>82</v>
      </c>
      <c r="AV443" s="14" t="s">
        <v>82</v>
      </c>
      <c r="AW443" s="14" t="s">
        <v>33</v>
      </c>
      <c r="AX443" s="14" t="s">
        <v>72</v>
      </c>
      <c r="AY443" s="214" t="s">
        <v>143</v>
      </c>
    </row>
    <row r="444" spans="2:51" s="14" customFormat="1" ht="12">
      <c r="B444" s="204"/>
      <c r="C444" s="205"/>
      <c r="D444" s="195" t="s">
        <v>155</v>
      </c>
      <c r="E444" s="206" t="s">
        <v>19</v>
      </c>
      <c r="F444" s="207" t="s">
        <v>490</v>
      </c>
      <c r="G444" s="205"/>
      <c r="H444" s="208">
        <v>-1.54</v>
      </c>
      <c r="I444" s="209"/>
      <c r="J444" s="205"/>
      <c r="K444" s="205"/>
      <c r="L444" s="210"/>
      <c r="M444" s="211"/>
      <c r="N444" s="212"/>
      <c r="O444" s="212"/>
      <c r="P444" s="212"/>
      <c r="Q444" s="212"/>
      <c r="R444" s="212"/>
      <c r="S444" s="212"/>
      <c r="T444" s="213"/>
      <c r="AT444" s="214" t="s">
        <v>155</v>
      </c>
      <c r="AU444" s="214" t="s">
        <v>82</v>
      </c>
      <c r="AV444" s="14" t="s">
        <v>82</v>
      </c>
      <c r="AW444" s="14" t="s">
        <v>33</v>
      </c>
      <c r="AX444" s="14" t="s">
        <v>72</v>
      </c>
      <c r="AY444" s="214" t="s">
        <v>143</v>
      </c>
    </row>
    <row r="445" spans="2:51" s="14" customFormat="1" ht="12">
      <c r="B445" s="204"/>
      <c r="C445" s="205"/>
      <c r="D445" s="195" t="s">
        <v>155</v>
      </c>
      <c r="E445" s="206" t="s">
        <v>19</v>
      </c>
      <c r="F445" s="207" t="s">
        <v>491</v>
      </c>
      <c r="G445" s="205"/>
      <c r="H445" s="208">
        <v>-0.713</v>
      </c>
      <c r="I445" s="209"/>
      <c r="J445" s="205"/>
      <c r="K445" s="205"/>
      <c r="L445" s="210"/>
      <c r="M445" s="211"/>
      <c r="N445" s="212"/>
      <c r="O445" s="212"/>
      <c r="P445" s="212"/>
      <c r="Q445" s="212"/>
      <c r="R445" s="212"/>
      <c r="S445" s="212"/>
      <c r="T445" s="213"/>
      <c r="AT445" s="214" t="s">
        <v>155</v>
      </c>
      <c r="AU445" s="214" t="s">
        <v>82</v>
      </c>
      <c r="AV445" s="14" t="s">
        <v>82</v>
      </c>
      <c r="AW445" s="14" t="s">
        <v>33</v>
      </c>
      <c r="AX445" s="14" t="s">
        <v>72</v>
      </c>
      <c r="AY445" s="214" t="s">
        <v>143</v>
      </c>
    </row>
    <row r="446" spans="2:51" s="14" customFormat="1" ht="12">
      <c r="B446" s="204"/>
      <c r="C446" s="205"/>
      <c r="D446" s="195" t="s">
        <v>155</v>
      </c>
      <c r="E446" s="206" t="s">
        <v>19</v>
      </c>
      <c r="F446" s="207" t="s">
        <v>400</v>
      </c>
      <c r="G446" s="205"/>
      <c r="H446" s="208">
        <v>-1.773</v>
      </c>
      <c r="I446" s="209"/>
      <c r="J446" s="205"/>
      <c r="K446" s="205"/>
      <c r="L446" s="210"/>
      <c r="M446" s="211"/>
      <c r="N446" s="212"/>
      <c r="O446" s="212"/>
      <c r="P446" s="212"/>
      <c r="Q446" s="212"/>
      <c r="R446" s="212"/>
      <c r="S446" s="212"/>
      <c r="T446" s="213"/>
      <c r="AT446" s="214" t="s">
        <v>155</v>
      </c>
      <c r="AU446" s="214" t="s">
        <v>82</v>
      </c>
      <c r="AV446" s="14" t="s">
        <v>82</v>
      </c>
      <c r="AW446" s="14" t="s">
        <v>33</v>
      </c>
      <c r="AX446" s="14" t="s">
        <v>72</v>
      </c>
      <c r="AY446" s="214" t="s">
        <v>143</v>
      </c>
    </row>
    <row r="447" spans="2:51" s="14" customFormat="1" ht="12">
      <c r="B447" s="204"/>
      <c r="C447" s="205"/>
      <c r="D447" s="195" t="s">
        <v>155</v>
      </c>
      <c r="E447" s="206" t="s">
        <v>19</v>
      </c>
      <c r="F447" s="207" t="s">
        <v>492</v>
      </c>
      <c r="G447" s="205"/>
      <c r="H447" s="208">
        <v>-3.2</v>
      </c>
      <c r="I447" s="209"/>
      <c r="J447" s="205"/>
      <c r="K447" s="205"/>
      <c r="L447" s="210"/>
      <c r="M447" s="211"/>
      <c r="N447" s="212"/>
      <c r="O447" s="212"/>
      <c r="P447" s="212"/>
      <c r="Q447" s="212"/>
      <c r="R447" s="212"/>
      <c r="S447" s="212"/>
      <c r="T447" s="213"/>
      <c r="AT447" s="214" t="s">
        <v>155</v>
      </c>
      <c r="AU447" s="214" t="s">
        <v>82</v>
      </c>
      <c r="AV447" s="14" t="s">
        <v>82</v>
      </c>
      <c r="AW447" s="14" t="s">
        <v>33</v>
      </c>
      <c r="AX447" s="14" t="s">
        <v>72</v>
      </c>
      <c r="AY447" s="214" t="s">
        <v>143</v>
      </c>
    </row>
    <row r="448" spans="2:51" s="13" customFormat="1" ht="12">
      <c r="B448" s="193"/>
      <c r="C448" s="194"/>
      <c r="D448" s="195" t="s">
        <v>155</v>
      </c>
      <c r="E448" s="196" t="s">
        <v>19</v>
      </c>
      <c r="F448" s="197" t="s">
        <v>493</v>
      </c>
      <c r="G448" s="194"/>
      <c r="H448" s="196" t="s">
        <v>19</v>
      </c>
      <c r="I448" s="198"/>
      <c r="J448" s="194"/>
      <c r="K448" s="194"/>
      <c r="L448" s="199"/>
      <c r="M448" s="200"/>
      <c r="N448" s="201"/>
      <c r="O448" s="201"/>
      <c r="P448" s="201"/>
      <c r="Q448" s="201"/>
      <c r="R448" s="201"/>
      <c r="S448" s="201"/>
      <c r="T448" s="202"/>
      <c r="AT448" s="203" t="s">
        <v>155</v>
      </c>
      <c r="AU448" s="203" t="s">
        <v>82</v>
      </c>
      <c r="AV448" s="13" t="s">
        <v>80</v>
      </c>
      <c r="AW448" s="13" t="s">
        <v>33</v>
      </c>
      <c r="AX448" s="13" t="s">
        <v>72</v>
      </c>
      <c r="AY448" s="203" t="s">
        <v>143</v>
      </c>
    </row>
    <row r="449" spans="2:51" s="14" customFormat="1" ht="12">
      <c r="B449" s="204"/>
      <c r="C449" s="205"/>
      <c r="D449" s="195" t="s">
        <v>155</v>
      </c>
      <c r="E449" s="206" t="s">
        <v>19</v>
      </c>
      <c r="F449" s="207" t="s">
        <v>494</v>
      </c>
      <c r="G449" s="205"/>
      <c r="H449" s="208">
        <v>45.57</v>
      </c>
      <c r="I449" s="209"/>
      <c r="J449" s="205"/>
      <c r="K449" s="205"/>
      <c r="L449" s="210"/>
      <c r="M449" s="211"/>
      <c r="N449" s="212"/>
      <c r="O449" s="212"/>
      <c r="P449" s="212"/>
      <c r="Q449" s="212"/>
      <c r="R449" s="212"/>
      <c r="S449" s="212"/>
      <c r="T449" s="213"/>
      <c r="AT449" s="214" t="s">
        <v>155</v>
      </c>
      <c r="AU449" s="214" t="s">
        <v>82</v>
      </c>
      <c r="AV449" s="14" t="s">
        <v>82</v>
      </c>
      <c r="AW449" s="14" t="s">
        <v>33</v>
      </c>
      <c r="AX449" s="14" t="s">
        <v>72</v>
      </c>
      <c r="AY449" s="214" t="s">
        <v>143</v>
      </c>
    </row>
    <row r="450" spans="2:51" s="14" customFormat="1" ht="12">
      <c r="B450" s="204"/>
      <c r="C450" s="205"/>
      <c r="D450" s="195" t="s">
        <v>155</v>
      </c>
      <c r="E450" s="206" t="s">
        <v>19</v>
      </c>
      <c r="F450" s="207" t="s">
        <v>459</v>
      </c>
      <c r="G450" s="205"/>
      <c r="H450" s="208">
        <v>-0.77</v>
      </c>
      <c r="I450" s="209"/>
      <c r="J450" s="205"/>
      <c r="K450" s="205"/>
      <c r="L450" s="210"/>
      <c r="M450" s="211"/>
      <c r="N450" s="212"/>
      <c r="O450" s="212"/>
      <c r="P450" s="212"/>
      <c r="Q450" s="212"/>
      <c r="R450" s="212"/>
      <c r="S450" s="212"/>
      <c r="T450" s="213"/>
      <c r="AT450" s="214" t="s">
        <v>155</v>
      </c>
      <c r="AU450" s="214" t="s">
        <v>82</v>
      </c>
      <c r="AV450" s="14" t="s">
        <v>82</v>
      </c>
      <c r="AW450" s="14" t="s">
        <v>33</v>
      </c>
      <c r="AX450" s="14" t="s">
        <v>72</v>
      </c>
      <c r="AY450" s="214" t="s">
        <v>143</v>
      </c>
    </row>
    <row r="451" spans="2:51" s="14" customFormat="1" ht="12">
      <c r="B451" s="204"/>
      <c r="C451" s="205"/>
      <c r="D451" s="195" t="s">
        <v>155</v>
      </c>
      <c r="E451" s="206" t="s">
        <v>19</v>
      </c>
      <c r="F451" s="207" t="s">
        <v>400</v>
      </c>
      <c r="G451" s="205"/>
      <c r="H451" s="208">
        <v>-1.773</v>
      </c>
      <c r="I451" s="209"/>
      <c r="J451" s="205"/>
      <c r="K451" s="205"/>
      <c r="L451" s="210"/>
      <c r="M451" s="211"/>
      <c r="N451" s="212"/>
      <c r="O451" s="212"/>
      <c r="P451" s="212"/>
      <c r="Q451" s="212"/>
      <c r="R451" s="212"/>
      <c r="S451" s="212"/>
      <c r="T451" s="213"/>
      <c r="AT451" s="214" t="s">
        <v>155</v>
      </c>
      <c r="AU451" s="214" t="s">
        <v>82</v>
      </c>
      <c r="AV451" s="14" t="s">
        <v>82</v>
      </c>
      <c r="AW451" s="14" t="s">
        <v>33</v>
      </c>
      <c r="AX451" s="14" t="s">
        <v>72</v>
      </c>
      <c r="AY451" s="214" t="s">
        <v>143</v>
      </c>
    </row>
    <row r="452" spans="2:51" s="14" customFormat="1" ht="12">
      <c r="B452" s="204"/>
      <c r="C452" s="205"/>
      <c r="D452" s="195" t="s">
        <v>155</v>
      </c>
      <c r="E452" s="206" t="s">
        <v>19</v>
      </c>
      <c r="F452" s="207" t="s">
        <v>495</v>
      </c>
      <c r="G452" s="205"/>
      <c r="H452" s="208">
        <v>1.024</v>
      </c>
      <c r="I452" s="209"/>
      <c r="J452" s="205"/>
      <c r="K452" s="205"/>
      <c r="L452" s="210"/>
      <c r="M452" s="211"/>
      <c r="N452" s="212"/>
      <c r="O452" s="212"/>
      <c r="P452" s="212"/>
      <c r="Q452" s="212"/>
      <c r="R452" s="212"/>
      <c r="S452" s="212"/>
      <c r="T452" s="213"/>
      <c r="AT452" s="214" t="s">
        <v>155</v>
      </c>
      <c r="AU452" s="214" t="s">
        <v>82</v>
      </c>
      <c r="AV452" s="14" t="s">
        <v>82</v>
      </c>
      <c r="AW452" s="14" t="s">
        <v>33</v>
      </c>
      <c r="AX452" s="14" t="s">
        <v>72</v>
      </c>
      <c r="AY452" s="214" t="s">
        <v>143</v>
      </c>
    </row>
    <row r="453" spans="2:51" s="13" customFormat="1" ht="12">
      <c r="B453" s="193"/>
      <c r="C453" s="194"/>
      <c r="D453" s="195" t="s">
        <v>155</v>
      </c>
      <c r="E453" s="196" t="s">
        <v>19</v>
      </c>
      <c r="F453" s="197" t="s">
        <v>496</v>
      </c>
      <c r="G453" s="194"/>
      <c r="H453" s="196" t="s">
        <v>19</v>
      </c>
      <c r="I453" s="198"/>
      <c r="J453" s="194"/>
      <c r="K453" s="194"/>
      <c r="L453" s="199"/>
      <c r="M453" s="200"/>
      <c r="N453" s="201"/>
      <c r="O453" s="201"/>
      <c r="P453" s="201"/>
      <c r="Q453" s="201"/>
      <c r="R453" s="201"/>
      <c r="S453" s="201"/>
      <c r="T453" s="202"/>
      <c r="AT453" s="203" t="s">
        <v>155</v>
      </c>
      <c r="AU453" s="203" t="s">
        <v>82</v>
      </c>
      <c r="AV453" s="13" t="s">
        <v>80</v>
      </c>
      <c r="AW453" s="13" t="s">
        <v>33</v>
      </c>
      <c r="AX453" s="13" t="s">
        <v>72</v>
      </c>
      <c r="AY453" s="203" t="s">
        <v>143</v>
      </c>
    </row>
    <row r="454" spans="2:51" s="14" customFormat="1" ht="12">
      <c r="B454" s="204"/>
      <c r="C454" s="205"/>
      <c r="D454" s="195" t="s">
        <v>155</v>
      </c>
      <c r="E454" s="206" t="s">
        <v>19</v>
      </c>
      <c r="F454" s="207" t="s">
        <v>497</v>
      </c>
      <c r="G454" s="205"/>
      <c r="H454" s="208">
        <v>129.85</v>
      </c>
      <c r="I454" s="209"/>
      <c r="J454" s="205"/>
      <c r="K454" s="205"/>
      <c r="L454" s="210"/>
      <c r="M454" s="211"/>
      <c r="N454" s="212"/>
      <c r="O454" s="212"/>
      <c r="P454" s="212"/>
      <c r="Q454" s="212"/>
      <c r="R454" s="212"/>
      <c r="S454" s="212"/>
      <c r="T454" s="213"/>
      <c r="AT454" s="214" t="s">
        <v>155</v>
      </c>
      <c r="AU454" s="214" t="s">
        <v>82</v>
      </c>
      <c r="AV454" s="14" t="s">
        <v>82</v>
      </c>
      <c r="AW454" s="14" t="s">
        <v>33</v>
      </c>
      <c r="AX454" s="14" t="s">
        <v>72</v>
      </c>
      <c r="AY454" s="214" t="s">
        <v>143</v>
      </c>
    </row>
    <row r="455" spans="2:51" s="14" customFormat="1" ht="12">
      <c r="B455" s="204"/>
      <c r="C455" s="205"/>
      <c r="D455" s="195" t="s">
        <v>155</v>
      </c>
      <c r="E455" s="206" t="s">
        <v>19</v>
      </c>
      <c r="F455" s="207" t="s">
        <v>498</v>
      </c>
      <c r="G455" s="205"/>
      <c r="H455" s="208">
        <v>-3.42</v>
      </c>
      <c r="I455" s="209"/>
      <c r="J455" s="205"/>
      <c r="K455" s="205"/>
      <c r="L455" s="210"/>
      <c r="M455" s="211"/>
      <c r="N455" s="212"/>
      <c r="O455" s="212"/>
      <c r="P455" s="212"/>
      <c r="Q455" s="212"/>
      <c r="R455" s="212"/>
      <c r="S455" s="212"/>
      <c r="T455" s="213"/>
      <c r="AT455" s="214" t="s">
        <v>155</v>
      </c>
      <c r="AU455" s="214" t="s">
        <v>82</v>
      </c>
      <c r="AV455" s="14" t="s">
        <v>82</v>
      </c>
      <c r="AW455" s="14" t="s">
        <v>33</v>
      </c>
      <c r="AX455" s="14" t="s">
        <v>72</v>
      </c>
      <c r="AY455" s="214" t="s">
        <v>143</v>
      </c>
    </row>
    <row r="456" spans="2:51" s="14" customFormat="1" ht="12">
      <c r="B456" s="204"/>
      <c r="C456" s="205"/>
      <c r="D456" s="195" t="s">
        <v>155</v>
      </c>
      <c r="E456" s="206" t="s">
        <v>19</v>
      </c>
      <c r="F456" s="207" t="s">
        <v>495</v>
      </c>
      <c r="G456" s="205"/>
      <c r="H456" s="208">
        <v>1.024</v>
      </c>
      <c r="I456" s="209"/>
      <c r="J456" s="205"/>
      <c r="K456" s="205"/>
      <c r="L456" s="210"/>
      <c r="M456" s="211"/>
      <c r="N456" s="212"/>
      <c r="O456" s="212"/>
      <c r="P456" s="212"/>
      <c r="Q456" s="212"/>
      <c r="R456" s="212"/>
      <c r="S456" s="212"/>
      <c r="T456" s="213"/>
      <c r="AT456" s="214" t="s">
        <v>155</v>
      </c>
      <c r="AU456" s="214" t="s">
        <v>82</v>
      </c>
      <c r="AV456" s="14" t="s">
        <v>82</v>
      </c>
      <c r="AW456" s="14" t="s">
        <v>33</v>
      </c>
      <c r="AX456" s="14" t="s">
        <v>72</v>
      </c>
      <c r="AY456" s="214" t="s">
        <v>143</v>
      </c>
    </row>
    <row r="457" spans="2:51" s="14" customFormat="1" ht="12">
      <c r="B457" s="204"/>
      <c r="C457" s="205"/>
      <c r="D457" s="195" t="s">
        <v>155</v>
      </c>
      <c r="E457" s="206" t="s">
        <v>19</v>
      </c>
      <c r="F457" s="207" t="s">
        <v>397</v>
      </c>
      <c r="G457" s="205"/>
      <c r="H457" s="208">
        <v>-1.576</v>
      </c>
      <c r="I457" s="209"/>
      <c r="J457" s="205"/>
      <c r="K457" s="205"/>
      <c r="L457" s="210"/>
      <c r="M457" s="211"/>
      <c r="N457" s="212"/>
      <c r="O457" s="212"/>
      <c r="P457" s="212"/>
      <c r="Q457" s="212"/>
      <c r="R457" s="212"/>
      <c r="S457" s="212"/>
      <c r="T457" s="213"/>
      <c r="AT457" s="214" t="s">
        <v>155</v>
      </c>
      <c r="AU457" s="214" t="s">
        <v>82</v>
      </c>
      <c r="AV457" s="14" t="s">
        <v>82</v>
      </c>
      <c r="AW457" s="14" t="s">
        <v>33</v>
      </c>
      <c r="AX457" s="14" t="s">
        <v>72</v>
      </c>
      <c r="AY457" s="214" t="s">
        <v>143</v>
      </c>
    </row>
    <row r="458" spans="2:51" s="14" customFormat="1" ht="12">
      <c r="B458" s="204"/>
      <c r="C458" s="205"/>
      <c r="D458" s="195" t="s">
        <v>155</v>
      </c>
      <c r="E458" s="206" t="s">
        <v>19</v>
      </c>
      <c r="F458" s="207" t="s">
        <v>499</v>
      </c>
      <c r="G458" s="205"/>
      <c r="H458" s="208">
        <v>-2.88</v>
      </c>
      <c r="I458" s="209"/>
      <c r="J458" s="205"/>
      <c r="K458" s="205"/>
      <c r="L458" s="210"/>
      <c r="M458" s="211"/>
      <c r="N458" s="212"/>
      <c r="O458" s="212"/>
      <c r="P458" s="212"/>
      <c r="Q458" s="212"/>
      <c r="R458" s="212"/>
      <c r="S458" s="212"/>
      <c r="T458" s="213"/>
      <c r="AT458" s="214" t="s">
        <v>155</v>
      </c>
      <c r="AU458" s="214" t="s">
        <v>82</v>
      </c>
      <c r="AV458" s="14" t="s">
        <v>82</v>
      </c>
      <c r="AW458" s="14" t="s">
        <v>33</v>
      </c>
      <c r="AX458" s="14" t="s">
        <v>72</v>
      </c>
      <c r="AY458" s="214" t="s">
        <v>143</v>
      </c>
    </row>
    <row r="459" spans="2:51" s="14" customFormat="1" ht="12">
      <c r="B459" s="204"/>
      <c r="C459" s="205"/>
      <c r="D459" s="195" t="s">
        <v>155</v>
      </c>
      <c r="E459" s="206" t="s">
        <v>19</v>
      </c>
      <c r="F459" s="207" t="s">
        <v>500</v>
      </c>
      <c r="G459" s="205"/>
      <c r="H459" s="208">
        <v>-4.9</v>
      </c>
      <c r="I459" s="209"/>
      <c r="J459" s="205"/>
      <c r="K459" s="205"/>
      <c r="L459" s="210"/>
      <c r="M459" s="211"/>
      <c r="N459" s="212"/>
      <c r="O459" s="212"/>
      <c r="P459" s="212"/>
      <c r="Q459" s="212"/>
      <c r="R459" s="212"/>
      <c r="S459" s="212"/>
      <c r="T459" s="213"/>
      <c r="AT459" s="214" t="s">
        <v>155</v>
      </c>
      <c r="AU459" s="214" t="s">
        <v>82</v>
      </c>
      <c r="AV459" s="14" t="s">
        <v>82</v>
      </c>
      <c r="AW459" s="14" t="s">
        <v>33</v>
      </c>
      <c r="AX459" s="14" t="s">
        <v>72</v>
      </c>
      <c r="AY459" s="214" t="s">
        <v>143</v>
      </c>
    </row>
    <row r="460" spans="2:51" s="13" customFormat="1" ht="12">
      <c r="B460" s="193"/>
      <c r="C460" s="194"/>
      <c r="D460" s="195" t="s">
        <v>155</v>
      </c>
      <c r="E460" s="196" t="s">
        <v>19</v>
      </c>
      <c r="F460" s="197" t="s">
        <v>370</v>
      </c>
      <c r="G460" s="194"/>
      <c r="H460" s="196" t="s">
        <v>19</v>
      </c>
      <c r="I460" s="198"/>
      <c r="J460" s="194"/>
      <c r="K460" s="194"/>
      <c r="L460" s="199"/>
      <c r="M460" s="200"/>
      <c r="N460" s="201"/>
      <c r="O460" s="201"/>
      <c r="P460" s="201"/>
      <c r="Q460" s="201"/>
      <c r="R460" s="201"/>
      <c r="S460" s="201"/>
      <c r="T460" s="202"/>
      <c r="AT460" s="203" t="s">
        <v>155</v>
      </c>
      <c r="AU460" s="203" t="s">
        <v>82</v>
      </c>
      <c r="AV460" s="13" t="s">
        <v>80</v>
      </c>
      <c r="AW460" s="13" t="s">
        <v>33</v>
      </c>
      <c r="AX460" s="13" t="s">
        <v>72</v>
      </c>
      <c r="AY460" s="203" t="s">
        <v>143</v>
      </c>
    </row>
    <row r="461" spans="2:51" s="14" customFormat="1" ht="12">
      <c r="B461" s="204"/>
      <c r="C461" s="205"/>
      <c r="D461" s="195" t="s">
        <v>155</v>
      </c>
      <c r="E461" s="206" t="s">
        <v>19</v>
      </c>
      <c r="F461" s="207" t="s">
        <v>501</v>
      </c>
      <c r="G461" s="205"/>
      <c r="H461" s="208">
        <v>16.17</v>
      </c>
      <c r="I461" s="209"/>
      <c r="J461" s="205"/>
      <c r="K461" s="205"/>
      <c r="L461" s="210"/>
      <c r="M461" s="211"/>
      <c r="N461" s="212"/>
      <c r="O461" s="212"/>
      <c r="P461" s="212"/>
      <c r="Q461" s="212"/>
      <c r="R461" s="212"/>
      <c r="S461" s="212"/>
      <c r="T461" s="213"/>
      <c r="AT461" s="214" t="s">
        <v>155</v>
      </c>
      <c r="AU461" s="214" t="s">
        <v>82</v>
      </c>
      <c r="AV461" s="14" t="s">
        <v>82</v>
      </c>
      <c r="AW461" s="14" t="s">
        <v>33</v>
      </c>
      <c r="AX461" s="14" t="s">
        <v>72</v>
      </c>
      <c r="AY461" s="214" t="s">
        <v>143</v>
      </c>
    </row>
    <row r="462" spans="2:51" s="14" customFormat="1" ht="12">
      <c r="B462" s="204"/>
      <c r="C462" s="205"/>
      <c r="D462" s="195" t="s">
        <v>155</v>
      </c>
      <c r="E462" s="206" t="s">
        <v>19</v>
      </c>
      <c r="F462" s="207" t="s">
        <v>502</v>
      </c>
      <c r="G462" s="205"/>
      <c r="H462" s="208">
        <v>10.487</v>
      </c>
      <c r="I462" s="209"/>
      <c r="J462" s="205"/>
      <c r="K462" s="205"/>
      <c r="L462" s="210"/>
      <c r="M462" s="211"/>
      <c r="N462" s="212"/>
      <c r="O462" s="212"/>
      <c r="P462" s="212"/>
      <c r="Q462" s="212"/>
      <c r="R462" s="212"/>
      <c r="S462" s="212"/>
      <c r="T462" s="213"/>
      <c r="AT462" s="214" t="s">
        <v>155</v>
      </c>
      <c r="AU462" s="214" t="s">
        <v>82</v>
      </c>
      <c r="AV462" s="14" t="s">
        <v>82</v>
      </c>
      <c r="AW462" s="14" t="s">
        <v>33</v>
      </c>
      <c r="AX462" s="14" t="s">
        <v>72</v>
      </c>
      <c r="AY462" s="214" t="s">
        <v>143</v>
      </c>
    </row>
    <row r="463" spans="2:51" s="14" customFormat="1" ht="12">
      <c r="B463" s="204"/>
      <c r="C463" s="205"/>
      <c r="D463" s="195" t="s">
        <v>155</v>
      </c>
      <c r="E463" s="206" t="s">
        <v>19</v>
      </c>
      <c r="F463" s="207" t="s">
        <v>459</v>
      </c>
      <c r="G463" s="205"/>
      <c r="H463" s="208">
        <v>-0.77</v>
      </c>
      <c r="I463" s="209"/>
      <c r="J463" s="205"/>
      <c r="K463" s="205"/>
      <c r="L463" s="210"/>
      <c r="M463" s="211"/>
      <c r="N463" s="212"/>
      <c r="O463" s="212"/>
      <c r="P463" s="212"/>
      <c r="Q463" s="212"/>
      <c r="R463" s="212"/>
      <c r="S463" s="212"/>
      <c r="T463" s="213"/>
      <c r="AT463" s="214" t="s">
        <v>155</v>
      </c>
      <c r="AU463" s="214" t="s">
        <v>82</v>
      </c>
      <c r="AV463" s="14" t="s">
        <v>82</v>
      </c>
      <c r="AW463" s="14" t="s">
        <v>33</v>
      </c>
      <c r="AX463" s="14" t="s">
        <v>72</v>
      </c>
      <c r="AY463" s="214" t="s">
        <v>143</v>
      </c>
    </row>
    <row r="464" spans="2:51" s="14" customFormat="1" ht="12">
      <c r="B464" s="204"/>
      <c r="C464" s="205"/>
      <c r="D464" s="195" t="s">
        <v>155</v>
      </c>
      <c r="E464" s="206" t="s">
        <v>19</v>
      </c>
      <c r="F464" s="207" t="s">
        <v>397</v>
      </c>
      <c r="G464" s="205"/>
      <c r="H464" s="208">
        <v>-1.576</v>
      </c>
      <c r="I464" s="209"/>
      <c r="J464" s="205"/>
      <c r="K464" s="205"/>
      <c r="L464" s="210"/>
      <c r="M464" s="211"/>
      <c r="N464" s="212"/>
      <c r="O464" s="212"/>
      <c r="P464" s="212"/>
      <c r="Q464" s="212"/>
      <c r="R464" s="212"/>
      <c r="S464" s="212"/>
      <c r="T464" s="213"/>
      <c r="AT464" s="214" t="s">
        <v>155</v>
      </c>
      <c r="AU464" s="214" t="s">
        <v>82</v>
      </c>
      <c r="AV464" s="14" t="s">
        <v>82</v>
      </c>
      <c r="AW464" s="14" t="s">
        <v>33</v>
      </c>
      <c r="AX464" s="14" t="s">
        <v>72</v>
      </c>
      <c r="AY464" s="214" t="s">
        <v>143</v>
      </c>
    </row>
    <row r="465" spans="2:51" s="14" customFormat="1" ht="12">
      <c r="B465" s="204"/>
      <c r="C465" s="205"/>
      <c r="D465" s="195" t="s">
        <v>155</v>
      </c>
      <c r="E465" s="206" t="s">
        <v>19</v>
      </c>
      <c r="F465" s="207" t="s">
        <v>503</v>
      </c>
      <c r="G465" s="205"/>
      <c r="H465" s="208">
        <v>-3.68</v>
      </c>
      <c r="I465" s="209"/>
      <c r="J465" s="205"/>
      <c r="K465" s="205"/>
      <c r="L465" s="210"/>
      <c r="M465" s="211"/>
      <c r="N465" s="212"/>
      <c r="O465" s="212"/>
      <c r="P465" s="212"/>
      <c r="Q465" s="212"/>
      <c r="R465" s="212"/>
      <c r="S465" s="212"/>
      <c r="T465" s="213"/>
      <c r="AT465" s="214" t="s">
        <v>155</v>
      </c>
      <c r="AU465" s="214" t="s">
        <v>82</v>
      </c>
      <c r="AV465" s="14" t="s">
        <v>82</v>
      </c>
      <c r="AW465" s="14" t="s">
        <v>33</v>
      </c>
      <c r="AX465" s="14" t="s">
        <v>72</v>
      </c>
      <c r="AY465" s="214" t="s">
        <v>143</v>
      </c>
    </row>
    <row r="466" spans="2:51" s="13" customFormat="1" ht="12">
      <c r="B466" s="193"/>
      <c r="C466" s="194"/>
      <c r="D466" s="195" t="s">
        <v>155</v>
      </c>
      <c r="E466" s="196" t="s">
        <v>19</v>
      </c>
      <c r="F466" s="197" t="s">
        <v>372</v>
      </c>
      <c r="G466" s="194"/>
      <c r="H466" s="196" t="s">
        <v>19</v>
      </c>
      <c r="I466" s="198"/>
      <c r="J466" s="194"/>
      <c r="K466" s="194"/>
      <c r="L466" s="199"/>
      <c r="M466" s="200"/>
      <c r="N466" s="201"/>
      <c r="O466" s="201"/>
      <c r="P466" s="201"/>
      <c r="Q466" s="201"/>
      <c r="R466" s="201"/>
      <c r="S466" s="201"/>
      <c r="T466" s="202"/>
      <c r="AT466" s="203" t="s">
        <v>155</v>
      </c>
      <c r="AU466" s="203" t="s">
        <v>82</v>
      </c>
      <c r="AV466" s="13" t="s">
        <v>80</v>
      </c>
      <c r="AW466" s="13" t="s">
        <v>33</v>
      </c>
      <c r="AX466" s="13" t="s">
        <v>72</v>
      </c>
      <c r="AY466" s="203" t="s">
        <v>143</v>
      </c>
    </row>
    <row r="467" spans="2:51" s="14" customFormat="1" ht="12">
      <c r="B467" s="204"/>
      <c r="C467" s="205"/>
      <c r="D467" s="195" t="s">
        <v>155</v>
      </c>
      <c r="E467" s="206" t="s">
        <v>19</v>
      </c>
      <c r="F467" s="207" t="s">
        <v>504</v>
      </c>
      <c r="G467" s="205"/>
      <c r="H467" s="208">
        <v>73.15</v>
      </c>
      <c r="I467" s="209"/>
      <c r="J467" s="205"/>
      <c r="K467" s="205"/>
      <c r="L467" s="210"/>
      <c r="M467" s="211"/>
      <c r="N467" s="212"/>
      <c r="O467" s="212"/>
      <c r="P467" s="212"/>
      <c r="Q467" s="212"/>
      <c r="R467" s="212"/>
      <c r="S467" s="212"/>
      <c r="T467" s="213"/>
      <c r="AT467" s="214" t="s">
        <v>155</v>
      </c>
      <c r="AU467" s="214" t="s">
        <v>82</v>
      </c>
      <c r="AV467" s="14" t="s">
        <v>82</v>
      </c>
      <c r="AW467" s="14" t="s">
        <v>33</v>
      </c>
      <c r="AX467" s="14" t="s">
        <v>72</v>
      </c>
      <c r="AY467" s="214" t="s">
        <v>143</v>
      </c>
    </row>
    <row r="468" spans="2:51" s="14" customFormat="1" ht="12">
      <c r="B468" s="204"/>
      <c r="C468" s="205"/>
      <c r="D468" s="195" t="s">
        <v>155</v>
      </c>
      <c r="E468" s="206" t="s">
        <v>19</v>
      </c>
      <c r="F468" s="207" t="s">
        <v>505</v>
      </c>
      <c r="G468" s="205"/>
      <c r="H468" s="208">
        <v>10.851</v>
      </c>
      <c r="I468" s="209"/>
      <c r="J468" s="205"/>
      <c r="K468" s="205"/>
      <c r="L468" s="210"/>
      <c r="M468" s="211"/>
      <c r="N468" s="212"/>
      <c r="O468" s="212"/>
      <c r="P468" s="212"/>
      <c r="Q468" s="212"/>
      <c r="R468" s="212"/>
      <c r="S468" s="212"/>
      <c r="T468" s="213"/>
      <c r="AT468" s="214" t="s">
        <v>155</v>
      </c>
      <c r="AU468" s="214" t="s">
        <v>82</v>
      </c>
      <c r="AV468" s="14" t="s">
        <v>82</v>
      </c>
      <c r="AW468" s="14" t="s">
        <v>33</v>
      </c>
      <c r="AX468" s="14" t="s">
        <v>72</v>
      </c>
      <c r="AY468" s="214" t="s">
        <v>143</v>
      </c>
    </row>
    <row r="469" spans="2:51" s="14" customFormat="1" ht="12">
      <c r="B469" s="204"/>
      <c r="C469" s="205"/>
      <c r="D469" s="195" t="s">
        <v>155</v>
      </c>
      <c r="E469" s="206" t="s">
        <v>19</v>
      </c>
      <c r="F469" s="207" t="s">
        <v>490</v>
      </c>
      <c r="G469" s="205"/>
      <c r="H469" s="208">
        <v>-1.54</v>
      </c>
      <c r="I469" s="209"/>
      <c r="J469" s="205"/>
      <c r="K469" s="205"/>
      <c r="L469" s="210"/>
      <c r="M469" s="211"/>
      <c r="N469" s="212"/>
      <c r="O469" s="212"/>
      <c r="P469" s="212"/>
      <c r="Q469" s="212"/>
      <c r="R469" s="212"/>
      <c r="S469" s="212"/>
      <c r="T469" s="213"/>
      <c r="AT469" s="214" t="s">
        <v>155</v>
      </c>
      <c r="AU469" s="214" t="s">
        <v>82</v>
      </c>
      <c r="AV469" s="14" t="s">
        <v>82</v>
      </c>
      <c r="AW469" s="14" t="s">
        <v>33</v>
      </c>
      <c r="AX469" s="14" t="s">
        <v>72</v>
      </c>
      <c r="AY469" s="214" t="s">
        <v>143</v>
      </c>
    </row>
    <row r="470" spans="2:51" s="14" customFormat="1" ht="12">
      <c r="B470" s="204"/>
      <c r="C470" s="205"/>
      <c r="D470" s="195" t="s">
        <v>155</v>
      </c>
      <c r="E470" s="206" t="s">
        <v>19</v>
      </c>
      <c r="F470" s="207" t="s">
        <v>397</v>
      </c>
      <c r="G470" s="205"/>
      <c r="H470" s="208">
        <v>-1.576</v>
      </c>
      <c r="I470" s="209"/>
      <c r="J470" s="205"/>
      <c r="K470" s="205"/>
      <c r="L470" s="210"/>
      <c r="M470" s="211"/>
      <c r="N470" s="212"/>
      <c r="O470" s="212"/>
      <c r="P470" s="212"/>
      <c r="Q470" s="212"/>
      <c r="R470" s="212"/>
      <c r="S470" s="212"/>
      <c r="T470" s="213"/>
      <c r="AT470" s="214" t="s">
        <v>155</v>
      </c>
      <c r="AU470" s="214" t="s">
        <v>82</v>
      </c>
      <c r="AV470" s="14" t="s">
        <v>82</v>
      </c>
      <c r="AW470" s="14" t="s">
        <v>33</v>
      </c>
      <c r="AX470" s="14" t="s">
        <v>72</v>
      </c>
      <c r="AY470" s="214" t="s">
        <v>143</v>
      </c>
    </row>
    <row r="471" spans="2:51" s="14" customFormat="1" ht="12">
      <c r="B471" s="204"/>
      <c r="C471" s="205"/>
      <c r="D471" s="195" t="s">
        <v>155</v>
      </c>
      <c r="E471" s="206" t="s">
        <v>19</v>
      </c>
      <c r="F471" s="207" t="s">
        <v>400</v>
      </c>
      <c r="G471" s="205"/>
      <c r="H471" s="208">
        <v>-1.773</v>
      </c>
      <c r="I471" s="209"/>
      <c r="J471" s="205"/>
      <c r="K471" s="205"/>
      <c r="L471" s="210"/>
      <c r="M471" s="211"/>
      <c r="N471" s="212"/>
      <c r="O471" s="212"/>
      <c r="P471" s="212"/>
      <c r="Q471" s="212"/>
      <c r="R471" s="212"/>
      <c r="S471" s="212"/>
      <c r="T471" s="213"/>
      <c r="AT471" s="214" t="s">
        <v>155</v>
      </c>
      <c r="AU471" s="214" t="s">
        <v>82</v>
      </c>
      <c r="AV471" s="14" t="s">
        <v>82</v>
      </c>
      <c r="AW471" s="14" t="s">
        <v>33</v>
      </c>
      <c r="AX471" s="14" t="s">
        <v>72</v>
      </c>
      <c r="AY471" s="214" t="s">
        <v>143</v>
      </c>
    </row>
    <row r="472" spans="2:51" s="14" customFormat="1" ht="12">
      <c r="B472" s="204"/>
      <c r="C472" s="205"/>
      <c r="D472" s="195" t="s">
        <v>155</v>
      </c>
      <c r="E472" s="206" t="s">
        <v>19</v>
      </c>
      <c r="F472" s="207" t="s">
        <v>506</v>
      </c>
      <c r="G472" s="205"/>
      <c r="H472" s="208">
        <v>-2.56</v>
      </c>
      <c r="I472" s="209"/>
      <c r="J472" s="205"/>
      <c r="K472" s="205"/>
      <c r="L472" s="210"/>
      <c r="M472" s="211"/>
      <c r="N472" s="212"/>
      <c r="O472" s="212"/>
      <c r="P472" s="212"/>
      <c r="Q472" s="212"/>
      <c r="R472" s="212"/>
      <c r="S472" s="212"/>
      <c r="T472" s="213"/>
      <c r="AT472" s="214" t="s">
        <v>155</v>
      </c>
      <c r="AU472" s="214" t="s">
        <v>82</v>
      </c>
      <c r="AV472" s="14" t="s">
        <v>82</v>
      </c>
      <c r="AW472" s="14" t="s">
        <v>33</v>
      </c>
      <c r="AX472" s="14" t="s">
        <v>72</v>
      </c>
      <c r="AY472" s="214" t="s">
        <v>143</v>
      </c>
    </row>
    <row r="473" spans="2:51" s="13" customFormat="1" ht="12">
      <c r="B473" s="193"/>
      <c r="C473" s="194"/>
      <c r="D473" s="195" t="s">
        <v>155</v>
      </c>
      <c r="E473" s="196" t="s">
        <v>19</v>
      </c>
      <c r="F473" s="197" t="s">
        <v>339</v>
      </c>
      <c r="G473" s="194"/>
      <c r="H473" s="196" t="s">
        <v>19</v>
      </c>
      <c r="I473" s="198"/>
      <c r="J473" s="194"/>
      <c r="K473" s="194"/>
      <c r="L473" s="199"/>
      <c r="M473" s="200"/>
      <c r="N473" s="201"/>
      <c r="O473" s="201"/>
      <c r="P473" s="201"/>
      <c r="Q473" s="201"/>
      <c r="R473" s="201"/>
      <c r="S473" s="201"/>
      <c r="T473" s="202"/>
      <c r="AT473" s="203" t="s">
        <v>155</v>
      </c>
      <c r="AU473" s="203" t="s">
        <v>82</v>
      </c>
      <c r="AV473" s="13" t="s">
        <v>80</v>
      </c>
      <c r="AW473" s="13" t="s">
        <v>33</v>
      </c>
      <c r="AX473" s="13" t="s">
        <v>72</v>
      </c>
      <c r="AY473" s="203" t="s">
        <v>143</v>
      </c>
    </row>
    <row r="474" spans="2:51" s="14" customFormat="1" ht="12">
      <c r="B474" s="204"/>
      <c r="C474" s="205"/>
      <c r="D474" s="195" t="s">
        <v>155</v>
      </c>
      <c r="E474" s="206" t="s">
        <v>19</v>
      </c>
      <c r="F474" s="207" t="s">
        <v>507</v>
      </c>
      <c r="G474" s="205"/>
      <c r="H474" s="208">
        <v>78.4</v>
      </c>
      <c r="I474" s="209"/>
      <c r="J474" s="205"/>
      <c r="K474" s="205"/>
      <c r="L474" s="210"/>
      <c r="M474" s="211"/>
      <c r="N474" s="212"/>
      <c r="O474" s="212"/>
      <c r="P474" s="212"/>
      <c r="Q474" s="212"/>
      <c r="R474" s="212"/>
      <c r="S474" s="212"/>
      <c r="T474" s="213"/>
      <c r="AT474" s="214" t="s">
        <v>155</v>
      </c>
      <c r="AU474" s="214" t="s">
        <v>82</v>
      </c>
      <c r="AV474" s="14" t="s">
        <v>82</v>
      </c>
      <c r="AW474" s="14" t="s">
        <v>33</v>
      </c>
      <c r="AX474" s="14" t="s">
        <v>72</v>
      </c>
      <c r="AY474" s="214" t="s">
        <v>143</v>
      </c>
    </row>
    <row r="475" spans="2:51" s="14" customFormat="1" ht="12">
      <c r="B475" s="204"/>
      <c r="C475" s="205"/>
      <c r="D475" s="195" t="s">
        <v>155</v>
      </c>
      <c r="E475" s="206" t="s">
        <v>19</v>
      </c>
      <c r="F475" s="207" t="s">
        <v>508</v>
      </c>
      <c r="G475" s="205"/>
      <c r="H475" s="208">
        <v>-1.368</v>
      </c>
      <c r="I475" s="209"/>
      <c r="J475" s="205"/>
      <c r="K475" s="205"/>
      <c r="L475" s="210"/>
      <c r="M475" s="211"/>
      <c r="N475" s="212"/>
      <c r="O475" s="212"/>
      <c r="P475" s="212"/>
      <c r="Q475" s="212"/>
      <c r="R475" s="212"/>
      <c r="S475" s="212"/>
      <c r="T475" s="213"/>
      <c r="AT475" s="214" t="s">
        <v>155</v>
      </c>
      <c r="AU475" s="214" t="s">
        <v>82</v>
      </c>
      <c r="AV475" s="14" t="s">
        <v>82</v>
      </c>
      <c r="AW475" s="14" t="s">
        <v>33</v>
      </c>
      <c r="AX475" s="14" t="s">
        <v>72</v>
      </c>
      <c r="AY475" s="214" t="s">
        <v>143</v>
      </c>
    </row>
    <row r="476" spans="2:51" s="14" customFormat="1" ht="12">
      <c r="B476" s="204"/>
      <c r="C476" s="205"/>
      <c r="D476" s="195" t="s">
        <v>155</v>
      </c>
      <c r="E476" s="206" t="s">
        <v>19</v>
      </c>
      <c r="F476" s="207" t="s">
        <v>397</v>
      </c>
      <c r="G476" s="205"/>
      <c r="H476" s="208">
        <v>-1.576</v>
      </c>
      <c r="I476" s="209"/>
      <c r="J476" s="205"/>
      <c r="K476" s="205"/>
      <c r="L476" s="210"/>
      <c r="M476" s="211"/>
      <c r="N476" s="212"/>
      <c r="O476" s="212"/>
      <c r="P476" s="212"/>
      <c r="Q476" s="212"/>
      <c r="R476" s="212"/>
      <c r="S476" s="212"/>
      <c r="T476" s="213"/>
      <c r="AT476" s="214" t="s">
        <v>155</v>
      </c>
      <c r="AU476" s="214" t="s">
        <v>82</v>
      </c>
      <c r="AV476" s="14" t="s">
        <v>82</v>
      </c>
      <c r="AW476" s="14" t="s">
        <v>33</v>
      </c>
      <c r="AX476" s="14" t="s">
        <v>72</v>
      </c>
      <c r="AY476" s="214" t="s">
        <v>143</v>
      </c>
    </row>
    <row r="477" spans="2:51" s="14" customFormat="1" ht="12">
      <c r="B477" s="204"/>
      <c r="C477" s="205"/>
      <c r="D477" s="195" t="s">
        <v>155</v>
      </c>
      <c r="E477" s="206" t="s">
        <v>19</v>
      </c>
      <c r="F477" s="207" t="s">
        <v>400</v>
      </c>
      <c r="G477" s="205"/>
      <c r="H477" s="208">
        <v>-1.773</v>
      </c>
      <c r="I477" s="209"/>
      <c r="J477" s="205"/>
      <c r="K477" s="205"/>
      <c r="L477" s="210"/>
      <c r="M477" s="211"/>
      <c r="N477" s="212"/>
      <c r="O477" s="212"/>
      <c r="P477" s="212"/>
      <c r="Q477" s="212"/>
      <c r="R477" s="212"/>
      <c r="S477" s="212"/>
      <c r="T477" s="213"/>
      <c r="AT477" s="214" t="s">
        <v>155</v>
      </c>
      <c r="AU477" s="214" t="s">
        <v>82</v>
      </c>
      <c r="AV477" s="14" t="s">
        <v>82</v>
      </c>
      <c r="AW477" s="14" t="s">
        <v>33</v>
      </c>
      <c r="AX477" s="14" t="s">
        <v>72</v>
      </c>
      <c r="AY477" s="214" t="s">
        <v>143</v>
      </c>
    </row>
    <row r="478" spans="2:51" s="14" customFormat="1" ht="12">
      <c r="B478" s="204"/>
      <c r="C478" s="205"/>
      <c r="D478" s="195" t="s">
        <v>155</v>
      </c>
      <c r="E478" s="206" t="s">
        <v>19</v>
      </c>
      <c r="F478" s="207" t="s">
        <v>509</v>
      </c>
      <c r="G478" s="205"/>
      <c r="H478" s="208">
        <v>-2.24</v>
      </c>
      <c r="I478" s="209"/>
      <c r="J478" s="205"/>
      <c r="K478" s="205"/>
      <c r="L478" s="210"/>
      <c r="M478" s="211"/>
      <c r="N478" s="212"/>
      <c r="O478" s="212"/>
      <c r="P478" s="212"/>
      <c r="Q478" s="212"/>
      <c r="R478" s="212"/>
      <c r="S478" s="212"/>
      <c r="T478" s="213"/>
      <c r="AT478" s="214" t="s">
        <v>155</v>
      </c>
      <c r="AU478" s="214" t="s">
        <v>82</v>
      </c>
      <c r="AV478" s="14" t="s">
        <v>82</v>
      </c>
      <c r="AW478" s="14" t="s">
        <v>33</v>
      </c>
      <c r="AX478" s="14" t="s">
        <v>72</v>
      </c>
      <c r="AY478" s="214" t="s">
        <v>143</v>
      </c>
    </row>
    <row r="479" spans="2:51" s="13" customFormat="1" ht="12">
      <c r="B479" s="193"/>
      <c r="C479" s="194"/>
      <c r="D479" s="195" t="s">
        <v>155</v>
      </c>
      <c r="E479" s="196" t="s">
        <v>19</v>
      </c>
      <c r="F479" s="197" t="s">
        <v>375</v>
      </c>
      <c r="G479" s="194"/>
      <c r="H479" s="196" t="s">
        <v>19</v>
      </c>
      <c r="I479" s="198"/>
      <c r="J479" s="194"/>
      <c r="K479" s="194"/>
      <c r="L479" s="199"/>
      <c r="M479" s="200"/>
      <c r="N479" s="201"/>
      <c r="O479" s="201"/>
      <c r="P479" s="201"/>
      <c r="Q479" s="201"/>
      <c r="R479" s="201"/>
      <c r="S479" s="201"/>
      <c r="T479" s="202"/>
      <c r="AT479" s="203" t="s">
        <v>155</v>
      </c>
      <c r="AU479" s="203" t="s">
        <v>82</v>
      </c>
      <c r="AV479" s="13" t="s">
        <v>80</v>
      </c>
      <c r="AW479" s="13" t="s">
        <v>33</v>
      </c>
      <c r="AX479" s="13" t="s">
        <v>72</v>
      </c>
      <c r="AY479" s="203" t="s">
        <v>143</v>
      </c>
    </row>
    <row r="480" spans="2:51" s="14" customFormat="1" ht="12">
      <c r="B480" s="204"/>
      <c r="C480" s="205"/>
      <c r="D480" s="195" t="s">
        <v>155</v>
      </c>
      <c r="E480" s="206" t="s">
        <v>19</v>
      </c>
      <c r="F480" s="207" t="s">
        <v>510</v>
      </c>
      <c r="G480" s="205"/>
      <c r="H480" s="208">
        <v>98.35</v>
      </c>
      <c r="I480" s="209"/>
      <c r="J480" s="205"/>
      <c r="K480" s="205"/>
      <c r="L480" s="210"/>
      <c r="M480" s="211"/>
      <c r="N480" s="212"/>
      <c r="O480" s="212"/>
      <c r="P480" s="212"/>
      <c r="Q480" s="212"/>
      <c r="R480" s="212"/>
      <c r="S480" s="212"/>
      <c r="T480" s="213"/>
      <c r="AT480" s="214" t="s">
        <v>155</v>
      </c>
      <c r="AU480" s="214" t="s">
        <v>82</v>
      </c>
      <c r="AV480" s="14" t="s">
        <v>82</v>
      </c>
      <c r="AW480" s="14" t="s">
        <v>33</v>
      </c>
      <c r="AX480" s="14" t="s">
        <v>72</v>
      </c>
      <c r="AY480" s="214" t="s">
        <v>143</v>
      </c>
    </row>
    <row r="481" spans="2:51" s="14" customFormat="1" ht="12">
      <c r="B481" s="204"/>
      <c r="C481" s="205"/>
      <c r="D481" s="195" t="s">
        <v>155</v>
      </c>
      <c r="E481" s="206" t="s">
        <v>19</v>
      </c>
      <c r="F481" s="207" t="s">
        <v>511</v>
      </c>
      <c r="G481" s="205"/>
      <c r="H481" s="208">
        <v>-2.052</v>
      </c>
      <c r="I481" s="209"/>
      <c r="J481" s="205"/>
      <c r="K481" s="205"/>
      <c r="L481" s="210"/>
      <c r="M481" s="211"/>
      <c r="N481" s="212"/>
      <c r="O481" s="212"/>
      <c r="P481" s="212"/>
      <c r="Q481" s="212"/>
      <c r="R481" s="212"/>
      <c r="S481" s="212"/>
      <c r="T481" s="213"/>
      <c r="AT481" s="214" t="s">
        <v>155</v>
      </c>
      <c r="AU481" s="214" t="s">
        <v>82</v>
      </c>
      <c r="AV481" s="14" t="s">
        <v>82</v>
      </c>
      <c r="AW481" s="14" t="s">
        <v>33</v>
      </c>
      <c r="AX481" s="14" t="s">
        <v>72</v>
      </c>
      <c r="AY481" s="214" t="s">
        <v>143</v>
      </c>
    </row>
    <row r="482" spans="2:51" s="14" customFormat="1" ht="12">
      <c r="B482" s="204"/>
      <c r="C482" s="205"/>
      <c r="D482" s="195" t="s">
        <v>155</v>
      </c>
      <c r="E482" s="206" t="s">
        <v>19</v>
      </c>
      <c r="F482" s="207" t="s">
        <v>397</v>
      </c>
      <c r="G482" s="205"/>
      <c r="H482" s="208">
        <v>-1.576</v>
      </c>
      <c r="I482" s="209"/>
      <c r="J482" s="205"/>
      <c r="K482" s="205"/>
      <c r="L482" s="210"/>
      <c r="M482" s="211"/>
      <c r="N482" s="212"/>
      <c r="O482" s="212"/>
      <c r="P482" s="212"/>
      <c r="Q482" s="212"/>
      <c r="R482" s="212"/>
      <c r="S482" s="212"/>
      <c r="T482" s="213"/>
      <c r="AT482" s="214" t="s">
        <v>155</v>
      </c>
      <c r="AU482" s="214" t="s">
        <v>82</v>
      </c>
      <c r="AV482" s="14" t="s">
        <v>82</v>
      </c>
      <c r="AW482" s="14" t="s">
        <v>33</v>
      </c>
      <c r="AX482" s="14" t="s">
        <v>72</v>
      </c>
      <c r="AY482" s="214" t="s">
        <v>143</v>
      </c>
    </row>
    <row r="483" spans="2:51" s="14" customFormat="1" ht="12">
      <c r="B483" s="204"/>
      <c r="C483" s="205"/>
      <c r="D483" s="195" t="s">
        <v>155</v>
      </c>
      <c r="E483" s="206" t="s">
        <v>19</v>
      </c>
      <c r="F483" s="207" t="s">
        <v>512</v>
      </c>
      <c r="G483" s="205"/>
      <c r="H483" s="208">
        <v>-3.22</v>
      </c>
      <c r="I483" s="209"/>
      <c r="J483" s="205"/>
      <c r="K483" s="205"/>
      <c r="L483" s="210"/>
      <c r="M483" s="211"/>
      <c r="N483" s="212"/>
      <c r="O483" s="212"/>
      <c r="P483" s="212"/>
      <c r="Q483" s="212"/>
      <c r="R483" s="212"/>
      <c r="S483" s="212"/>
      <c r="T483" s="213"/>
      <c r="AT483" s="214" t="s">
        <v>155</v>
      </c>
      <c r="AU483" s="214" t="s">
        <v>82</v>
      </c>
      <c r="AV483" s="14" t="s">
        <v>82</v>
      </c>
      <c r="AW483" s="14" t="s">
        <v>33</v>
      </c>
      <c r="AX483" s="14" t="s">
        <v>72</v>
      </c>
      <c r="AY483" s="214" t="s">
        <v>143</v>
      </c>
    </row>
    <row r="484" spans="2:51" s="16" customFormat="1" ht="12">
      <c r="B484" s="236"/>
      <c r="C484" s="237"/>
      <c r="D484" s="195" t="s">
        <v>155</v>
      </c>
      <c r="E484" s="238" t="s">
        <v>19</v>
      </c>
      <c r="F484" s="239" t="s">
        <v>361</v>
      </c>
      <c r="G484" s="237"/>
      <c r="H484" s="240">
        <v>637.13</v>
      </c>
      <c r="I484" s="241"/>
      <c r="J484" s="237"/>
      <c r="K484" s="237"/>
      <c r="L484" s="242"/>
      <c r="M484" s="243"/>
      <c r="N484" s="244"/>
      <c r="O484" s="244"/>
      <c r="P484" s="244"/>
      <c r="Q484" s="244"/>
      <c r="R484" s="244"/>
      <c r="S484" s="244"/>
      <c r="T484" s="245"/>
      <c r="AT484" s="246" t="s">
        <v>155</v>
      </c>
      <c r="AU484" s="246" t="s">
        <v>82</v>
      </c>
      <c r="AV484" s="16" t="s">
        <v>144</v>
      </c>
      <c r="AW484" s="16" t="s">
        <v>33</v>
      </c>
      <c r="AX484" s="16" t="s">
        <v>72</v>
      </c>
      <c r="AY484" s="246" t="s">
        <v>143</v>
      </c>
    </row>
    <row r="485" spans="2:51" s="15" customFormat="1" ht="12">
      <c r="B485" s="215"/>
      <c r="C485" s="216"/>
      <c r="D485" s="195" t="s">
        <v>155</v>
      </c>
      <c r="E485" s="217" t="s">
        <v>19</v>
      </c>
      <c r="F485" s="218" t="s">
        <v>166</v>
      </c>
      <c r="G485" s="216"/>
      <c r="H485" s="219">
        <v>1226.711</v>
      </c>
      <c r="I485" s="220"/>
      <c r="J485" s="216"/>
      <c r="K485" s="216"/>
      <c r="L485" s="221"/>
      <c r="M485" s="222"/>
      <c r="N485" s="223"/>
      <c r="O485" s="223"/>
      <c r="P485" s="223"/>
      <c r="Q485" s="223"/>
      <c r="R485" s="223"/>
      <c r="S485" s="223"/>
      <c r="T485" s="224"/>
      <c r="AT485" s="225" t="s">
        <v>155</v>
      </c>
      <c r="AU485" s="225" t="s">
        <v>82</v>
      </c>
      <c r="AV485" s="15" t="s">
        <v>151</v>
      </c>
      <c r="AW485" s="15" t="s">
        <v>33</v>
      </c>
      <c r="AX485" s="15" t="s">
        <v>80</v>
      </c>
      <c r="AY485" s="225" t="s">
        <v>143</v>
      </c>
    </row>
    <row r="486" spans="1:65" s="2" customFormat="1" ht="33" customHeight="1">
      <c r="A486" s="36"/>
      <c r="B486" s="37"/>
      <c r="C486" s="175" t="s">
        <v>513</v>
      </c>
      <c r="D486" s="175" t="s">
        <v>146</v>
      </c>
      <c r="E486" s="176" t="s">
        <v>514</v>
      </c>
      <c r="F486" s="177" t="s">
        <v>515</v>
      </c>
      <c r="G486" s="178" t="s">
        <v>194</v>
      </c>
      <c r="H486" s="179">
        <v>120</v>
      </c>
      <c r="I486" s="180"/>
      <c r="J486" s="181">
        <f>ROUND(I486*H486,2)</f>
        <v>0</v>
      </c>
      <c r="K486" s="177" t="s">
        <v>150</v>
      </c>
      <c r="L486" s="41"/>
      <c r="M486" s="182" t="s">
        <v>19</v>
      </c>
      <c r="N486" s="183" t="s">
        <v>43</v>
      </c>
      <c r="O486" s="66"/>
      <c r="P486" s="184">
        <f>O486*H486</f>
        <v>0</v>
      </c>
      <c r="Q486" s="184">
        <v>0.0035</v>
      </c>
      <c r="R486" s="184">
        <f>Q486*H486</f>
        <v>0.42</v>
      </c>
      <c r="S486" s="184">
        <v>0</v>
      </c>
      <c r="T486" s="185">
        <f>S486*H486</f>
        <v>0</v>
      </c>
      <c r="U486" s="36"/>
      <c r="V486" s="36"/>
      <c r="W486" s="36"/>
      <c r="X486" s="36"/>
      <c r="Y486" s="36"/>
      <c r="Z486" s="36"/>
      <c r="AA486" s="36"/>
      <c r="AB486" s="36"/>
      <c r="AC486" s="36"/>
      <c r="AD486" s="36"/>
      <c r="AE486" s="36"/>
      <c r="AR486" s="186" t="s">
        <v>151</v>
      </c>
      <c r="AT486" s="186" t="s">
        <v>146</v>
      </c>
      <c r="AU486" s="186" t="s">
        <v>82</v>
      </c>
      <c r="AY486" s="19" t="s">
        <v>143</v>
      </c>
      <c r="BE486" s="187">
        <f>IF(N486="základní",J486,0)</f>
        <v>0</v>
      </c>
      <c r="BF486" s="187">
        <f>IF(N486="snížená",J486,0)</f>
        <v>0</v>
      </c>
      <c r="BG486" s="187">
        <f>IF(N486="zákl. přenesená",J486,0)</f>
        <v>0</v>
      </c>
      <c r="BH486" s="187">
        <f>IF(N486="sníž. přenesená",J486,0)</f>
        <v>0</v>
      </c>
      <c r="BI486" s="187">
        <f>IF(N486="nulová",J486,0)</f>
        <v>0</v>
      </c>
      <c r="BJ486" s="19" t="s">
        <v>80</v>
      </c>
      <c r="BK486" s="187">
        <f>ROUND(I486*H486,2)</f>
        <v>0</v>
      </c>
      <c r="BL486" s="19" t="s">
        <v>151</v>
      </c>
      <c r="BM486" s="186" t="s">
        <v>516</v>
      </c>
    </row>
    <row r="487" spans="1:47" s="2" customFormat="1" ht="12">
      <c r="A487" s="36"/>
      <c r="B487" s="37"/>
      <c r="C487" s="38"/>
      <c r="D487" s="188" t="s">
        <v>153</v>
      </c>
      <c r="E487" s="38"/>
      <c r="F487" s="189" t="s">
        <v>517</v>
      </c>
      <c r="G487" s="38"/>
      <c r="H487" s="38"/>
      <c r="I487" s="190"/>
      <c r="J487" s="38"/>
      <c r="K487" s="38"/>
      <c r="L487" s="41"/>
      <c r="M487" s="191"/>
      <c r="N487" s="192"/>
      <c r="O487" s="66"/>
      <c r="P487" s="66"/>
      <c r="Q487" s="66"/>
      <c r="R487" s="66"/>
      <c r="S487" s="66"/>
      <c r="T487" s="67"/>
      <c r="U487" s="36"/>
      <c r="V487" s="36"/>
      <c r="W487" s="36"/>
      <c r="X487" s="36"/>
      <c r="Y487" s="36"/>
      <c r="Z487" s="36"/>
      <c r="AA487" s="36"/>
      <c r="AB487" s="36"/>
      <c r="AC487" s="36"/>
      <c r="AD487" s="36"/>
      <c r="AE487" s="36"/>
      <c r="AT487" s="19" t="s">
        <v>153</v>
      </c>
      <c r="AU487" s="19" t="s">
        <v>82</v>
      </c>
    </row>
    <row r="488" spans="2:51" s="13" customFormat="1" ht="12">
      <c r="B488" s="193"/>
      <c r="C488" s="194"/>
      <c r="D488" s="195" t="s">
        <v>155</v>
      </c>
      <c r="E488" s="196" t="s">
        <v>19</v>
      </c>
      <c r="F488" s="197" t="s">
        <v>328</v>
      </c>
      <c r="G488" s="194"/>
      <c r="H488" s="196" t="s">
        <v>19</v>
      </c>
      <c r="I488" s="198"/>
      <c r="J488" s="194"/>
      <c r="K488" s="194"/>
      <c r="L488" s="199"/>
      <c r="M488" s="200"/>
      <c r="N488" s="201"/>
      <c r="O488" s="201"/>
      <c r="P488" s="201"/>
      <c r="Q488" s="201"/>
      <c r="R488" s="201"/>
      <c r="S488" s="201"/>
      <c r="T488" s="202"/>
      <c r="AT488" s="203" t="s">
        <v>155</v>
      </c>
      <c r="AU488" s="203" t="s">
        <v>82</v>
      </c>
      <c r="AV488" s="13" t="s">
        <v>80</v>
      </c>
      <c r="AW488" s="13" t="s">
        <v>33</v>
      </c>
      <c r="AX488" s="13" t="s">
        <v>72</v>
      </c>
      <c r="AY488" s="203" t="s">
        <v>143</v>
      </c>
    </row>
    <row r="489" spans="2:51" s="14" customFormat="1" ht="12">
      <c r="B489" s="204"/>
      <c r="C489" s="205"/>
      <c r="D489" s="195" t="s">
        <v>155</v>
      </c>
      <c r="E489" s="206" t="s">
        <v>19</v>
      </c>
      <c r="F489" s="207" t="s">
        <v>518</v>
      </c>
      <c r="G489" s="205"/>
      <c r="H489" s="208">
        <v>120</v>
      </c>
      <c r="I489" s="209"/>
      <c r="J489" s="205"/>
      <c r="K489" s="205"/>
      <c r="L489" s="210"/>
      <c r="M489" s="211"/>
      <c r="N489" s="212"/>
      <c r="O489" s="212"/>
      <c r="P489" s="212"/>
      <c r="Q489" s="212"/>
      <c r="R489" s="212"/>
      <c r="S489" s="212"/>
      <c r="T489" s="213"/>
      <c r="AT489" s="214" t="s">
        <v>155</v>
      </c>
      <c r="AU489" s="214" t="s">
        <v>82</v>
      </c>
      <c r="AV489" s="14" t="s">
        <v>82</v>
      </c>
      <c r="AW489" s="14" t="s">
        <v>33</v>
      </c>
      <c r="AX489" s="14" t="s">
        <v>80</v>
      </c>
      <c r="AY489" s="214" t="s">
        <v>143</v>
      </c>
    </row>
    <row r="490" spans="1:65" s="2" customFormat="1" ht="33" customHeight="1">
      <c r="A490" s="36"/>
      <c r="B490" s="37"/>
      <c r="C490" s="175" t="s">
        <v>519</v>
      </c>
      <c r="D490" s="175" t="s">
        <v>146</v>
      </c>
      <c r="E490" s="176" t="s">
        <v>520</v>
      </c>
      <c r="F490" s="177" t="s">
        <v>521</v>
      </c>
      <c r="G490" s="178" t="s">
        <v>194</v>
      </c>
      <c r="H490" s="179">
        <v>3</v>
      </c>
      <c r="I490" s="180"/>
      <c r="J490" s="181">
        <f>ROUND(I490*H490,2)</f>
        <v>0</v>
      </c>
      <c r="K490" s="177" t="s">
        <v>150</v>
      </c>
      <c r="L490" s="41"/>
      <c r="M490" s="182" t="s">
        <v>19</v>
      </c>
      <c r="N490" s="183" t="s">
        <v>43</v>
      </c>
      <c r="O490" s="66"/>
      <c r="P490" s="184">
        <f>O490*H490</f>
        <v>0</v>
      </c>
      <c r="Q490" s="184">
        <v>0.0389</v>
      </c>
      <c r="R490" s="184">
        <f>Q490*H490</f>
        <v>0.1167</v>
      </c>
      <c r="S490" s="184">
        <v>0</v>
      </c>
      <c r="T490" s="185">
        <f>S490*H490</f>
        <v>0</v>
      </c>
      <c r="U490" s="36"/>
      <c r="V490" s="36"/>
      <c r="W490" s="36"/>
      <c r="X490" s="36"/>
      <c r="Y490" s="36"/>
      <c r="Z490" s="36"/>
      <c r="AA490" s="36"/>
      <c r="AB490" s="36"/>
      <c r="AC490" s="36"/>
      <c r="AD490" s="36"/>
      <c r="AE490" s="36"/>
      <c r="AR490" s="186" t="s">
        <v>151</v>
      </c>
      <c r="AT490" s="186" t="s">
        <v>146</v>
      </c>
      <c r="AU490" s="186" t="s">
        <v>82</v>
      </c>
      <c r="AY490" s="19" t="s">
        <v>143</v>
      </c>
      <c r="BE490" s="187">
        <f>IF(N490="základní",J490,0)</f>
        <v>0</v>
      </c>
      <c r="BF490" s="187">
        <f>IF(N490="snížená",J490,0)</f>
        <v>0</v>
      </c>
      <c r="BG490" s="187">
        <f>IF(N490="zákl. přenesená",J490,0)</f>
        <v>0</v>
      </c>
      <c r="BH490" s="187">
        <f>IF(N490="sníž. přenesená",J490,0)</f>
        <v>0</v>
      </c>
      <c r="BI490" s="187">
        <f>IF(N490="nulová",J490,0)</f>
        <v>0</v>
      </c>
      <c r="BJ490" s="19" t="s">
        <v>80</v>
      </c>
      <c r="BK490" s="187">
        <f>ROUND(I490*H490,2)</f>
        <v>0</v>
      </c>
      <c r="BL490" s="19" t="s">
        <v>151</v>
      </c>
      <c r="BM490" s="186" t="s">
        <v>522</v>
      </c>
    </row>
    <row r="491" spans="1:47" s="2" customFormat="1" ht="12">
      <c r="A491" s="36"/>
      <c r="B491" s="37"/>
      <c r="C491" s="38"/>
      <c r="D491" s="188" t="s">
        <v>153</v>
      </c>
      <c r="E491" s="38"/>
      <c r="F491" s="189" t="s">
        <v>523</v>
      </c>
      <c r="G491" s="38"/>
      <c r="H491" s="38"/>
      <c r="I491" s="190"/>
      <c r="J491" s="38"/>
      <c r="K491" s="38"/>
      <c r="L491" s="41"/>
      <c r="M491" s="191"/>
      <c r="N491" s="192"/>
      <c r="O491" s="66"/>
      <c r="P491" s="66"/>
      <c r="Q491" s="66"/>
      <c r="R491" s="66"/>
      <c r="S491" s="66"/>
      <c r="T491" s="67"/>
      <c r="U491" s="36"/>
      <c r="V491" s="36"/>
      <c r="W491" s="36"/>
      <c r="X491" s="36"/>
      <c r="Y491" s="36"/>
      <c r="Z491" s="36"/>
      <c r="AA491" s="36"/>
      <c r="AB491" s="36"/>
      <c r="AC491" s="36"/>
      <c r="AD491" s="36"/>
      <c r="AE491" s="36"/>
      <c r="AT491" s="19" t="s">
        <v>153</v>
      </c>
      <c r="AU491" s="19" t="s">
        <v>82</v>
      </c>
    </row>
    <row r="492" spans="2:51" s="13" customFormat="1" ht="12">
      <c r="B492" s="193"/>
      <c r="C492" s="194"/>
      <c r="D492" s="195" t="s">
        <v>155</v>
      </c>
      <c r="E492" s="196" t="s">
        <v>19</v>
      </c>
      <c r="F492" s="197" t="s">
        <v>328</v>
      </c>
      <c r="G492" s="194"/>
      <c r="H492" s="196" t="s">
        <v>19</v>
      </c>
      <c r="I492" s="198"/>
      <c r="J492" s="194"/>
      <c r="K492" s="194"/>
      <c r="L492" s="199"/>
      <c r="M492" s="200"/>
      <c r="N492" s="201"/>
      <c r="O492" s="201"/>
      <c r="P492" s="201"/>
      <c r="Q492" s="201"/>
      <c r="R492" s="201"/>
      <c r="S492" s="201"/>
      <c r="T492" s="202"/>
      <c r="AT492" s="203" t="s">
        <v>155</v>
      </c>
      <c r="AU492" s="203" t="s">
        <v>82</v>
      </c>
      <c r="AV492" s="13" t="s">
        <v>80</v>
      </c>
      <c r="AW492" s="13" t="s">
        <v>33</v>
      </c>
      <c r="AX492" s="13" t="s">
        <v>72</v>
      </c>
      <c r="AY492" s="203" t="s">
        <v>143</v>
      </c>
    </row>
    <row r="493" spans="2:51" s="14" customFormat="1" ht="12">
      <c r="B493" s="204"/>
      <c r="C493" s="205"/>
      <c r="D493" s="195" t="s">
        <v>155</v>
      </c>
      <c r="E493" s="206" t="s">
        <v>19</v>
      </c>
      <c r="F493" s="207" t="s">
        <v>524</v>
      </c>
      <c r="G493" s="205"/>
      <c r="H493" s="208">
        <v>3</v>
      </c>
      <c r="I493" s="209"/>
      <c r="J493" s="205"/>
      <c r="K493" s="205"/>
      <c r="L493" s="210"/>
      <c r="M493" s="211"/>
      <c r="N493" s="212"/>
      <c r="O493" s="212"/>
      <c r="P493" s="212"/>
      <c r="Q493" s="212"/>
      <c r="R493" s="212"/>
      <c r="S493" s="212"/>
      <c r="T493" s="213"/>
      <c r="AT493" s="214" t="s">
        <v>155</v>
      </c>
      <c r="AU493" s="214" t="s">
        <v>82</v>
      </c>
      <c r="AV493" s="14" t="s">
        <v>82</v>
      </c>
      <c r="AW493" s="14" t="s">
        <v>33</v>
      </c>
      <c r="AX493" s="14" t="s">
        <v>80</v>
      </c>
      <c r="AY493" s="214" t="s">
        <v>143</v>
      </c>
    </row>
    <row r="494" spans="1:65" s="2" customFormat="1" ht="62.25" customHeight="1">
      <c r="A494" s="36"/>
      <c r="B494" s="37"/>
      <c r="C494" s="175" t="s">
        <v>525</v>
      </c>
      <c r="D494" s="175" t="s">
        <v>146</v>
      </c>
      <c r="E494" s="176" t="s">
        <v>526</v>
      </c>
      <c r="F494" s="177" t="s">
        <v>2762</v>
      </c>
      <c r="G494" s="178" t="s">
        <v>527</v>
      </c>
      <c r="H494" s="179">
        <v>1</v>
      </c>
      <c r="I494" s="180"/>
      <c r="J494" s="181">
        <f>ROUND(I494*H494,2)</f>
        <v>0</v>
      </c>
      <c r="K494" s="177" t="s">
        <v>19</v>
      </c>
      <c r="L494" s="41"/>
      <c r="M494" s="182" t="s">
        <v>19</v>
      </c>
      <c r="N494" s="183" t="s">
        <v>43</v>
      </c>
      <c r="O494" s="66"/>
      <c r="P494" s="184">
        <f>O494*H494</f>
        <v>0</v>
      </c>
      <c r="Q494" s="184">
        <v>0</v>
      </c>
      <c r="R494" s="184">
        <f>Q494*H494</f>
        <v>0</v>
      </c>
      <c r="S494" s="184">
        <v>0</v>
      </c>
      <c r="T494" s="185">
        <f>S494*H494</f>
        <v>0</v>
      </c>
      <c r="U494" s="36"/>
      <c r="V494" s="36"/>
      <c r="W494" s="36"/>
      <c r="X494" s="36"/>
      <c r="Y494" s="36"/>
      <c r="Z494" s="36"/>
      <c r="AA494" s="36"/>
      <c r="AB494" s="36"/>
      <c r="AC494" s="36"/>
      <c r="AD494" s="36"/>
      <c r="AE494" s="36"/>
      <c r="AR494" s="186" t="s">
        <v>151</v>
      </c>
      <c r="AT494" s="186" t="s">
        <v>146</v>
      </c>
      <c r="AU494" s="186" t="s">
        <v>82</v>
      </c>
      <c r="AY494" s="19" t="s">
        <v>143</v>
      </c>
      <c r="BE494" s="187">
        <f>IF(N494="základní",J494,0)</f>
        <v>0</v>
      </c>
      <c r="BF494" s="187">
        <f>IF(N494="snížená",J494,0)</f>
        <v>0</v>
      </c>
      <c r="BG494" s="187">
        <f>IF(N494="zákl. přenesená",J494,0)</f>
        <v>0</v>
      </c>
      <c r="BH494" s="187">
        <f>IF(N494="sníž. přenesená",J494,0)</f>
        <v>0</v>
      </c>
      <c r="BI494" s="187">
        <f>IF(N494="nulová",J494,0)</f>
        <v>0</v>
      </c>
      <c r="BJ494" s="19" t="s">
        <v>80</v>
      </c>
      <c r="BK494" s="187">
        <f>ROUND(I494*H494,2)</f>
        <v>0</v>
      </c>
      <c r="BL494" s="19" t="s">
        <v>151</v>
      </c>
      <c r="BM494" s="186" t="s">
        <v>528</v>
      </c>
    </row>
    <row r="495" spans="2:63" s="12" customFormat="1" ht="22.9" customHeight="1">
      <c r="B495" s="159"/>
      <c r="C495" s="160"/>
      <c r="D495" s="161" t="s">
        <v>71</v>
      </c>
      <c r="E495" s="173" t="s">
        <v>529</v>
      </c>
      <c r="F495" s="173" t="s">
        <v>530</v>
      </c>
      <c r="G495" s="160"/>
      <c r="H495" s="160"/>
      <c r="I495" s="163"/>
      <c r="J495" s="174">
        <f>BK495</f>
        <v>0</v>
      </c>
      <c r="K495" s="160"/>
      <c r="L495" s="165"/>
      <c r="M495" s="166"/>
      <c r="N495" s="167"/>
      <c r="O495" s="167"/>
      <c r="P495" s="168">
        <f>SUM(P496:P650)</f>
        <v>0</v>
      </c>
      <c r="Q495" s="167"/>
      <c r="R495" s="168">
        <f>SUM(R496:R650)</f>
        <v>12.88731209</v>
      </c>
      <c r="S495" s="167"/>
      <c r="T495" s="169">
        <f>SUM(T496:T650)</f>
        <v>0</v>
      </c>
      <c r="AR495" s="170" t="s">
        <v>80</v>
      </c>
      <c r="AT495" s="171" t="s">
        <v>71</v>
      </c>
      <c r="AU495" s="171" t="s">
        <v>80</v>
      </c>
      <c r="AY495" s="170" t="s">
        <v>143</v>
      </c>
      <c r="BK495" s="172">
        <f>SUM(BK496:BK650)</f>
        <v>0</v>
      </c>
    </row>
    <row r="496" spans="1:65" s="2" customFormat="1" ht="55.5" customHeight="1">
      <c r="A496" s="36"/>
      <c r="B496" s="37"/>
      <c r="C496" s="175" t="s">
        <v>531</v>
      </c>
      <c r="D496" s="175" t="s">
        <v>146</v>
      </c>
      <c r="E496" s="176" t="s">
        <v>532</v>
      </c>
      <c r="F496" s="177" t="s">
        <v>533</v>
      </c>
      <c r="G496" s="178" t="s">
        <v>169</v>
      </c>
      <c r="H496" s="179">
        <v>65.73</v>
      </c>
      <c r="I496" s="180"/>
      <c r="J496" s="181">
        <f>ROUND(I496*H496,2)</f>
        <v>0</v>
      </c>
      <c r="K496" s="177" t="s">
        <v>150</v>
      </c>
      <c r="L496" s="41"/>
      <c r="M496" s="182" t="s">
        <v>19</v>
      </c>
      <c r="N496" s="183" t="s">
        <v>43</v>
      </c>
      <c r="O496" s="66"/>
      <c r="P496" s="184">
        <f>O496*H496</f>
        <v>0</v>
      </c>
      <c r="Q496" s="184">
        <v>0</v>
      </c>
      <c r="R496" s="184">
        <f>Q496*H496</f>
        <v>0</v>
      </c>
      <c r="S496" s="184">
        <v>0</v>
      </c>
      <c r="T496" s="185">
        <f>S496*H496</f>
        <v>0</v>
      </c>
      <c r="U496" s="36"/>
      <c r="V496" s="36"/>
      <c r="W496" s="36"/>
      <c r="X496" s="36"/>
      <c r="Y496" s="36"/>
      <c r="Z496" s="36"/>
      <c r="AA496" s="36"/>
      <c r="AB496" s="36"/>
      <c r="AC496" s="36"/>
      <c r="AD496" s="36"/>
      <c r="AE496" s="36"/>
      <c r="AR496" s="186" t="s">
        <v>151</v>
      </c>
      <c r="AT496" s="186" t="s">
        <v>146</v>
      </c>
      <c r="AU496" s="186" t="s">
        <v>82</v>
      </c>
      <c r="AY496" s="19" t="s">
        <v>143</v>
      </c>
      <c r="BE496" s="187">
        <f>IF(N496="základní",J496,0)</f>
        <v>0</v>
      </c>
      <c r="BF496" s="187">
        <f>IF(N496="snížená",J496,0)</f>
        <v>0</v>
      </c>
      <c r="BG496" s="187">
        <f>IF(N496="zákl. přenesená",J496,0)</f>
        <v>0</v>
      </c>
      <c r="BH496" s="187">
        <f>IF(N496="sníž. přenesená",J496,0)</f>
        <v>0</v>
      </c>
      <c r="BI496" s="187">
        <f>IF(N496="nulová",J496,0)</f>
        <v>0</v>
      </c>
      <c r="BJ496" s="19" t="s">
        <v>80</v>
      </c>
      <c r="BK496" s="187">
        <f>ROUND(I496*H496,2)</f>
        <v>0</v>
      </c>
      <c r="BL496" s="19" t="s">
        <v>151</v>
      </c>
      <c r="BM496" s="186" t="s">
        <v>534</v>
      </c>
    </row>
    <row r="497" spans="1:47" s="2" customFormat="1" ht="12">
      <c r="A497" s="36"/>
      <c r="B497" s="37"/>
      <c r="C497" s="38"/>
      <c r="D497" s="188" t="s">
        <v>153</v>
      </c>
      <c r="E497" s="38"/>
      <c r="F497" s="189" t="s">
        <v>535</v>
      </c>
      <c r="G497" s="38"/>
      <c r="H497" s="38"/>
      <c r="I497" s="190"/>
      <c r="J497" s="38"/>
      <c r="K497" s="38"/>
      <c r="L497" s="41"/>
      <c r="M497" s="191"/>
      <c r="N497" s="192"/>
      <c r="O497" s="66"/>
      <c r="P497" s="66"/>
      <c r="Q497" s="66"/>
      <c r="R497" s="66"/>
      <c r="S497" s="66"/>
      <c r="T497" s="67"/>
      <c r="U497" s="36"/>
      <c r="V497" s="36"/>
      <c r="W497" s="36"/>
      <c r="X497" s="36"/>
      <c r="Y497" s="36"/>
      <c r="Z497" s="36"/>
      <c r="AA497" s="36"/>
      <c r="AB497" s="36"/>
      <c r="AC497" s="36"/>
      <c r="AD497" s="36"/>
      <c r="AE497" s="36"/>
      <c r="AT497" s="19" t="s">
        <v>153</v>
      </c>
      <c r="AU497" s="19" t="s">
        <v>82</v>
      </c>
    </row>
    <row r="498" spans="2:51" s="13" customFormat="1" ht="12">
      <c r="B498" s="193"/>
      <c r="C498" s="194"/>
      <c r="D498" s="195" t="s">
        <v>155</v>
      </c>
      <c r="E498" s="196" t="s">
        <v>19</v>
      </c>
      <c r="F498" s="197" t="s">
        <v>536</v>
      </c>
      <c r="G498" s="194"/>
      <c r="H498" s="196" t="s">
        <v>19</v>
      </c>
      <c r="I498" s="198"/>
      <c r="J498" s="194"/>
      <c r="K498" s="194"/>
      <c r="L498" s="199"/>
      <c r="M498" s="200"/>
      <c r="N498" s="201"/>
      <c r="O498" s="201"/>
      <c r="P498" s="201"/>
      <c r="Q498" s="201"/>
      <c r="R498" s="201"/>
      <c r="S498" s="201"/>
      <c r="T498" s="202"/>
      <c r="AT498" s="203" t="s">
        <v>155</v>
      </c>
      <c r="AU498" s="203" t="s">
        <v>82</v>
      </c>
      <c r="AV498" s="13" t="s">
        <v>80</v>
      </c>
      <c r="AW498" s="13" t="s">
        <v>33</v>
      </c>
      <c r="AX498" s="13" t="s">
        <v>72</v>
      </c>
      <c r="AY498" s="203" t="s">
        <v>143</v>
      </c>
    </row>
    <row r="499" spans="2:51" s="14" customFormat="1" ht="12">
      <c r="B499" s="204"/>
      <c r="C499" s="205"/>
      <c r="D499" s="195" t="s">
        <v>155</v>
      </c>
      <c r="E499" s="206" t="s">
        <v>19</v>
      </c>
      <c r="F499" s="207" t="s">
        <v>537</v>
      </c>
      <c r="G499" s="205"/>
      <c r="H499" s="208">
        <v>38.25</v>
      </c>
      <c r="I499" s="209"/>
      <c r="J499" s="205"/>
      <c r="K499" s="205"/>
      <c r="L499" s="210"/>
      <c r="M499" s="211"/>
      <c r="N499" s="212"/>
      <c r="O499" s="212"/>
      <c r="P499" s="212"/>
      <c r="Q499" s="212"/>
      <c r="R499" s="212"/>
      <c r="S499" s="212"/>
      <c r="T499" s="213"/>
      <c r="AT499" s="214" t="s">
        <v>155</v>
      </c>
      <c r="AU499" s="214" t="s">
        <v>82</v>
      </c>
      <c r="AV499" s="14" t="s">
        <v>82</v>
      </c>
      <c r="AW499" s="14" t="s">
        <v>33</v>
      </c>
      <c r="AX499" s="14" t="s">
        <v>72</v>
      </c>
      <c r="AY499" s="214" t="s">
        <v>143</v>
      </c>
    </row>
    <row r="500" spans="2:51" s="14" customFormat="1" ht="12">
      <c r="B500" s="204"/>
      <c r="C500" s="205"/>
      <c r="D500" s="195" t="s">
        <v>155</v>
      </c>
      <c r="E500" s="206" t="s">
        <v>19</v>
      </c>
      <c r="F500" s="207" t="s">
        <v>538</v>
      </c>
      <c r="G500" s="205"/>
      <c r="H500" s="208">
        <v>7.2</v>
      </c>
      <c r="I500" s="209"/>
      <c r="J500" s="205"/>
      <c r="K500" s="205"/>
      <c r="L500" s="210"/>
      <c r="M500" s="211"/>
      <c r="N500" s="212"/>
      <c r="O500" s="212"/>
      <c r="P500" s="212"/>
      <c r="Q500" s="212"/>
      <c r="R500" s="212"/>
      <c r="S500" s="212"/>
      <c r="T500" s="213"/>
      <c r="AT500" s="214" t="s">
        <v>155</v>
      </c>
      <c r="AU500" s="214" t="s">
        <v>82</v>
      </c>
      <c r="AV500" s="14" t="s">
        <v>82</v>
      </c>
      <c r="AW500" s="14" t="s">
        <v>33</v>
      </c>
      <c r="AX500" s="14" t="s">
        <v>72</v>
      </c>
      <c r="AY500" s="214" t="s">
        <v>143</v>
      </c>
    </row>
    <row r="501" spans="2:51" s="14" customFormat="1" ht="12">
      <c r="B501" s="204"/>
      <c r="C501" s="205"/>
      <c r="D501" s="195" t="s">
        <v>155</v>
      </c>
      <c r="E501" s="206" t="s">
        <v>19</v>
      </c>
      <c r="F501" s="207" t="s">
        <v>539</v>
      </c>
      <c r="G501" s="205"/>
      <c r="H501" s="208">
        <v>9.48</v>
      </c>
      <c r="I501" s="209"/>
      <c r="J501" s="205"/>
      <c r="K501" s="205"/>
      <c r="L501" s="210"/>
      <c r="M501" s="211"/>
      <c r="N501" s="212"/>
      <c r="O501" s="212"/>
      <c r="P501" s="212"/>
      <c r="Q501" s="212"/>
      <c r="R501" s="212"/>
      <c r="S501" s="212"/>
      <c r="T501" s="213"/>
      <c r="AT501" s="214" t="s">
        <v>155</v>
      </c>
      <c r="AU501" s="214" t="s">
        <v>82</v>
      </c>
      <c r="AV501" s="14" t="s">
        <v>82</v>
      </c>
      <c r="AW501" s="14" t="s">
        <v>33</v>
      </c>
      <c r="AX501" s="14" t="s">
        <v>72</v>
      </c>
      <c r="AY501" s="214" t="s">
        <v>143</v>
      </c>
    </row>
    <row r="502" spans="2:51" s="13" customFormat="1" ht="12">
      <c r="B502" s="193"/>
      <c r="C502" s="194"/>
      <c r="D502" s="195" t="s">
        <v>155</v>
      </c>
      <c r="E502" s="196" t="s">
        <v>19</v>
      </c>
      <c r="F502" s="197" t="s">
        <v>540</v>
      </c>
      <c r="G502" s="194"/>
      <c r="H502" s="196" t="s">
        <v>19</v>
      </c>
      <c r="I502" s="198"/>
      <c r="J502" s="194"/>
      <c r="K502" s="194"/>
      <c r="L502" s="199"/>
      <c r="M502" s="200"/>
      <c r="N502" s="201"/>
      <c r="O502" s="201"/>
      <c r="P502" s="201"/>
      <c r="Q502" s="201"/>
      <c r="R502" s="201"/>
      <c r="S502" s="201"/>
      <c r="T502" s="202"/>
      <c r="AT502" s="203" t="s">
        <v>155</v>
      </c>
      <c r="AU502" s="203" t="s">
        <v>82</v>
      </c>
      <c r="AV502" s="13" t="s">
        <v>80</v>
      </c>
      <c r="AW502" s="13" t="s">
        <v>33</v>
      </c>
      <c r="AX502" s="13" t="s">
        <v>72</v>
      </c>
      <c r="AY502" s="203" t="s">
        <v>143</v>
      </c>
    </row>
    <row r="503" spans="2:51" s="14" customFormat="1" ht="12">
      <c r="B503" s="204"/>
      <c r="C503" s="205"/>
      <c r="D503" s="195" t="s">
        <v>155</v>
      </c>
      <c r="E503" s="206" t="s">
        <v>19</v>
      </c>
      <c r="F503" s="207" t="s">
        <v>541</v>
      </c>
      <c r="G503" s="205"/>
      <c r="H503" s="208">
        <v>10.8</v>
      </c>
      <c r="I503" s="209"/>
      <c r="J503" s="205"/>
      <c r="K503" s="205"/>
      <c r="L503" s="210"/>
      <c r="M503" s="211"/>
      <c r="N503" s="212"/>
      <c r="O503" s="212"/>
      <c r="P503" s="212"/>
      <c r="Q503" s="212"/>
      <c r="R503" s="212"/>
      <c r="S503" s="212"/>
      <c r="T503" s="213"/>
      <c r="AT503" s="214" t="s">
        <v>155</v>
      </c>
      <c r="AU503" s="214" t="s">
        <v>82</v>
      </c>
      <c r="AV503" s="14" t="s">
        <v>82</v>
      </c>
      <c r="AW503" s="14" t="s">
        <v>33</v>
      </c>
      <c r="AX503" s="14" t="s">
        <v>72</v>
      </c>
      <c r="AY503" s="214" t="s">
        <v>143</v>
      </c>
    </row>
    <row r="504" spans="2:51" s="15" customFormat="1" ht="12">
      <c r="B504" s="215"/>
      <c r="C504" s="216"/>
      <c r="D504" s="195" t="s">
        <v>155</v>
      </c>
      <c r="E504" s="217" t="s">
        <v>19</v>
      </c>
      <c r="F504" s="218" t="s">
        <v>166</v>
      </c>
      <c r="G504" s="216"/>
      <c r="H504" s="219">
        <v>65.73</v>
      </c>
      <c r="I504" s="220"/>
      <c r="J504" s="216"/>
      <c r="K504" s="216"/>
      <c r="L504" s="221"/>
      <c r="M504" s="222"/>
      <c r="N504" s="223"/>
      <c r="O504" s="223"/>
      <c r="P504" s="223"/>
      <c r="Q504" s="223"/>
      <c r="R504" s="223"/>
      <c r="S504" s="223"/>
      <c r="T504" s="224"/>
      <c r="AT504" s="225" t="s">
        <v>155</v>
      </c>
      <c r="AU504" s="225" t="s">
        <v>82</v>
      </c>
      <c r="AV504" s="15" t="s">
        <v>151</v>
      </c>
      <c r="AW504" s="15" t="s">
        <v>33</v>
      </c>
      <c r="AX504" s="15" t="s">
        <v>80</v>
      </c>
      <c r="AY504" s="225" t="s">
        <v>143</v>
      </c>
    </row>
    <row r="505" spans="1:65" s="2" customFormat="1" ht="24.2" customHeight="1">
      <c r="A505" s="36"/>
      <c r="B505" s="37"/>
      <c r="C505" s="226" t="s">
        <v>542</v>
      </c>
      <c r="D505" s="226" t="s">
        <v>227</v>
      </c>
      <c r="E505" s="227" t="s">
        <v>543</v>
      </c>
      <c r="F505" s="228" t="s">
        <v>544</v>
      </c>
      <c r="G505" s="229" t="s">
        <v>169</v>
      </c>
      <c r="H505" s="230">
        <v>69.017</v>
      </c>
      <c r="I505" s="231"/>
      <c r="J505" s="232">
        <f>ROUND(I505*H505,2)</f>
        <v>0</v>
      </c>
      <c r="K505" s="228" t="s">
        <v>150</v>
      </c>
      <c r="L505" s="233"/>
      <c r="M505" s="234" t="s">
        <v>19</v>
      </c>
      <c r="N505" s="235" t="s">
        <v>43</v>
      </c>
      <c r="O505" s="66"/>
      <c r="P505" s="184">
        <f>O505*H505</f>
        <v>0</v>
      </c>
      <c r="Q505" s="184">
        <v>4E-05</v>
      </c>
      <c r="R505" s="184">
        <f>Q505*H505</f>
        <v>0.00276068</v>
      </c>
      <c r="S505" s="184">
        <v>0</v>
      </c>
      <c r="T505" s="185">
        <f>S505*H505</f>
        <v>0</v>
      </c>
      <c r="U505" s="36"/>
      <c r="V505" s="36"/>
      <c r="W505" s="36"/>
      <c r="X505" s="36"/>
      <c r="Y505" s="36"/>
      <c r="Z505" s="36"/>
      <c r="AA505" s="36"/>
      <c r="AB505" s="36"/>
      <c r="AC505" s="36"/>
      <c r="AD505" s="36"/>
      <c r="AE505" s="36"/>
      <c r="AR505" s="186" t="s">
        <v>206</v>
      </c>
      <c r="AT505" s="186" t="s">
        <v>227</v>
      </c>
      <c r="AU505" s="186" t="s">
        <v>82</v>
      </c>
      <c r="AY505" s="19" t="s">
        <v>143</v>
      </c>
      <c r="BE505" s="187">
        <f>IF(N505="základní",J505,0)</f>
        <v>0</v>
      </c>
      <c r="BF505" s="187">
        <f>IF(N505="snížená",J505,0)</f>
        <v>0</v>
      </c>
      <c r="BG505" s="187">
        <f>IF(N505="zákl. přenesená",J505,0)</f>
        <v>0</v>
      </c>
      <c r="BH505" s="187">
        <f>IF(N505="sníž. přenesená",J505,0)</f>
        <v>0</v>
      </c>
      <c r="BI505" s="187">
        <f>IF(N505="nulová",J505,0)</f>
        <v>0</v>
      </c>
      <c r="BJ505" s="19" t="s">
        <v>80</v>
      </c>
      <c r="BK505" s="187">
        <f>ROUND(I505*H505,2)</f>
        <v>0</v>
      </c>
      <c r="BL505" s="19" t="s">
        <v>151</v>
      </c>
      <c r="BM505" s="186" t="s">
        <v>545</v>
      </c>
    </row>
    <row r="506" spans="2:51" s="14" customFormat="1" ht="12">
      <c r="B506" s="204"/>
      <c r="C506" s="205"/>
      <c r="D506" s="195" t="s">
        <v>155</v>
      </c>
      <c r="E506" s="205"/>
      <c r="F506" s="207" t="s">
        <v>546</v>
      </c>
      <c r="G506" s="205"/>
      <c r="H506" s="208">
        <v>69.017</v>
      </c>
      <c r="I506" s="209"/>
      <c r="J506" s="205"/>
      <c r="K506" s="205"/>
      <c r="L506" s="210"/>
      <c r="M506" s="211"/>
      <c r="N506" s="212"/>
      <c r="O506" s="212"/>
      <c r="P506" s="212"/>
      <c r="Q506" s="212"/>
      <c r="R506" s="212"/>
      <c r="S506" s="212"/>
      <c r="T506" s="213"/>
      <c r="AT506" s="214" t="s">
        <v>155</v>
      </c>
      <c r="AU506" s="214" t="s">
        <v>82</v>
      </c>
      <c r="AV506" s="14" t="s">
        <v>82</v>
      </c>
      <c r="AW506" s="14" t="s">
        <v>4</v>
      </c>
      <c r="AX506" s="14" t="s">
        <v>80</v>
      </c>
      <c r="AY506" s="214" t="s">
        <v>143</v>
      </c>
    </row>
    <row r="507" spans="1:65" s="2" customFormat="1" ht="78" customHeight="1">
      <c r="A507" s="36"/>
      <c r="B507" s="37"/>
      <c r="C507" s="175" t="s">
        <v>547</v>
      </c>
      <c r="D507" s="175" t="s">
        <v>146</v>
      </c>
      <c r="E507" s="176" t="s">
        <v>548</v>
      </c>
      <c r="F507" s="177" t="s">
        <v>549</v>
      </c>
      <c r="G507" s="178" t="s">
        <v>178</v>
      </c>
      <c r="H507" s="179">
        <v>132.87</v>
      </c>
      <c r="I507" s="180"/>
      <c r="J507" s="181">
        <f>ROUND(I507*H507,2)</f>
        <v>0</v>
      </c>
      <c r="K507" s="177" t="s">
        <v>150</v>
      </c>
      <c r="L507" s="41"/>
      <c r="M507" s="182" t="s">
        <v>19</v>
      </c>
      <c r="N507" s="183" t="s">
        <v>43</v>
      </c>
      <c r="O507" s="66"/>
      <c r="P507" s="184">
        <f>O507*H507</f>
        <v>0</v>
      </c>
      <c r="Q507" s="184">
        <v>0.01168</v>
      </c>
      <c r="R507" s="184">
        <f>Q507*H507</f>
        <v>1.5519216</v>
      </c>
      <c r="S507" s="184">
        <v>0</v>
      </c>
      <c r="T507" s="185">
        <f>S507*H507</f>
        <v>0</v>
      </c>
      <c r="U507" s="36"/>
      <c r="V507" s="36"/>
      <c r="W507" s="36"/>
      <c r="X507" s="36"/>
      <c r="Y507" s="36"/>
      <c r="Z507" s="36"/>
      <c r="AA507" s="36"/>
      <c r="AB507" s="36"/>
      <c r="AC507" s="36"/>
      <c r="AD507" s="36"/>
      <c r="AE507" s="36"/>
      <c r="AR507" s="186" t="s">
        <v>151</v>
      </c>
      <c r="AT507" s="186" t="s">
        <v>146</v>
      </c>
      <c r="AU507" s="186" t="s">
        <v>82</v>
      </c>
      <c r="AY507" s="19" t="s">
        <v>143</v>
      </c>
      <c r="BE507" s="187">
        <f>IF(N507="základní",J507,0)</f>
        <v>0</v>
      </c>
      <c r="BF507" s="187">
        <f>IF(N507="snížená",J507,0)</f>
        <v>0</v>
      </c>
      <c r="BG507" s="187">
        <f>IF(N507="zákl. přenesená",J507,0)</f>
        <v>0</v>
      </c>
      <c r="BH507" s="187">
        <f>IF(N507="sníž. přenesená",J507,0)</f>
        <v>0</v>
      </c>
      <c r="BI507" s="187">
        <f>IF(N507="nulová",J507,0)</f>
        <v>0</v>
      </c>
      <c r="BJ507" s="19" t="s">
        <v>80</v>
      </c>
      <c r="BK507" s="187">
        <f>ROUND(I507*H507,2)</f>
        <v>0</v>
      </c>
      <c r="BL507" s="19" t="s">
        <v>151</v>
      </c>
      <c r="BM507" s="186" t="s">
        <v>550</v>
      </c>
    </row>
    <row r="508" spans="1:47" s="2" customFormat="1" ht="12">
      <c r="A508" s="36"/>
      <c r="B508" s="37"/>
      <c r="C508" s="38"/>
      <c r="D508" s="188" t="s">
        <v>153</v>
      </c>
      <c r="E508" s="38"/>
      <c r="F508" s="189" t="s">
        <v>551</v>
      </c>
      <c r="G508" s="38"/>
      <c r="H508" s="38"/>
      <c r="I508" s="190"/>
      <c r="J508" s="38"/>
      <c r="K508" s="38"/>
      <c r="L508" s="41"/>
      <c r="M508" s="191"/>
      <c r="N508" s="192"/>
      <c r="O508" s="66"/>
      <c r="P508" s="66"/>
      <c r="Q508" s="66"/>
      <c r="R508" s="66"/>
      <c r="S508" s="66"/>
      <c r="T508" s="67"/>
      <c r="U508" s="36"/>
      <c r="V508" s="36"/>
      <c r="W508" s="36"/>
      <c r="X508" s="36"/>
      <c r="Y508" s="36"/>
      <c r="Z508" s="36"/>
      <c r="AA508" s="36"/>
      <c r="AB508" s="36"/>
      <c r="AC508" s="36"/>
      <c r="AD508" s="36"/>
      <c r="AE508" s="36"/>
      <c r="AT508" s="19" t="s">
        <v>153</v>
      </c>
      <c r="AU508" s="19" t="s">
        <v>82</v>
      </c>
    </row>
    <row r="509" spans="2:51" s="13" customFormat="1" ht="12">
      <c r="B509" s="193"/>
      <c r="C509" s="194"/>
      <c r="D509" s="195" t="s">
        <v>155</v>
      </c>
      <c r="E509" s="196" t="s">
        <v>19</v>
      </c>
      <c r="F509" s="197" t="s">
        <v>536</v>
      </c>
      <c r="G509" s="194"/>
      <c r="H509" s="196" t="s">
        <v>19</v>
      </c>
      <c r="I509" s="198"/>
      <c r="J509" s="194"/>
      <c r="K509" s="194"/>
      <c r="L509" s="199"/>
      <c r="M509" s="200"/>
      <c r="N509" s="201"/>
      <c r="O509" s="201"/>
      <c r="P509" s="201"/>
      <c r="Q509" s="201"/>
      <c r="R509" s="201"/>
      <c r="S509" s="201"/>
      <c r="T509" s="202"/>
      <c r="AT509" s="203" t="s">
        <v>155</v>
      </c>
      <c r="AU509" s="203" t="s">
        <v>82</v>
      </c>
      <c r="AV509" s="13" t="s">
        <v>80</v>
      </c>
      <c r="AW509" s="13" t="s">
        <v>33</v>
      </c>
      <c r="AX509" s="13" t="s">
        <v>72</v>
      </c>
      <c r="AY509" s="203" t="s">
        <v>143</v>
      </c>
    </row>
    <row r="510" spans="2:51" s="14" customFormat="1" ht="12">
      <c r="B510" s="204"/>
      <c r="C510" s="205"/>
      <c r="D510" s="195" t="s">
        <v>155</v>
      </c>
      <c r="E510" s="206" t="s">
        <v>19</v>
      </c>
      <c r="F510" s="207" t="s">
        <v>552</v>
      </c>
      <c r="G510" s="205"/>
      <c r="H510" s="208">
        <v>146.85</v>
      </c>
      <c r="I510" s="209"/>
      <c r="J510" s="205"/>
      <c r="K510" s="205"/>
      <c r="L510" s="210"/>
      <c r="M510" s="211"/>
      <c r="N510" s="212"/>
      <c r="O510" s="212"/>
      <c r="P510" s="212"/>
      <c r="Q510" s="212"/>
      <c r="R510" s="212"/>
      <c r="S510" s="212"/>
      <c r="T510" s="213"/>
      <c r="AT510" s="214" t="s">
        <v>155</v>
      </c>
      <c r="AU510" s="214" t="s">
        <v>82</v>
      </c>
      <c r="AV510" s="14" t="s">
        <v>82</v>
      </c>
      <c r="AW510" s="14" t="s">
        <v>33</v>
      </c>
      <c r="AX510" s="14" t="s">
        <v>72</v>
      </c>
      <c r="AY510" s="214" t="s">
        <v>143</v>
      </c>
    </row>
    <row r="511" spans="2:51" s="14" customFormat="1" ht="12">
      <c r="B511" s="204"/>
      <c r="C511" s="205"/>
      <c r="D511" s="195" t="s">
        <v>155</v>
      </c>
      <c r="E511" s="206" t="s">
        <v>19</v>
      </c>
      <c r="F511" s="207" t="s">
        <v>553</v>
      </c>
      <c r="G511" s="205"/>
      <c r="H511" s="208">
        <v>-7.948</v>
      </c>
      <c r="I511" s="209"/>
      <c r="J511" s="205"/>
      <c r="K511" s="205"/>
      <c r="L511" s="210"/>
      <c r="M511" s="211"/>
      <c r="N511" s="212"/>
      <c r="O511" s="212"/>
      <c r="P511" s="212"/>
      <c r="Q511" s="212"/>
      <c r="R511" s="212"/>
      <c r="S511" s="212"/>
      <c r="T511" s="213"/>
      <c r="AT511" s="214" t="s">
        <v>155</v>
      </c>
      <c r="AU511" s="214" t="s">
        <v>82</v>
      </c>
      <c r="AV511" s="14" t="s">
        <v>82</v>
      </c>
      <c r="AW511" s="14" t="s">
        <v>33</v>
      </c>
      <c r="AX511" s="14" t="s">
        <v>72</v>
      </c>
      <c r="AY511" s="214" t="s">
        <v>143</v>
      </c>
    </row>
    <row r="512" spans="2:51" s="14" customFormat="1" ht="12">
      <c r="B512" s="204"/>
      <c r="C512" s="205"/>
      <c r="D512" s="195" t="s">
        <v>155</v>
      </c>
      <c r="E512" s="206" t="s">
        <v>19</v>
      </c>
      <c r="F512" s="207" t="s">
        <v>554</v>
      </c>
      <c r="G512" s="205"/>
      <c r="H512" s="208">
        <v>-2.88</v>
      </c>
      <c r="I512" s="209"/>
      <c r="J512" s="205"/>
      <c r="K512" s="205"/>
      <c r="L512" s="210"/>
      <c r="M512" s="211"/>
      <c r="N512" s="212"/>
      <c r="O512" s="212"/>
      <c r="P512" s="212"/>
      <c r="Q512" s="212"/>
      <c r="R512" s="212"/>
      <c r="S512" s="212"/>
      <c r="T512" s="213"/>
      <c r="AT512" s="214" t="s">
        <v>155</v>
      </c>
      <c r="AU512" s="214" t="s">
        <v>82</v>
      </c>
      <c r="AV512" s="14" t="s">
        <v>82</v>
      </c>
      <c r="AW512" s="14" t="s">
        <v>33</v>
      </c>
      <c r="AX512" s="14" t="s">
        <v>72</v>
      </c>
      <c r="AY512" s="214" t="s">
        <v>143</v>
      </c>
    </row>
    <row r="513" spans="2:51" s="14" customFormat="1" ht="12">
      <c r="B513" s="204"/>
      <c r="C513" s="205"/>
      <c r="D513" s="195" t="s">
        <v>155</v>
      </c>
      <c r="E513" s="206" t="s">
        <v>19</v>
      </c>
      <c r="F513" s="207" t="s">
        <v>393</v>
      </c>
      <c r="G513" s="205"/>
      <c r="H513" s="208">
        <v>-3.152</v>
      </c>
      <c r="I513" s="209"/>
      <c r="J513" s="205"/>
      <c r="K513" s="205"/>
      <c r="L513" s="210"/>
      <c r="M513" s="211"/>
      <c r="N513" s="212"/>
      <c r="O513" s="212"/>
      <c r="P513" s="212"/>
      <c r="Q513" s="212"/>
      <c r="R513" s="212"/>
      <c r="S513" s="212"/>
      <c r="T513" s="213"/>
      <c r="AT513" s="214" t="s">
        <v>155</v>
      </c>
      <c r="AU513" s="214" t="s">
        <v>82</v>
      </c>
      <c r="AV513" s="14" t="s">
        <v>82</v>
      </c>
      <c r="AW513" s="14" t="s">
        <v>33</v>
      </c>
      <c r="AX513" s="14" t="s">
        <v>72</v>
      </c>
      <c r="AY513" s="214" t="s">
        <v>143</v>
      </c>
    </row>
    <row r="514" spans="2:51" s="15" customFormat="1" ht="12">
      <c r="B514" s="215"/>
      <c r="C514" s="216"/>
      <c r="D514" s="195" t="s">
        <v>155</v>
      </c>
      <c r="E514" s="217" t="s">
        <v>19</v>
      </c>
      <c r="F514" s="218" t="s">
        <v>166</v>
      </c>
      <c r="G514" s="216"/>
      <c r="H514" s="219">
        <v>132.87</v>
      </c>
      <c r="I514" s="220"/>
      <c r="J514" s="216"/>
      <c r="K514" s="216"/>
      <c r="L514" s="221"/>
      <c r="M514" s="222"/>
      <c r="N514" s="223"/>
      <c r="O514" s="223"/>
      <c r="P514" s="223"/>
      <c r="Q514" s="223"/>
      <c r="R514" s="223"/>
      <c r="S514" s="223"/>
      <c r="T514" s="224"/>
      <c r="AT514" s="225" t="s">
        <v>155</v>
      </c>
      <c r="AU514" s="225" t="s">
        <v>82</v>
      </c>
      <c r="AV514" s="15" t="s">
        <v>151</v>
      </c>
      <c r="AW514" s="15" t="s">
        <v>33</v>
      </c>
      <c r="AX514" s="15" t="s">
        <v>80</v>
      </c>
      <c r="AY514" s="225" t="s">
        <v>143</v>
      </c>
    </row>
    <row r="515" spans="1:65" s="2" customFormat="1" ht="24.2" customHeight="1">
      <c r="A515" s="36"/>
      <c r="B515" s="37"/>
      <c r="C515" s="226" t="s">
        <v>555</v>
      </c>
      <c r="D515" s="226" t="s">
        <v>227</v>
      </c>
      <c r="E515" s="227" t="s">
        <v>556</v>
      </c>
      <c r="F515" s="228" t="s">
        <v>557</v>
      </c>
      <c r="G515" s="229" t="s">
        <v>178</v>
      </c>
      <c r="H515" s="230">
        <v>139.514</v>
      </c>
      <c r="I515" s="231"/>
      <c r="J515" s="232">
        <f>ROUND(I515*H515,2)</f>
        <v>0</v>
      </c>
      <c r="K515" s="228" t="s">
        <v>150</v>
      </c>
      <c r="L515" s="233"/>
      <c r="M515" s="234" t="s">
        <v>19</v>
      </c>
      <c r="N515" s="235" t="s">
        <v>43</v>
      </c>
      <c r="O515" s="66"/>
      <c r="P515" s="184">
        <f>O515*H515</f>
        <v>0</v>
      </c>
      <c r="Q515" s="184">
        <v>0.0195</v>
      </c>
      <c r="R515" s="184">
        <f>Q515*H515</f>
        <v>2.720523</v>
      </c>
      <c r="S515" s="184">
        <v>0</v>
      </c>
      <c r="T515" s="185">
        <f>S515*H515</f>
        <v>0</v>
      </c>
      <c r="U515" s="36"/>
      <c r="V515" s="36"/>
      <c r="W515" s="36"/>
      <c r="X515" s="36"/>
      <c r="Y515" s="36"/>
      <c r="Z515" s="36"/>
      <c r="AA515" s="36"/>
      <c r="AB515" s="36"/>
      <c r="AC515" s="36"/>
      <c r="AD515" s="36"/>
      <c r="AE515" s="36"/>
      <c r="AR515" s="186" t="s">
        <v>206</v>
      </c>
      <c r="AT515" s="186" t="s">
        <v>227</v>
      </c>
      <c r="AU515" s="186" t="s">
        <v>82</v>
      </c>
      <c r="AY515" s="19" t="s">
        <v>143</v>
      </c>
      <c r="BE515" s="187">
        <f>IF(N515="základní",J515,0)</f>
        <v>0</v>
      </c>
      <c r="BF515" s="187">
        <f>IF(N515="snížená",J515,0)</f>
        <v>0</v>
      </c>
      <c r="BG515" s="187">
        <f>IF(N515="zákl. přenesená",J515,0)</f>
        <v>0</v>
      </c>
      <c r="BH515" s="187">
        <f>IF(N515="sníž. přenesená",J515,0)</f>
        <v>0</v>
      </c>
      <c r="BI515" s="187">
        <f>IF(N515="nulová",J515,0)</f>
        <v>0</v>
      </c>
      <c r="BJ515" s="19" t="s">
        <v>80</v>
      </c>
      <c r="BK515" s="187">
        <f>ROUND(I515*H515,2)</f>
        <v>0</v>
      </c>
      <c r="BL515" s="19" t="s">
        <v>151</v>
      </c>
      <c r="BM515" s="186" t="s">
        <v>558</v>
      </c>
    </row>
    <row r="516" spans="2:51" s="14" customFormat="1" ht="12">
      <c r="B516" s="204"/>
      <c r="C516" s="205"/>
      <c r="D516" s="195" t="s">
        <v>155</v>
      </c>
      <c r="E516" s="205"/>
      <c r="F516" s="207" t="s">
        <v>559</v>
      </c>
      <c r="G516" s="205"/>
      <c r="H516" s="208">
        <v>139.514</v>
      </c>
      <c r="I516" s="209"/>
      <c r="J516" s="205"/>
      <c r="K516" s="205"/>
      <c r="L516" s="210"/>
      <c r="M516" s="211"/>
      <c r="N516" s="212"/>
      <c r="O516" s="212"/>
      <c r="P516" s="212"/>
      <c r="Q516" s="212"/>
      <c r="R516" s="212"/>
      <c r="S516" s="212"/>
      <c r="T516" s="213"/>
      <c r="AT516" s="214" t="s">
        <v>155</v>
      </c>
      <c r="AU516" s="214" t="s">
        <v>82</v>
      </c>
      <c r="AV516" s="14" t="s">
        <v>82</v>
      </c>
      <c r="AW516" s="14" t="s">
        <v>4</v>
      </c>
      <c r="AX516" s="14" t="s">
        <v>80</v>
      </c>
      <c r="AY516" s="214" t="s">
        <v>143</v>
      </c>
    </row>
    <row r="517" spans="1:65" s="2" customFormat="1" ht="62.65" customHeight="1">
      <c r="A517" s="36"/>
      <c r="B517" s="37"/>
      <c r="C517" s="175" t="s">
        <v>560</v>
      </c>
      <c r="D517" s="175" t="s">
        <v>146</v>
      </c>
      <c r="E517" s="176" t="s">
        <v>561</v>
      </c>
      <c r="F517" s="177" t="s">
        <v>562</v>
      </c>
      <c r="G517" s="178" t="s">
        <v>178</v>
      </c>
      <c r="H517" s="179">
        <v>57.74</v>
      </c>
      <c r="I517" s="180"/>
      <c r="J517" s="181">
        <f>ROUND(I517*H517,2)</f>
        <v>0</v>
      </c>
      <c r="K517" s="177" t="s">
        <v>150</v>
      </c>
      <c r="L517" s="41"/>
      <c r="M517" s="182" t="s">
        <v>19</v>
      </c>
      <c r="N517" s="183" t="s">
        <v>43</v>
      </c>
      <c r="O517" s="66"/>
      <c r="P517" s="184">
        <f>O517*H517</f>
        <v>0</v>
      </c>
      <c r="Q517" s="184">
        <v>0.01159</v>
      </c>
      <c r="R517" s="184">
        <f>Q517*H517</f>
        <v>0.6692066</v>
      </c>
      <c r="S517" s="184">
        <v>0</v>
      </c>
      <c r="T517" s="185">
        <f>S517*H517</f>
        <v>0</v>
      </c>
      <c r="U517" s="36"/>
      <c r="V517" s="36"/>
      <c r="W517" s="36"/>
      <c r="X517" s="36"/>
      <c r="Y517" s="36"/>
      <c r="Z517" s="36"/>
      <c r="AA517" s="36"/>
      <c r="AB517" s="36"/>
      <c r="AC517" s="36"/>
      <c r="AD517" s="36"/>
      <c r="AE517" s="36"/>
      <c r="AR517" s="186" t="s">
        <v>151</v>
      </c>
      <c r="AT517" s="186" t="s">
        <v>146</v>
      </c>
      <c r="AU517" s="186" t="s">
        <v>82</v>
      </c>
      <c r="AY517" s="19" t="s">
        <v>143</v>
      </c>
      <c r="BE517" s="187">
        <f>IF(N517="základní",J517,0)</f>
        <v>0</v>
      </c>
      <c r="BF517" s="187">
        <f>IF(N517="snížená",J517,0)</f>
        <v>0</v>
      </c>
      <c r="BG517" s="187">
        <f>IF(N517="zákl. přenesená",J517,0)</f>
        <v>0</v>
      </c>
      <c r="BH517" s="187">
        <f>IF(N517="sníž. přenesená",J517,0)</f>
        <v>0</v>
      </c>
      <c r="BI517" s="187">
        <f>IF(N517="nulová",J517,0)</f>
        <v>0</v>
      </c>
      <c r="BJ517" s="19" t="s">
        <v>80</v>
      </c>
      <c r="BK517" s="187">
        <f>ROUND(I517*H517,2)</f>
        <v>0</v>
      </c>
      <c r="BL517" s="19" t="s">
        <v>151</v>
      </c>
      <c r="BM517" s="186" t="s">
        <v>563</v>
      </c>
    </row>
    <row r="518" spans="1:47" s="2" customFormat="1" ht="12">
      <c r="A518" s="36"/>
      <c r="B518" s="37"/>
      <c r="C518" s="38"/>
      <c r="D518" s="188" t="s">
        <v>153</v>
      </c>
      <c r="E518" s="38"/>
      <c r="F518" s="189" t="s">
        <v>564</v>
      </c>
      <c r="G518" s="38"/>
      <c r="H518" s="38"/>
      <c r="I518" s="190"/>
      <c r="J518" s="38"/>
      <c r="K518" s="38"/>
      <c r="L518" s="41"/>
      <c r="M518" s="191"/>
      <c r="N518" s="192"/>
      <c r="O518" s="66"/>
      <c r="P518" s="66"/>
      <c r="Q518" s="66"/>
      <c r="R518" s="66"/>
      <c r="S518" s="66"/>
      <c r="T518" s="67"/>
      <c r="U518" s="36"/>
      <c r="V518" s="36"/>
      <c r="W518" s="36"/>
      <c r="X518" s="36"/>
      <c r="Y518" s="36"/>
      <c r="Z518" s="36"/>
      <c r="AA518" s="36"/>
      <c r="AB518" s="36"/>
      <c r="AC518" s="36"/>
      <c r="AD518" s="36"/>
      <c r="AE518" s="36"/>
      <c r="AT518" s="19" t="s">
        <v>153</v>
      </c>
      <c r="AU518" s="19" t="s">
        <v>82</v>
      </c>
    </row>
    <row r="519" spans="2:51" s="13" customFormat="1" ht="12">
      <c r="B519" s="193"/>
      <c r="C519" s="194"/>
      <c r="D519" s="195" t="s">
        <v>155</v>
      </c>
      <c r="E519" s="196" t="s">
        <v>19</v>
      </c>
      <c r="F519" s="197" t="s">
        <v>540</v>
      </c>
      <c r="G519" s="194"/>
      <c r="H519" s="196" t="s">
        <v>19</v>
      </c>
      <c r="I519" s="198"/>
      <c r="J519" s="194"/>
      <c r="K519" s="194"/>
      <c r="L519" s="199"/>
      <c r="M519" s="200"/>
      <c r="N519" s="201"/>
      <c r="O519" s="201"/>
      <c r="P519" s="201"/>
      <c r="Q519" s="201"/>
      <c r="R519" s="201"/>
      <c r="S519" s="201"/>
      <c r="T519" s="202"/>
      <c r="AT519" s="203" t="s">
        <v>155</v>
      </c>
      <c r="AU519" s="203" t="s">
        <v>82</v>
      </c>
      <c r="AV519" s="13" t="s">
        <v>80</v>
      </c>
      <c r="AW519" s="13" t="s">
        <v>33</v>
      </c>
      <c r="AX519" s="13" t="s">
        <v>72</v>
      </c>
      <c r="AY519" s="203" t="s">
        <v>143</v>
      </c>
    </row>
    <row r="520" spans="2:51" s="14" customFormat="1" ht="12">
      <c r="B520" s="204"/>
      <c r="C520" s="205"/>
      <c r="D520" s="195" t="s">
        <v>155</v>
      </c>
      <c r="E520" s="206" t="s">
        <v>19</v>
      </c>
      <c r="F520" s="207" t="s">
        <v>565</v>
      </c>
      <c r="G520" s="205"/>
      <c r="H520" s="208">
        <v>58.74</v>
      </c>
      <c r="I520" s="209"/>
      <c r="J520" s="205"/>
      <c r="K520" s="205"/>
      <c r="L520" s="210"/>
      <c r="M520" s="211"/>
      <c r="N520" s="212"/>
      <c r="O520" s="212"/>
      <c r="P520" s="212"/>
      <c r="Q520" s="212"/>
      <c r="R520" s="212"/>
      <c r="S520" s="212"/>
      <c r="T520" s="213"/>
      <c r="AT520" s="214" t="s">
        <v>155</v>
      </c>
      <c r="AU520" s="214" t="s">
        <v>82</v>
      </c>
      <c r="AV520" s="14" t="s">
        <v>82</v>
      </c>
      <c r="AW520" s="14" t="s">
        <v>33</v>
      </c>
      <c r="AX520" s="14" t="s">
        <v>72</v>
      </c>
      <c r="AY520" s="214" t="s">
        <v>143</v>
      </c>
    </row>
    <row r="521" spans="2:51" s="14" customFormat="1" ht="12">
      <c r="B521" s="204"/>
      <c r="C521" s="205"/>
      <c r="D521" s="195" t="s">
        <v>155</v>
      </c>
      <c r="E521" s="206" t="s">
        <v>19</v>
      </c>
      <c r="F521" s="207" t="s">
        <v>566</v>
      </c>
      <c r="G521" s="205"/>
      <c r="H521" s="208">
        <v>3.125</v>
      </c>
      <c r="I521" s="209"/>
      <c r="J521" s="205"/>
      <c r="K521" s="205"/>
      <c r="L521" s="210"/>
      <c r="M521" s="211"/>
      <c r="N521" s="212"/>
      <c r="O521" s="212"/>
      <c r="P521" s="212"/>
      <c r="Q521" s="212"/>
      <c r="R521" s="212"/>
      <c r="S521" s="212"/>
      <c r="T521" s="213"/>
      <c r="AT521" s="214" t="s">
        <v>155</v>
      </c>
      <c r="AU521" s="214" t="s">
        <v>82</v>
      </c>
      <c r="AV521" s="14" t="s">
        <v>82</v>
      </c>
      <c r="AW521" s="14" t="s">
        <v>33</v>
      </c>
      <c r="AX521" s="14" t="s">
        <v>72</v>
      </c>
      <c r="AY521" s="214" t="s">
        <v>143</v>
      </c>
    </row>
    <row r="522" spans="2:51" s="14" customFormat="1" ht="12">
      <c r="B522" s="204"/>
      <c r="C522" s="205"/>
      <c r="D522" s="195" t="s">
        <v>155</v>
      </c>
      <c r="E522" s="206" t="s">
        <v>19</v>
      </c>
      <c r="F522" s="207" t="s">
        <v>567</v>
      </c>
      <c r="G522" s="205"/>
      <c r="H522" s="208">
        <v>-4.125</v>
      </c>
      <c r="I522" s="209"/>
      <c r="J522" s="205"/>
      <c r="K522" s="205"/>
      <c r="L522" s="210"/>
      <c r="M522" s="211"/>
      <c r="N522" s="212"/>
      <c r="O522" s="212"/>
      <c r="P522" s="212"/>
      <c r="Q522" s="212"/>
      <c r="R522" s="212"/>
      <c r="S522" s="212"/>
      <c r="T522" s="213"/>
      <c r="AT522" s="214" t="s">
        <v>155</v>
      </c>
      <c r="AU522" s="214" t="s">
        <v>82</v>
      </c>
      <c r="AV522" s="14" t="s">
        <v>82</v>
      </c>
      <c r="AW522" s="14" t="s">
        <v>33</v>
      </c>
      <c r="AX522" s="14" t="s">
        <v>72</v>
      </c>
      <c r="AY522" s="214" t="s">
        <v>143</v>
      </c>
    </row>
    <row r="523" spans="2:51" s="15" customFormat="1" ht="12">
      <c r="B523" s="215"/>
      <c r="C523" s="216"/>
      <c r="D523" s="195" t="s">
        <v>155</v>
      </c>
      <c r="E523" s="217" t="s">
        <v>19</v>
      </c>
      <c r="F523" s="218" t="s">
        <v>166</v>
      </c>
      <c r="G523" s="216"/>
      <c r="H523" s="219">
        <v>57.74</v>
      </c>
      <c r="I523" s="220"/>
      <c r="J523" s="216"/>
      <c r="K523" s="216"/>
      <c r="L523" s="221"/>
      <c r="M523" s="222"/>
      <c r="N523" s="223"/>
      <c r="O523" s="223"/>
      <c r="P523" s="223"/>
      <c r="Q523" s="223"/>
      <c r="R523" s="223"/>
      <c r="S523" s="223"/>
      <c r="T523" s="224"/>
      <c r="AT523" s="225" t="s">
        <v>155</v>
      </c>
      <c r="AU523" s="225" t="s">
        <v>82</v>
      </c>
      <c r="AV523" s="15" t="s">
        <v>151</v>
      </c>
      <c r="AW523" s="15" t="s">
        <v>33</v>
      </c>
      <c r="AX523" s="15" t="s">
        <v>80</v>
      </c>
      <c r="AY523" s="225" t="s">
        <v>143</v>
      </c>
    </row>
    <row r="524" spans="1:65" s="2" customFormat="1" ht="24.2" customHeight="1">
      <c r="A524" s="36"/>
      <c r="B524" s="37"/>
      <c r="C524" s="226" t="s">
        <v>568</v>
      </c>
      <c r="D524" s="226" t="s">
        <v>227</v>
      </c>
      <c r="E524" s="227" t="s">
        <v>556</v>
      </c>
      <c r="F524" s="228" t="s">
        <v>557</v>
      </c>
      <c r="G524" s="229" t="s">
        <v>178</v>
      </c>
      <c r="H524" s="230">
        <v>60.627</v>
      </c>
      <c r="I524" s="231"/>
      <c r="J524" s="232">
        <f>ROUND(I524*H524,2)</f>
        <v>0</v>
      </c>
      <c r="K524" s="228" t="s">
        <v>150</v>
      </c>
      <c r="L524" s="233"/>
      <c r="M524" s="234" t="s">
        <v>19</v>
      </c>
      <c r="N524" s="235" t="s">
        <v>43</v>
      </c>
      <c r="O524" s="66"/>
      <c r="P524" s="184">
        <f>O524*H524</f>
        <v>0</v>
      </c>
      <c r="Q524" s="184">
        <v>0.0195</v>
      </c>
      <c r="R524" s="184">
        <f>Q524*H524</f>
        <v>1.1822265</v>
      </c>
      <c r="S524" s="184">
        <v>0</v>
      </c>
      <c r="T524" s="185">
        <f>S524*H524</f>
        <v>0</v>
      </c>
      <c r="U524" s="36"/>
      <c r="V524" s="36"/>
      <c r="W524" s="36"/>
      <c r="X524" s="36"/>
      <c r="Y524" s="36"/>
      <c r="Z524" s="36"/>
      <c r="AA524" s="36"/>
      <c r="AB524" s="36"/>
      <c r="AC524" s="36"/>
      <c r="AD524" s="36"/>
      <c r="AE524" s="36"/>
      <c r="AR524" s="186" t="s">
        <v>206</v>
      </c>
      <c r="AT524" s="186" t="s">
        <v>227</v>
      </c>
      <c r="AU524" s="186" t="s">
        <v>82</v>
      </c>
      <c r="AY524" s="19" t="s">
        <v>143</v>
      </c>
      <c r="BE524" s="187">
        <f>IF(N524="základní",J524,0)</f>
        <v>0</v>
      </c>
      <c r="BF524" s="187">
        <f>IF(N524="snížená",J524,0)</f>
        <v>0</v>
      </c>
      <c r="BG524" s="187">
        <f>IF(N524="zákl. přenesená",J524,0)</f>
        <v>0</v>
      </c>
      <c r="BH524" s="187">
        <f>IF(N524="sníž. přenesená",J524,0)</f>
        <v>0</v>
      </c>
      <c r="BI524" s="187">
        <f>IF(N524="nulová",J524,0)</f>
        <v>0</v>
      </c>
      <c r="BJ524" s="19" t="s">
        <v>80</v>
      </c>
      <c r="BK524" s="187">
        <f>ROUND(I524*H524,2)</f>
        <v>0</v>
      </c>
      <c r="BL524" s="19" t="s">
        <v>151</v>
      </c>
      <c r="BM524" s="186" t="s">
        <v>569</v>
      </c>
    </row>
    <row r="525" spans="2:51" s="14" customFormat="1" ht="12">
      <c r="B525" s="204"/>
      <c r="C525" s="205"/>
      <c r="D525" s="195" t="s">
        <v>155</v>
      </c>
      <c r="E525" s="205"/>
      <c r="F525" s="207" t="s">
        <v>570</v>
      </c>
      <c r="G525" s="205"/>
      <c r="H525" s="208">
        <v>60.627</v>
      </c>
      <c r="I525" s="209"/>
      <c r="J525" s="205"/>
      <c r="K525" s="205"/>
      <c r="L525" s="210"/>
      <c r="M525" s="211"/>
      <c r="N525" s="212"/>
      <c r="O525" s="212"/>
      <c r="P525" s="212"/>
      <c r="Q525" s="212"/>
      <c r="R525" s="212"/>
      <c r="S525" s="212"/>
      <c r="T525" s="213"/>
      <c r="AT525" s="214" t="s">
        <v>155</v>
      </c>
      <c r="AU525" s="214" t="s">
        <v>82</v>
      </c>
      <c r="AV525" s="14" t="s">
        <v>82</v>
      </c>
      <c r="AW525" s="14" t="s">
        <v>4</v>
      </c>
      <c r="AX525" s="14" t="s">
        <v>80</v>
      </c>
      <c r="AY525" s="214" t="s">
        <v>143</v>
      </c>
    </row>
    <row r="526" spans="1:65" s="2" customFormat="1" ht="62.65" customHeight="1">
      <c r="A526" s="36"/>
      <c r="B526" s="37"/>
      <c r="C526" s="175" t="s">
        <v>571</v>
      </c>
      <c r="D526" s="175" t="s">
        <v>146</v>
      </c>
      <c r="E526" s="176" t="s">
        <v>561</v>
      </c>
      <c r="F526" s="177" t="s">
        <v>562</v>
      </c>
      <c r="G526" s="178" t="s">
        <v>178</v>
      </c>
      <c r="H526" s="179">
        <v>56.6</v>
      </c>
      <c r="I526" s="180"/>
      <c r="J526" s="181">
        <f>ROUND(I526*H526,2)</f>
        <v>0</v>
      </c>
      <c r="K526" s="177" t="s">
        <v>150</v>
      </c>
      <c r="L526" s="41"/>
      <c r="M526" s="182" t="s">
        <v>19</v>
      </c>
      <c r="N526" s="183" t="s">
        <v>43</v>
      </c>
      <c r="O526" s="66"/>
      <c r="P526" s="184">
        <f>O526*H526</f>
        <v>0</v>
      </c>
      <c r="Q526" s="184">
        <v>0.01159</v>
      </c>
      <c r="R526" s="184">
        <f>Q526*H526</f>
        <v>0.655994</v>
      </c>
      <c r="S526" s="184">
        <v>0</v>
      </c>
      <c r="T526" s="185">
        <f>S526*H526</f>
        <v>0</v>
      </c>
      <c r="U526" s="36"/>
      <c r="V526" s="36"/>
      <c r="W526" s="36"/>
      <c r="X526" s="36"/>
      <c r="Y526" s="36"/>
      <c r="Z526" s="36"/>
      <c r="AA526" s="36"/>
      <c r="AB526" s="36"/>
      <c r="AC526" s="36"/>
      <c r="AD526" s="36"/>
      <c r="AE526" s="36"/>
      <c r="AR526" s="186" t="s">
        <v>151</v>
      </c>
      <c r="AT526" s="186" t="s">
        <v>146</v>
      </c>
      <c r="AU526" s="186" t="s">
        <v>82</v>
      </c>
      <c r="AY526" s="19" t="s">
        <v>143</v>
      </c>
      <c r="BE526" s="187">
        <f>IF(N526="základní",J526,0)</f>
        <v>0</v>
      </c>
      <c r="BF526" s="187">
        <f>IF(N526="snížená",J526,0)</f>
        <v>0</v>
      </c>
      <c r="BG526" s="187">
        <f>IF(N526="zákl. přenesená",J526,0)</f>
        <v>0</v>
      </c>
      <c r="BH526" s="187">
        <f>IF(N526="sníž. přenesená",J526,0)</f>
        <v>0</v>
      </c>
      <c r="BI526" s="187">
        <f>IF(N526="nulová",J526,0)</f>
        <v>0</v>
      </c>
      <c r="BJ526" s="19" t="s">
        <v>80</v>
      </c>
      <c r="BK526" s="187">
        <f>ROUND(I526*H526,2)</f>
        <v>0</v>
      </c>
      <c r="BL526" s="19" t="s">
        <v>151</v>
      </c>
      <c r="BM526" s="186" t="s">
        <v>572</v>
      </c>
    </row>
    <row r="527" spans="1:47" s="2" customFormat="1" ht="12">
      <c r="A527" s="36"/>
      <c r="B527" s="37"/>
      <c r="C527" s="38"/>
      <c r="D527" s="188" t="s">
        <v>153</v>
      </c>
      <c r="E527" s="38"/>
      <c r="F527" s="189" t="s">
        <v>564</v>
      </c>
      <c r="G527" s="38"/>
      <c r="H527" s="38"/>
      <c r="I527" s="190"/>
      <c r="J527" s="38"/>
      <c r="K527" s="38"/>
      <c r="L527" s="41"/>
      <c r="M527" s="191"/>
      <c r="N527" s="192"/>
      <c r="O527" s="66"/>
      <c r="P527" s="66"/>
      <c r="Q527" s="66"/>
      <c r="R527" s="66"/>
      <c r="S527" s="66"/>
      <c r="T527" s="67"/>
      <c r="U527" s="36"/>
      <c r="V527" s="36"/>
      <c r="W527" s="36"/>
      <c r="X527" s="36"/>
      <c r="Y527" s="36"/>
      <c r="Z527" s="36"/>
      <c r="AA527" s="36"/>
      <c r="AB527" s="36"/>
      <c r="AC527" s="36"/>
      <c r="AD527" s="36"/>
      <c r="AE527" s="36"/>
      <c r="AT527" s="19" t="s">
        <v>153</v>
      </c>
      <c r="AU527" s="19" t="s">
        <v>82</v>
      </c>
    </row>
    <row r="528" spans="2:51" s="13" customFormat="1" ht="12">
      <c r="B528" s="193"/>
      <c r="C528" s="194"/>
      <c r="D528" s="195" t="s">
        <v>155</v>
      </c>
      <c r="E528" s="196" t="s">
        <v>19</v>
      </c>
      <c r="F528" s="197" t="s">
        <v>573</v>
      </c>
      <c r="G528" s="194"/>
      <c r="H528" s="196" t="s">
        <v>19</v>
      </c>
      <c r="I528" s="198"/>
      <c r="J528" s="194"/>
      <c r="K528" s="194"/>
      <c r="L528" s="199"/>
      <c r="M528" s="200"/>
      <c r="N528" s="201"/>
      <c r="O528" s="201"/>
      <c r="P528" s="201"/>
      <c r="Q528" s="201"/>
      <c r="R528" s="201"/>
      <c r="S528" s="201"/>
      <c r="T528" s="202"/>
      <c r="AT528" s="203" t="s">
        <v>155</v>
      </c>
      <c r="AU528" s="203" t="s">
        <v>82</v>
      </c>
      <c r="AV528" s="13" t="s">
        <v>80</v>
      </c>
      <c r="AW528" s="13" t="s">
        <v>33</v>
      </c>
      <c r="AX528" s="13" t="s">
        <v>72</v>
      </c>
      <c r="AY528" s="203" t="s">
        <v>143</v>
      </c>
    </row>
    <row r="529" spans="2:51" s="14" customFormat="1" ht="12">
      <c r="B529" s="204"/>
      <c r="C529" s="205"/>
      <c r="D529" s="195" t="s">
        <v>155</v>
      </c>
      <c r="E529" s="206" t="s">
        <v>19</v>
      </c>
      <c r="F529" s="207" t="s">
        <v>574</v>
      </c>
      <c r="G529" s="205"/>
      <c r="H529" s="208">
        <v>56.6</v>
      </c>
      <c r="I529" s="209"/>
      <c r="J529" s="205"/>
      <c r="K529" s="205"/>
      <c r="L529" s="210"/>
      <c r="M529" s="211"/>
      <c r="N529" s="212"/>
      <c r="O529" s="212"/>
      <c r="P529" s="212"/>
      <c r="Q529" s="212"/>
      <c r="R529" s="212"/>
      <c r="S529" s="212"/>
      <c r="T529" s="213"/>
      <c r="AT529" s="214" t="s">
        <v>155</v>
      </c>
      <c r="AU529" s="214" t="s">
        <v>82</v>
      </c>
      <c r="AV529" s="14" t="s">
        <v>82</v>
      </c>
      <c r="AW529" s="14" t="s">
        <v>33</v>
      </c>
      <c r="AX529" s="14" t="s">
        <v>80</v>
      </c>
      <c r="AY529" s="214" t="s">
        <v>143</v>
      </c>
    </row>
    <row r="530" spans="1:65" s="2" customFormat="1" ht="24.2" customHeight="1">
      <c r="A530" s="36"/>
      <c r="B530" s="37"/>
      <c r="C530" s="226" t="s">
        <v>575</v>
      </c>
      <c r="D530" s="226" t="s">
        <v>227</v>
      </c>
      <c r="E530" s="227" t="s">
        <v>556</v>
      </c>
      <c r="F530" s="228" t="s">
        <v>557</v>
      </c>
      <c r="G530" s="229" t="s">
        <v>178</v>
      </c>
      <c r="H530" s="230">
        <v>59.43</v>
      </c>
      <c r="I530" s="231"/>
      <c r="J530" s="232">
        <f>ROUND(I530*H530,2)</f>
        <v>0</v>
      </c>
      <c r="K530" s="228" t="s">
        <v>150</v>
      </c>
      <c r="L530" s="233"/>
      <c r="M530" s="234" t="s">
        <v>19</v>
      </c>
      <c r="N530" s="235" t="s">
        <v>43</v>
      </c>
      <c r="O530" s="66"/>
      <c r="P530" s="184">
        <f>O530*H530</f>
        <v>0</v>
      </c>
      <c r="Q530" s="184">
        <v>0.0195</v>
      </c>
      <c r="R530" s="184">
        <f>Q530*H530</f>
        <v>1.158885</v>
      </c>
      <c r="S530" s="184">
        <v>0</v>
      </c>
      <c r="T530" s="185">
        <f>S530*H530</f>
        <v>0</v>
      </c>
      <c r="U530" s="36"/>
      <c r="V530" s="36"/>
      <c r="W530" s="36"/>
      <c r="X530" s="36"/>
      <c r="Y530" s="36"/>
      <c r="Z530" s="36"/>
      <c r="AA530" s="36"/>
      <c r="AB530" s="36"/>
      <c r="AC530" s="36"/>
      <c r="AD530" s="36"/>
      <c r="AE530" s="36"/>
      <c r="AR530" s="186" t="s">
        <v>206</v>
      </c>
      <c r="AT530" s="186" t="s">
        <v>227</v>
      </c>
      <c r="AU530" s="186" t="s">
        <v>82</v>
      </c>
      <c r="AY530" s="19" t="s">
        <v>143</v>
      </c>
      <c r="BE530" s="187">
        <f>IF(N530="základní",J530,0)</f>
        <v>0</v>
      </c>
      <c r="BF530" s="187">
        <f>IF(N530="snížená",J530,0)</f>
        <v>0</v>
      </c>
      <c r="BG530" s="187">
        <f>IF(N530="zákl. přenesená",J530,0)</f>
        <v>0</v>
      </c>
      <c r="BH530" s="187">
        <f>IF(N530="sníž. přenesená",J530,0)</f>
        <v>0</v>
      </c>
      <c r="BI530" s="187">
        <f>IF(N530="nulová",J530,0)</f>
        <v>0</v>
      </c>
      <c r="BJ530" s="19" t="s">
        <v>80</v>
      </c>
      <c r="BK530" s="187">
        <f>ROUND(I530*H530,2)</f>
        <v>0</v>
      </c>
      <c r="BL530" s="19" t="s">
        <v>151</v>
      </c>
      <c r="BM530" s="186" t="s">
        <v>576</v>
      </c>
    </row>
    <row r="531" spans="2:51" s="14" customFormat="1" ht="12">
      <c r="B531" s="204"/>
      <c r="C531" s="205"/>
      <c r="D531" s="195" t="s">
        <v>155</v>
      </c>
      <c r="E531" s="205"/>
      <c r="F531" s="207" t="s">
        <v>577</v>
      </c>
      <c r="G531" s="205"/>
      <c r="H531" s="208">
        <v>59.43</v>
      </c>
      <c r="I531" s="209"/>
      <c r="J531" s="205"/>
      <c r="K531" s="205"/>
      <c r="L531" s="210"/>
      <c r="M531" s="211"/>
      <c r="N531" s="212"/>
      <c r="O531" s="212"/>
      <c r="P531" s="212"/>
      <c r="Q531" s="212"/>
      <c r="R531" s="212"/>
      <c r="S531" s="212"/>
      <c r="T531" s="213"/>
      <c r="AT531" s="214" t="s">
        <v>155</v>
      </c>
      <c r="AU531" s="214" t="s">
        <v>82</v>
      </c>
      <c r="AV531" s="14" t="s">
        <v>82</v>
      </c>
      <c r="AW531" s="14" t="s">
        <v>4</v>
      </c>
      <c r="AX531" s="14" t="s">
        <v>80</v>
      </c>
      <c r="AY531" s="214" t="s">
        <v>143</v>
      </c>
    </row>
    <row r="532" spans="1:65" s="2" customFormat="1" ht="62.65" customHeight="1">
      <c r="A532" s="36"/>
      <c r="B532" s="37"/>
      <c r="C532" s="175" t="s">
        <v>578</v>
      </c>
      <c r="D532" s="175" t="s">
        <v>146</v>
      </c>
      <c r="E532" s="176" t="s">
        <v>579</v>
      </c>
      <c r="F532" s="177" t="s">
        <v>580</v>
      </c>
      <c r="G532" s="178" t="s">
        <v>169</v>
      </c>
      <c r="H532" s="179">
        <v>80.78</v>
      </c>
      <c r="I532" s="180"/>
      <c r="J532" s="181">
        <f>ROUND(I532*H532,2)</f>
        <v>0</v>
      </c>
      <c r="K532" s="177" t="s">
        <v>150</v>
      </c>
      <c r="L532" s="41"/>
      <c r="M532" s="182" t="s">
        <v>19</v>
      </c>
      <c r="N532" s="183" t="s">
        <v>43</v>
      </c>
      <c r="O532" s="66"/>
      <c r="P532" s="184">
        <f>O532*H532</f>
        <v>0</v>
      </c>
      <c r="Q532" s="184">
        <v>0.00176</v>
      </c>
      <c r="R532" s="184">
        <f>Q532*H532</f>
        <v>0.14217280000000002</v>
      </c>
      <c r="S532" s="184">
        <v>0</v>
      </c>
      <c r="T532" s="185">
        <f>S532*H532</f>
        <v>0</v>
      </c>
      <c r="U532" s="36"/>
      <c r="V532" s="36"/>
      <c r="W532" s="36"/>
      <c r="X532" s="36"/>
      <c r="Y532" s="36"/>
      <c r="Z532" s="36"/>
      <c r="AA532" s="36"/>
      <c r="AB532" s="36"/>
      <c r="AC532" s="36"/>
      <c r="AD532" s="36"/>
      <c r="AE532" s="36"/>
      <c r="AR532" s="186" t="s">
        <v>151</v>
      </c>
      <c r="AT532" s="186" t="s">
        <v>146</v>
      </c>
      <c r="AU532" s="186" t="s">
        <v>82</v>
      </c>
      <c r="AY532" s="19" t="s">
        <v>143</v>
      </c>
      <c r="BE532" s="187">
        <f>IF(N532="základní",J532,0)</f>
        <v>0</v>
      </c>
      <c r="BF532" s="187">
        <f>IF(N532="snížená",J532,0)</f>
        <v>0</v>
      </c>
      <c r="BG532" s="187">
        <f>IF(N532="zákl. přenesená",J532,0)</f>
        <v>0</v>
      </c>
      <c r="BH532" s="187">
        <f>IF(N532="sníž. přenesená",J532,0)</f>
        <v>0</v>
      </c>
      <c r="BI532" s="187">
        <f>IF(N532="nulová",J532,0)</f>
        <v>0</v>
      </c>
      <c r="BJ532" s="19" t="s">
        <v>80</v>
      </c>
      <c r="BK532" s="187">
        <f>ROUND(I532*H532,2)</f>
        <v>0</v>
      </c>
      <c r="BL532" s="19" t="s">
        <v>151</v>
      </c>
      <c r="BM532" s="186" t="s">
        <v>581</v>
      </c>
    </row>
    <row r="533" spans="1:47" s="2" customFormat="1" ht="12">
      <c r="A533" s="36"/>
      <c r="B533" s="37"/>
      <c r="C533" s="38"/>
      <c r="D533" s="188" t="s">
        <v>153</v>
      </c>
      <c r="E533" s="38"/>
      <c r="F533" s="189" t="s">
        <v>582</v>
      </c>
      <c r="G533" s="38"/>
      <c r="H533" s="38"/>
      <c r="I533" s="190"/>
      <c r="J533" s="38"/>
      <c r="K533" s="38"/>
      <c r="L533" s="41"/>
      <c r="M533" s="191"/>
      <c r="N533" s="192"/>
      <c r="O533" s="66"/>
      <c r="P533" s="66"/>
      <c r="Q533" s="66"/>
      <c r="R533" s="66"/>
      <c r="S533" s="66"/>
      <c r="T533" s="67"/>
      <c r="U533" s="36"/>
      <c r="V533" s="36"/>
      <c r="W533" s="36"/>
      <c r="X533" s="36"/>
      <c r="Y533" s="36"/>
      <c r="Z533" s="36"/>
      <c r="AA533" s="36"/>
      <c r="AB533" s="36"/>
      <c r="AC533" s="36"/>
      <c r="AD533" s="36"/>
      <c r="AE533" s="36"/>
      <c r="AT533" s="19" t="s">
        <v>153</v>
      </c>
      <c r="AU533" s="19" t="s">
        <v>82</v>
      </c>
    </row>
    <row r="534" spans="2:51" s="13" customFormat="1" ht="12">
      <c r="B534" s="193"/>
      <c r="C534" s="194"/>
      <c r="D534" s="195" t="s">
        <v>155</v>
      </c>
      <c r="E534" s="196" t="s">
        <v>19</v>
      </c>
      <c r="F534" s="197" t="s">
        <v>536</v>
      </c>
      <c r="G534" s="194"/>
      <c r="H534" s="196" t="s">
        <v>19</v>
      </c>
      <c r="I534" s="198"/>
      <c r="J534" s="194"/>
      <c r="K534" s="194"/>
      <c r="L534" s="199"/>
      <c r="M534" s="200"/>
      <c r="N534" s="201"/>
      <c r="O534" s="201"/>
      <c r="P534" s="201"/>
      <c r="Q534" s="201"/>
      <c r="R534" s="201"/>
      <c r="S534" s="201"/>
      <c r="T534" s="202"/>
      <c r="AT534" s="203" t="s">
        <v>155</v>
      </c>
      <c r="AU534" s="203" t="s">
        <v>82</v>
      </c>
      <c r="AV534" s="13" t="s">
        <v>80</v>
      </c>
      <c r="AW534" s="13" t="s">
        <v>33</v>
      </c>
      <c r="AX534" s="13" t="s">
        <v>72</v>
      </c>
      <c r="AY534" s="203" t="s">
        <v>143</v>
      </c>
    </row>
    <row r="535" spans="2:51" s="14" customFormat="1" ht="12">
      <c r="B535" s="204"/>
      <c r="C535" s="205"/>
      <c r="D535" s="195" t="s">
        <v>155</v>
      </c>
      <c r="E535" s="206" t="s">
        <v>19</v>
      </c>
      <c r="F535" s="207" t="s">
        <v>583</v>
      </c>
      <c r="G535" s="205"/>
      <c r="H535" s="208">
        <v>47.6</v>
      </c>
      <c r="I535" s="209"/>
      <c r="J535" s="205"/>
      <c r="K535" s="205"/>
      <c r="L535" s="210"/>
      <c r="M535" s="211"/>
      <c r="N535" s="212"/>
      <c r="O535" s="212"/>
      <c r="P535" s="212"/>
      <c r="Q535" s="212"/>
      <c r="R535" s="212"/>
      <c r="S535" s="212"/>
      <c r="T535" s="213"/>
      <c r="AT535" s="214" t="s">
        <v>155</v>
      </c>
      <c r="AU535" s="214" t="s">
        <v>82</v>
      </c>
      <c r="AV535" s="14" t="s">
        <v>82</v>
      </c>
      <c r="AW535" s="14" t="s">
        <v>33</v>
      </c>
      <c r="AX535" s="14" t="s">
        <v>72</v>
      </c>
      <c r="AY535" s="214" t="s">
        <v>143</v>
      </c>
    </row>
    <row r="536" spans="2:51" s="14" customFormat="1" ht="12">
      <c r="B536" s="204"/>
      <c r="C536" s="205"/>
      <c r="D536" s="195" t="s">
        <v>155</v>
      </c>
      <c r="E536" s="206" t="s">
        <v>19</v>
      </c>
      <c r="F536" s="207" t="s">
        <v>584</v>
      </c>
      <c r="G536" s="205"/>
      <c r="H536" s="208">
        <v>9.6</v>
      </c>
      <c r="I536" s="209"/>
      <c r="J536" s="205"/>
      <c r="K536" s="205"/>
      <c r="L536" s="210"/>
      <c r="M536" s="211"/>
      <c r="N536" s="212"/>
      <c r="O536" s="212"/>
      <c r="P536" s="212"/>
      <c r="Q536" s="212"/>
      <c r="R536" s="212"/>
      <c r="S536" s="212"/>
      <c r="T536" s="213"/>
      <c r="AT536" s="214" t="s">
        <v>155</v>
      </c>
      <c r="AU536" s="214" t="s">
        <v>82</v>
      </c>
      <c r="AV536" s="14" t="s">
        <v>82</v>
      </c>
      <c r="AW536" s="14" t="s">
        <v>33</v>
      </c>
      <c r="AX536" s="14" t="s">
        <v>72</v>
      </c>
      <c r="AY536" s="214" t="s">
        <v>143</v>
      </c>
    </row>
    <row r="537" spans="2:51" s="14" customFormat="1" ht="12">
      <c r="B537" s="204"/>
      <c r="C537" s="205"/>
      <c r="D537" s="195" t="s">
        <v>155</v>
      </c>
      <c r="E537" s="206" t="s">
        <v>19</v>
      </c>
      <c r="F537" s="207" t="s">
        <v>539</v>
      </c>
      <c r="G537" s="205"/>
      <c r="H537" s="208">
        <v>9.48</v>
      </c>
      <c r="I537" s="209"/>
      <c r="J537" s="205"/>
      <c r="K537" s="205"/>
      <c r="L537" s="210"/>
      <c r="M537" s="211"/>
      <c r="N537" s="212"/>
      <c r="O537" s="212"/>
      <c r="P537" s="212"/>
      <c r="Q537" s="212"/>
      <c r="R537" s="212"/>
      <c r="S537" s="212"/>
      <c r="T537" s="213"/>
      <c r="AT537" s="214" t="s">
        <v>155</v>
      </c>
      <c r="AU537" s="214" t="s">
        <v>82</v>
      </c>
      <c r="AV537" s="14" t="s">
        <v>82</v>
      </c>
      <c r="AW537" s="14" t="s">
        <v>33</v>
      </c>
      <c r="AX537" s="14" t="s">
        <v>72</v>
      </c>
      <c r="AY537" s="214" t="s">
        <v>143</v>
      </c>
    </row>
    <row r="538" spans="2:51" s="13" customFormat="1" ht="12">
      <c r="B538" s="193"/>
      <c r="C538" s="194"/>
      <c r="D538" s="195" t="s">
        <v>155</v>
      </c>
      <c r="E538" s="196" t="s">
        <v>19</v>
      </c>
      <c r="F538" s="197" t="s">
        <v>540</v>
      </c>
      <c r="G538" s="194"/>
      <c r="H538" s="196" t="s">
        <v>19</v>
      </c>
      <c r="I538" s="198"/>
      <c r="J538" s="194"/>
      <c r="K538" s="194"/>
      <c r="L538" s="199"/>
      <c r="M538" s="200"/>
      <c r="N538" s="201"/>
      <c r="O538" s="201"/>
      <c r="P538" s="201"/>
      <c r="Q538" s="201"/>
      <c r="R538" s="201"/>
      <c r="S538" s="201"/>
      <c r="T538" s="202"/>
      <c r="AT538" s="203" t="s">
        <v>155</v>
      </c>
      <c r="AU538" s="203" t="s">
        <v>82</v>
      </c>
      <c r="AV538" s="13" t="s">
        <v>80</v>
      </c>
      <c r="AW538" s="13" t="s">
        <v>33</v>
      </c>
      <c r="AX538" s="13" t="s">
        <v>72</v>
      </c>
      <c r="AY538" s="203" t="s">
        <v>143</v>
      </c>
    </row>
    <row r="539" spans="2:51" s="14" customFormat="1" ht="12">
      <c r="B539" s="204"/>
      <c r="C539" s="205"/>
      <c r="D539" s="195" t="s">
        <v>155</v>
      </c>
      <c r="E539" s="206" t="s">
        <v>19</v>
      </c>
      <c r="F539" s="207" t="s">
        <v>585</v>
      </c>
      <c r="G539" s="205"/>
      <c r="H539" s="208">
        <v>14.1</v>
      </c>
      <c r="I539" s="209"/>
      <c r="J539" s="205"/>
      <c r="K539" s="205"/>
      <c r="L539" s="210"/>
      <c r="M539" s="211"/>
      <c r="N539" s="212"/>
      <c r="O539" s="212"/>
      <c r="P539" s="212"/>
      <c r="Q539" s="212"/>
      <c r="R539" s="212"/>
      <c r="S539" s="212"/>
      <c r="T539" s="213"/>
      <c r="AT539" s="214" t="s">
        <v>155</v>
      </c>
      <c r="AU539" s="214" t="s">
        <v>82</v>
      </c>
      <c r="AV539" s="14" t="s">
        <v>82</v>
      </c>
      <c r="AW539" s="14" t="s">
        <v>33</v>
      </c>
      <c r="AX539" s="14" t="s">
        <v>72</v>
      </c>
      <c r="AY539" s="214" t="s">
        <v>143</v>
      </c>
    </row>
    <row r="540" spans="2:51" s="15" customFormat="1" ht="12">
      <c r="B540" s="215"/>
      <c r="C540" s="216"/>
      <c r="D540" s="195" t="s">
        <v>155</v>
      </c>
      <c r="E540" s="217" t="s">
        <v>19</v>
      </c>
      <c r="F540" s="218" t="s">
        <v>166</v>
      </c>
      <c r="G540" s="216"/>
      <c r="H540" s="219">
        <v>80.78</v>
      </c>
      <c r="I540" s="220"/>
      <c r="J540" s="216"/>
      <c r="K540" s="216"/>
      <c r="L540" s="221"/>
      <c r="M540" s="222"/>
      <c r="N540" s="223"/>
      <c r="O540" s="223"/>
      <c r="P540" s="223"/>
      <c r="Q540" s="223"/>
      <c r="R540" s="223"/>
      <c r="S540" s="223"/>
      <c r="T540" s="224"/>
      <c r="AT540" s="225" t="s">
        <v>155</v>
      </c>
      <c r="AU540" s="225" t="s">
        <v>82</v>
      </c>
      <c r="AV540" s="15" t="s">
        <v>151</v>
      </c>
      <c r="AW540" s="15" t="s">
        <v>33</v>
      </c>
      <c r="AX540" s="15" t="s">
        <v>80</v>
      </c>
      <c r="AY540" s="225" t="s">
        <v>143</v>
      </c>
    </row>
    <row r="541" spans="1:65" s="2" customFormat="1" ht="24.2" customHeight="1">
      <c r="A541" s="36"/>
      <c r="B541" s="37"/>
      <c r="C541" s="226" t="s">
        <v>586</v>
      </c>
      <c r="D541" s="226" t="s">
        <v>227</v>
      </c>
      <c r="E541" s="227" t="s">
        <v>587</v>
      </c>
      <c r="F541" s="228" t="s">
        <v>588</v>
      </c>
      <c r="G541" s="229" t="s">
        <v>178</v>
      </c>
      <c r="H541" s="230">
        <v>19.549</v>
      </c>
      <c r="I541" s="231"/>
      <c r="J541" s="232">
        <f>ROUND(I541*H541,2)</f>
        <v>0</v>
      </c>
      <c r="K541" s="228" t="s">
        <v>150</v>
      </c>
      <c r="L541" s="233"/>
      <c r="M541" s="234" t="s">
        <v>19</v>
      </c>
      <c r="N541" s="235" t="s">
        <v>43</v>
      </c>
      <c r="O541" s="66"/>
      <c r="P541" s="184">
        <f>O541*H541</f>
        <v>0</v>
      </c>
      <c r="Q541" s="184">
        <v>0.003</v>
      </c>
      <c r="R541" s="184">
        <f>Q541*H541</f>
        <v>0.058647</v>
      </c>
      <c r="S541" s="184">
        <v>0</v>
      </c>
      <c r="T541" s="185">
        <f>S541*H541</f>
        <v>0</v>
      </c>
      <c r="U541" s="36"/>
      <c r="V541" s="36"/>
      <c r="W541" s="36"/>
      <c r="X541" s="36"/>
      <c r="Y541" s="36"/>
      <c r="Z541" s="36"/>
      <c r="AA541" s="36"/>
      <c r="AB541" s="36"/>
      <c r="AC541" s="36"/>
      <c r="AD541" s="36"/>
      <c r="AE541" s="36"/>
      <c r="AR541" s="186" t="s">
        <v>206</v>
      </c>
      <c r="AT541" s="186" t="s">
        <v>227</v>
      </c>
      <c r="AU541" s="186" t="s">
        <v>82</v>
      </c>
      <c r="AY541" s="19" t="s">
        <v>143</v>
      </c>
      <c r="BE541" s="187">
        <f>IF(N541="základní",J541,0)</f>
        <v>0</v>
      </c>
      <c r="BF541" s="187">
        <f>IF(N541="snížená",J541,0)</f>
        <v>0</v>
      </c>
      <c r="BG541" s="187">
        <f>IF(N541="zákl. přenesená",J541,0)</f>
        <v>0</v>
      </c>
      <c r="BH541" s="187">
        <f>IF(N541="sníž. přenesená",J541,0)</f>
        <v>0</v>
      </c>
      <c r="BI541" s="187">
        <f>IF(N541="nulová",J541,0)</f>
        <v>0</v>
      </c>
      <c r="BJ541" s="19" t="s">
        <v>80</v>
      </c>
      <c r="BK541" s="187">
        <f>ROUND(I541*H541,2)</f>
        <v>0</v>
      </c>
      <c r="BL541" s="19" t="s">
        <v>151</v>
      </c>
      <c r="BM541" s="186" t="s">
        <v>589</v>
      </c>
    </row>
    <row r="542" spans="2:51" s="14" customFormat="1" ht="12">
      <c r="B542" s="204"/>
      <c r="C542" s="205"/>
      <c r="D542" s="195" t="s">
        <v>155</v>
      </c>
      <c r="E542" s="206" t="s">
        <v>19</v>
      </c>
      <c r="F542" s="207" t="s">
        <v>590</v>
      </c>
      <c r="G542" s="205"/>
      <c r="H542" s="208">
        <v>17.772</v>
      </c>
      <c r="I542" s="209"/>
      <c r="J542" s="205"/>
      <c r="K542" s="205"/>
      <c r="L542" s="210"/>
      <c r="M542" s="211"/>
      <c r="N542" s="212"/>
      <c r="O542" s="212"/>
      <c r="P542" s="212"/>
      <c r="Q542" s="212"/>
      <c r="R542" s="212"/>
      <c r="S542" s="212"/>
      <c r="T542" s="213"/>
      <c r="AT542" s="214" t="s">
        <v>155</v>
      </c>
      <c r="AU542" s="214" t="s">
        <v>82</v>
      </c>
      <c r="AV542" s="14" t="s">
        <v>82</v>
      </c>
      <c r="AW542" s="14" t="s">
        <v>33</v>
      </c>
      <c r="AX542" s="14" t="s">
        <v>80</v>
      </c>
      <c r="AY542" s="214" t="s">
        <v>143</v>
      </c>
    </row>
    <row r="543" spans="2:51" s="14" customFormat="1" ht="12">
      <c r="B543" s="204"/>
      <c r="C543" s="205"/>
      <c r="D543" s="195" t="s">
        <v>155</v>
      </c>
      <c r="E543" s="205"/>
      <c r="F543" s="207" t="s">
        <v>591</v>
      </c>
      <c r="G543" s="205"/>
      <c r="H543" s="208">
        <v>19.549</v>
      </c>
      <c r="I543" s="209"/>
      <c r="J543" s="205"/>
      <c r="K543" s="205"/>
      <c r="L543" s="210"/>
      <c r="M543" s="211"/>
      <c r="N543" s="212"/>
      <c r="O543" s="212"/>
      <c r="P543" s="212"/>
      <c r="Q543" s="212"/>
      <c r="R543" s="212"/>
      <c r="S543" s="212"/>
      <c r="T543" s="213"/>
      <c r="AT543" s="214" t="s">
        <v>155</v>
      </c>
      <c r="AU543" s="214" t="s">
        <v>82</v>
      </c>
      <c r="AV543" s="14" t="s">
        <v>82</v>
      </c>
      <c r="AW543" s="14" t="s">
        <v>4</v>
      </c>
      <c r="AX543" s="14" t="s">
        <v>80</v>
      </c>
      <c r="AY543" s="214" t="s">
        <v>143</v>
      </c>
    </row>
    <row r="544" spans="1:65" s="2" customFormat="1" ht="24.2" customHeight="1">
      <c r="A544" s="36"/>
      <c r="B544" s="37"/>
      <c r="C544" s="175" t="s">
        <v>592</v>
      </c>
      <c r="D544" s="175" t="s">
        <v>146</v>
      </c>
      <c r="E544" s="176" t="s">
        <v>593</v>
      </c>
      <c r="F544" s="177" t="s">
        <v>594</v>
      </c>
      <c r="G544" s="178" t="s">
        <v>169</v>
      </c>
      <c r="H544" s="179">
        <v>19.94</v>
      </c>
      <c r="I544" s="180"/>
      <c r="J544" s="181">
        <f>ROUND(I544*H544,2)</f>
        <v>0</v>
      </c>
      <c r="K544" s="177" t="s">
        <v>150</v>
      </c>
      <c r="L544" s="41"/>
      <c r="M544" s="182" t="s">
        <v>19</v>
      </c>
      <c r="N544" s="183" t="s">
        <v>43</v>
      </c>
      <c r="O544" s="66"/>
      <c r="P544" s="184">
        <f>O544*H544</f>
        <v>0</v>
      </c>
      <c r="Q544" s="184">
        <v>3E-05</v>
      </c>
      <c r="R544" s="184">
        <f>Q544*H544</f>
        <v>0.0005982</v>
      </c>
      <c r="S544" s="184">
        <v>0</v>
      </c>
      <c r="T544" s="185">
        <f>S544*H544</f>
        <v>0</v>
      </c>
      <c r="U544" s="36"/>
      <c r="V544" s="36"/>
      <c r="W544" s="36"/>
      <c r="X544" s="36"/>
      <c r="Y544" s="36"/>
      <c r="Z544" s="36"/>
      <c r="AA544" s="36"/>
      <c r="AB544" s="36"/>
      <c r="AC544" s="36"/>
      <c r="AD544" s="36"/>
      <c r="AE544" s="36"/>
      <c r="AR544" s="186" t="s">
        <v>151</v>
      </c>
      <c r="AT544" s="186" t="s">
        <v>146</v>
      </c>
      <c r="AU544" s="186" t="s">
        <v>82</v>
      </c>
      <c r="AY544" s="19" t="s">
        <v>143</v>
      </c>
      <c r="BE544" s="187">
        <f>IF(N544="základní",J544,0)</f>
        <v>0</v>
      </c>
      <c r="BF544" s="187">
        <f>IF(N544="snížená",J544,0)</f>
        <v>0</v>
      </c>
      <c r="BG544" s="187">
        <f>IF(N544="zákl. přenesená",J544,0)</f>
        <v>0</v>
      </c>
      <c r="BH544" s="187">
        <f>IF(N544="sníž. přenesená",J544,0)</f>
        <v>0</v>
      </c>
      <c r="BI544" s="187">
        <f>IF(N544="nulová",J544,0)</f>
        <v>0</v>
      </c>
      <c r="BJ544" s="19" t="s">
        <v>80</v>
      </c>
      <c r="BK544" s="187">
        <f>ROUND(I544*H544,2)</f>
        <v>0</v>
      </c>
      <c r="BL544" s="19" t="s">
        <v>151</v>
      </c>
      <c r="BM544" s="186" t="s">
        <v>595</v>
      </c>
    </row>
    <row r="545" spans="1:47" s="2" customFormat="1" ht="12">
      <c r="A545" s="36"/>
      <c r="B545" s="37"/>
      <c r="C545" s="38"/>
      <c r="D545" s="188" t="s">
        <v>153</v>
      </c>
      <c r="E545" s="38"/>
      <c r="F545" s="189" t="s">
        <v>596</v>
      </c>
      <c r="G545" s="38"/>
      <c r="H545" s="38"/>
      <c r="I545" s="190"/>
      <c r="J545" s="38"/>
      <c r="K545" s="38"/>
      <c r="L545" s="41"/>
      <c r="M545" s="191"/>
      <c r="N545" s="192"/>
      <c r="O545" s="66"/>
      <c r="P545" s="66"/>
      <c r="Q545" s="66"/>
      <c r="R545" s="66"/>
      <c r="S545" s="66"/>
      <c r="T545" s="67"/>
      <c r="U545" s="36"/>
      <c r="V545" s="36"/>
      <c r="W545" s="36"/>
      <c r="X545" s="36"/>
      <c r="Y545" s="36"/>
      <c r="Z545" s="36"/>
      <c r="AA545" s="36"/>
      <c r="AB545" s="36"/>
      <c r="AC545" s="36"/>
      <c r="AD545" s="36"/>
      <c r="AE545" s="36"/>
      <c r="AT545" s="19" t="s">
        <v>153</v>
      </c>
      <c r="AU545" s="19" t="s">
        <v>82</v>
      </c>
    </row>
    <row r="546" spans="2:51" s="14" customFormat="1" ht="12">
      <c r="B546" s="204"/>
      <c r="C546" s="205"/>
      <c r="D546" s="195" t="s">
        <v>155</v>
      </c>
      <c r="E546" s="206" t="s">
        <v>19</v>
      </c>
      <c r="F546" s="207" t="s">
        <v>597</v>
      </c>
      <c r="G546" s="205"/>
      <c r="H546" s="208">
        <v>19.94</v>
      </c>
      <c r="I546" s="209"/>
      <c r="J546" s="205"/>
      <c r="K546" s="205"/>
      <c r="L546" s="210"/>
      <c r="M546" s="211"/>
      <c r="N546" s="212"/>
      <c r="O546" s="212"/>
      <c r="P546" s="212"/>
      <c r="Q546" s="212"/>
      <c r="R546" s="212"/>
      <c r="S546" s="212"/>
      <c r="T546" s="213"/>
      <c r="AT546" s="214" t="s">
        <v>155</v>
      </c>
      <c r="AU546" s="214" t="s">
        <v>82</v>
      </c>
      <c r="AV546" s="14" t="s">
        <v>82</v>
      </c>
      <c r="AW546" s="14" t="s">
        <v>33</v>
      </c>
      <c r="AX546" s="14" t="s">
        <v>80</v>
      </c>
      <c r="AY546" s="214" t="s">
        <v>143</v>
      </c>
    </row>
    <row r="547" spans="1:65" s="2" customFormat="1" ht="24.2" customHeight="1">
      <c r="A547" s="36"/>
      <c r="B547" s="37"/>
      <c r="C547" s="226" t="s">
        <v>598</v>
      </c>
      <c r="D547" s="226" t="s">
        <v>227</v>
      </c>
      <c r="E547" s="227" t="s">
        <v>599</v>
      </c>
      <c r="F547" s="228" t="s">
        <v>600</v>
      </c>
      <c r="G547" s="229" t="s">
        <v>169</v>
      </c>
      <c r="H547" s="230">
        <v>20.937</v>
      </c>
      <c r="I547" s="231"/>
      <c r="J547" s="232">
        <f>ROUND(I547*H547,2)</f>
        <v>0</v>
      </c>
      <c r="K547" s="228" t="s">
        <v>150</v>
      </c>
      <c r="L547" s="233"/>
      <c r="M547" s="234" t="s">
        <v>19</v>
      </c>
      <c r="N547" s="235" t="s">
        <v>43</v>
      </c>
      <c r="O547" s="66"/>
      <c r="P547" s="184">
        <f>O547*H547</f>
        <v>0</v>
      </c>
      <c r="Q547" s="184">
        <v>0.00068</v>
      </c>
      <c r="R547" s="184">
        <f>Q547*H547</f>
        <v>0.014237160000000002</v>
      </c>
      <c r="S547" s="184">
        <v>0</v>
      </c>
      <c r="T547" s="185">
        <f>S547*H547</f>
        <v>0</v>
      </c>
      <c r="U547" s="36"/>
      <c r="V547" s="36"/>
      <c r="W547" s="36"/>
      <c r="X547" s="36"/>
      <c r="Y547" s="36"/>
      <c r="Z547" s="36"/>
      <c r="AA547" s="36"/>
      <c r="AB547" s="36"/>
      <c r="AC547" s="36"/>
      <c r="AD547" s="36"/>
      <c r="AE547" s="36"/>
      <c r="AR547" s="186" t="s">
        <v>206</v>
      </c>
      <c r="AT547" s="186" t="s">
        <v>227</v>
      </c>
      <c r="AU547" s="186" t="s">
        <v>82</v>
      </c>
      <c r="AY547" s="19" t="s">
        <v>143</v>
      </c>
      <c r="BE547" s="187">
        <f>IF(N547="základní",J547,0)</f>
        <v>0</v>
      </c>
      <c r="BF547" s="187">
        <f>IF(N547="snížená",J547,0)</f>
        <v>0</v>
      </c>
      <c r="BG547" s="187">
        <f>IF(N547="zákl. přenesená",J547,0)</f>
        <v>0</v>
      </c>
      <c r="BH547" s="187">
        <f>IF(N547="sníž. přenesená",J547,0)</f>
        <v>0</v>
      </c>
      <c r="BI547" s="187">
        <f>IF(N547="nulová",J547,0)</f>
        <v>0</v>
      </c>
      <c r="BJ547" s="19" t="s">
        <v>80</v>
      </c>
      <c r="BK547" s="187">
        <f>ROUND(I547*H547,2)</f>
        <v>0</v>
      </c>
      <c r="BL547" s="19" t="s">
        <v>151</v>
      </c>
      <c r="BM547" s="186" t="s">
        <v>601</v>
      </c>
    </row>
    <row r="548" spans="2:51" s="14" customFormat="1" ht="12">
      <c r="B548" s="204"/>
      <c r="C548" s="205"/>
      <c r="D548" s="195" t="s">
        <v>155</v>
      </c>
      <c r="E548" s="205"/>
      <c r="F548" s="207" t="s">
        <v>602</v>
      </c>
      <c r="G548" s="205"/>
      <c r="H548" s="208">
        <v>20.937</v>
      </c>
      <c r="I548" s="209"/>
      <c r="J548" s="205"/>
      <c r="K548" s="205"/>
      <c r="L548" s="210"/>
      <c r="M548" s="211"/>
      <c r="N548" s="212"/>
      <c r="O548" s="212"/>
      <c r="P548" s="212"/>
      <c r="Q548" s="212"/>
      <c r="R548" s="212"/>
      <c r="S548" s="212"/>
      <c r="T548" s="213"/>
      <c r="AT548" s="214" t="s">
        <v>155</v>
      </c>
      <c r="AU548" s="214" t="s">
        <v>82</v>
      </c>
      <c r="AV548" s="14" t="s">
        <v>82</v>
      </c>
      <c r="AW548" s="14" t="s">
        <v>4</v>
      </c>
      <c r="AX548" s="14" t="s">
        <v>80</v>
      </c>
      <c r="AY548" s="214" t="s">
        <v>143</v>
      </c>
    </row>
    <row r="549" spans="1:65" s="2" customFormat="1" ht="24.2" customHeight="1">
      <c r="A549" s="36"/>
      <c r="B549" s="37"/>
      <c r="C549" s="175" t="s">
        <v>603</v>
      </c>
      <c r="D549" s="175" t="s">
        <v>146</v>
      </c>
      <c r="E549" s="176" t="s">
        <v>604</v>
      </c>
      <c r="F549" s="177" t="s">
        <v>605</v>
      </c>
      <c r="G549" s="178" t="s">
        <v>169</v>
      </c>
      <c r="H549" s="179">
        <v>70.5</v>
      </c>
      <c r="I549" s="180"/>
      <c r="J549" s="181">
        <f>ROUND(I549*H549,2)</f>
        <v>0</v>
      </c>
      <c r="K549" s="177" t="s">
        <v>150</v>
      </c>
      <c r="L549" s="41"/>
      <c r="M549" s="182" t="s">
        <v>19</v>
      </c>
      <c r="N549" s="183" t="s">
        <v>43</v>
      </c>
      <c r="O549" s="66"/>
      <c r="P549" s="184">
        <f>O549*H549</f>
        <v>0</v>
      </c>
      <c r="Q549" s="184">
        <v>0</v>
      </c>
      <c r="R549" s="184">
        <f>Q549*H549</f>
        <v>0</v>
      </c>
      <c r="S549" s="184">
        <v>0</v>
      </c>
      <c r="T549" s="185">
        <f>S549*H549</f>
        <v>0</v>
      </c>
      <c r="U549" s="36"/>
      <c r="V549" s="36"/>
      <c r="W549" s="36"/>
      <c r="X549" s="36"/>
      <c r="Y549" s="36"/>
      <c r="Z549" s="36"/>
      <c r="AA549" s="36"/>
      <c r="AB549" s="36"/>
      <c r="AC549" s="36"/>
      <c r="AD549" s="36"/>
      <c r="AE549" s="36"/>
      <c r="AR549" s="186" t="s">
        <v>151</v>
      </c>
      <c r="AT549" s="186" t="s">
        <v>146</v>
      </c>
      <c r="AU549" s="186" t="s">
        <v>82</v>
      </c>
      <c r="AY549" s="19" t="s">
        <v>143</v>
      </c>
      <c r="BE549" s="187">
        <f>IF(N549="základní",J549,0)</f>
        <v>0</v>
      </c>
      <c r="BF549" s="187">
        <f>IF(N549="snížená",J549,0)</f>
        <v>0</v>
      </c>
      <c r="BG549" s="187">
        <f>IF(N549="zákl. přenesená",J549,0)</f>
        <v>0</v>
      </c>
      <c r="BH549" s="187">
        <f>IF(N549="sníž. přenesená",J549,0)</f>
        <v>0</v>
      </c>
      <c r="BI549" s="187">
        <f>IF(N549="nulová",J549,0)</f>
        <v>0</v>
      </c>
      <c r="BJ549" s="19" t="s">
        <v>80</v>
      </c>
      <c r="BK549" s="187">
        <f>ROUND(I549*H549,2)</f>
        <v>0</v>
      </c>
      <c r="BL549" s="19" t="s">
        <v>151</v>
      </c>
      <c r="BM549" s="186" t="s">
        <v>606</v>
      </c>
    </row>
    <row r="550" spans="1:47" s="2" customFormat="1" ht="12">
      <c r="A550" s="36"/>
      <c r="B550" s="37"/>
      <c r="C550" s="38"/>
      <c r="D550" s="188" t="s">
        <v>153</v>
      </c>
      <c r="E550" s="38"/>
      <c r="F550" s="189" t="s">
        <v>607</v>
      </c>
      <c r="G550" s="38"/>
      <c r="H550" s="38"/>
      <c r="I550" s="190"/>
      <c r="J550" s="38"/>
      <c r="K550" s="38"/>
      <c r="L550" s="41"/>
      <c r="M550" s="191"/>
      <c r="N550" s="192"/>
      <c r="O550" s="66"/>
      <c r="P550" s="66"/>
      <c r="Q550" s="66"/>
      <c r="R550" s="66"/>
      <c r="S550" s="66"/>
      <c r="T550" s="67"/>
      <c r="U550" s="36"/>
      <c r="V550" s="36"/>
      <c r="W550" s="36"/>
      <c r="X550" s="36"/>
      <c r="Y550" s="36"/>
      <c r="Z550" s="36"/>
      <c r="AA550" s="36"/>
      <c r="AB550" s="36"/>
      <c r="AC550" s="36"/>
      <c r="AD550" s="36"/>
      <c r="AE550" s="36"/>
      <c r="AT550" s="19" t="s">
        <v>153</v>
      </c>
      <c r="AU550" s="19" t="s">
        <v>82</v>
      </c>
    </row>
    <row r="551" spans="2:51" s="13" customFormat="1" ht="12">
      <c r="B551" s="193"/>
      <c r="C551" s="194"/>
      <c r="D551" s="195" t="s">
        <v>155</v>
      </c>
      <c r="E551" s="196" t="s">
        <v>19</v>
      </c>
      <c r="F551" s="197" t="s">
        <v>608</v>
      </c>
      <c r="G551" s="194"/>
      <c r="H551" s="196" t="s">
        <v>19</v>
      </c>
      <c r="I551" s="198"/>
      <c r="J551" s="194"/>
      <c r="K551" s="194"/>
      <c r="L551" s="199"/>
      <c r="M551" s="200"/>
      <c r="N551" s="201"/>
      <c r="O551" s="201"/>
      <c r="P551" s="201"/>
      <c r="Q551" s="201"/>
      <c r="R551" s="201"/>
      <c r="S551" s="201"/>
      <c r="T551" s="202"/>
      <c r="AT551" s="203" t="s">
        <v>155</v>
      </c>
      <c r="AU551" s="203" t="s">
        <v>82</v>
      </c>
      <c r="AV551" s="13" t="s">
        <v>80</v>
      </c>
      <c r="AW551" s="13" t="s">
        <v>33</v>
      </c>
      <c r="AX551" s="13" t="s">
        <v>72</v>
      </c>
      <c r="AY551" s="203" t="s">
        <v>143</v>
      </c>
    </row>
    <row r="552" spans="2:51" s="14" customFormat="1" ht="12">
      <c r="B552" s="204"/>
      <c r="C552" s="205"/>
      <c r="D552" s="195" t="s">
        <v>155</v>
      </c>
      <c r="E552" s="206" t="s">
        <v>19</v>
      </c>
      <c r="F552" s="207" t="s">
        <v>609</v>
      </c>
      <c r="G552" s="205"/>
      <c r="H552" s="208">
        <v>10.2</v>
      </c>
      <c r="I552" s="209"/>
      <c r="J552" s="205"/>
      <c r="K552" s="205"/>
      <c r="L552" s="210"/>
      <c r="M552" s="211"/>
      <c r="N552" s="212"/>
      <c r="O552" s="212"/>
      <c r="P552" s="212"/>
      <c r="Q552" s="212"/>
      <c r="R552" s="212"/>
      <c r="S552" s="212"/>
      <c r="T552" s="213"/>
      <c r="AT552" s="214" t="s">
        <v>155</v>
      </c>
      <c r="AU552" s="214" t="s">
        <v>82</v>
      </c>
      <c r="AV552" s="14" t="s">
        <v>82</v>
      </c>
      <c r="AW552" s="14" t="s">
        <v>33</v>
      </c>
      <c r="AX552" s="14" t="s">
        <v>72</v>
      </c>
      <c r="AY552" s="214" t="s">
        <v>143</v>
      </c>
    </row>
    <row r="553" spans="2:51" s="14" customFormat="1" ht="12">
      <c r="B553" s="204"/>
      <c r="C553" s="205"/>
      <c r="D553" s="195" t="s">
        <v>155</v>
      </c>
      <c r="E553" s="206" t="s">
        <v>19</v>
      </c>
      <c r="F553" s="207" t="s">
        <v>610</v>
      </c>
      <c r="G553" s="205"/>
      <c r="H553" s="208">
        <v>2.4</v>
      </c>
      <c r="I553" s="209"/>
      <c r="J553" s="205"/>
      <c r="K553" s="205"/>
      <c r="L553" s="210"/>
      <c r="M553" s="211"/>
      <c r="N553" s="212"/>
      <c r="O553" s="212"/>
      <c r="P553" s="212"/>
      <c r="Q553" s="212"/>
      <c r="R553" s="212"/>
      <c r="S553" s="212"/>
      <c r="T553" s="213"/>
      <c r="AT553" s="214" t="s">
        <v>155</v>
      </c>
      <c r="AU553" s="214" t="s">
        <v>82</v>
      </c>
      <c r="AV553" s="14" t="s">
        <v>82</v>
      </c>
      <c r="AW553" s="14" t="s">
        <v>33</v>
      </c>
      <c r="AX553" s="14" t="s">
        <v>72</v>
      </c>
      <c r="AY553" s="214" t="s">
        <v>143</v>
      </c>
    </row>
    <row r="554" spans="2:51" s="14" customFormat="1" ht="12">
      <c r="B554" s="204"/>
      <c r="C554" s="205"/>
      <c r="D554" s="195" t="s">
        <v>155</v>
      </c>
      <c r="E554" s="206" t="s">
        <v>19</v>
      </c>
      <c r="F554" s="207" t="s">
        <v>611</v>
      </c>
      <c r="G554" s="205"/>
      <c r="H554" s="208">
        <v>3</v>
      </c>
      <c r="I554" s="209"/>
      <c r="J554" s="205"/>
      <c r="K554" s="205"/>
      <c r="L554" s="210"/>
      <c r="M554" s="211"/>
      <c r="N554" s="212"/>
      <c r="O554" s="212"/>
      <c r="P554" s="212"/>
      <c r="Q554" s="212"/>
      <c r="R554" s="212"/>
      <c r="S554" s="212"/>
      <c r="T554" s="213"/>
      <c r="AT554" s="214" t="s">
        <v>155</v>
      </c>
      <c r="AU554" s="214" t="s">
        <v>82</v>
      </c>
      <c r="AV554" s="14" t="s">
        <v>82</v>
      </c>
      <c r="AW554" s="14" t="s">
        <v>33</v>
      </c>
      <c r="AX554" s="14" t="s">
        <v>72</v>
      </c>
      <c r="AY554" s="214" t="s">
        <v>143</v>
      </c>
    </row>
    <row r="555" spans="2:51" s="16" customFormat="1" ht="12">
      <c r="B555" s="236"/>
      <c r="C555" s="237"/>
      <c r="D555" s="195" t="s">
        <v>155</v>
      </c>
      <c r="E555" s="238" t="s">
        <v>19</v>
      </c>
      <c r="F555" s="239" t="s">
        <v>361</v>
      </c>
      <c r="G555" s="237"/>
      <c r="H555" s="240">
        <v>15.6</v>
      </c>
      <c r="I555" s="241"/>
      <c r="J555" s="237"/>
      <c r="K555" s="237"/>
      <c r="L555" s="242"/>
      <c r="M555" s="243"/>
      <c r="N555" s="244"/>
      <c r="O555" s="244"/>
      <c r="P555" s="244"/>
      <c r="Q555" s="244"/>
      <c r="R555" s="244"/>
      <c r="S555" s="244"/>
      <c r="T555" s="245"/>
      <c r="AT555" s="246" t="s">
        <v>155</v>
      </c>
      <c r="AU555" s="246" t="s">
        <v>82</v>
      </c>
      <c r="AV555" s="16" t="s">
        <v>144</v>
      </c>
      <c r="AW555" s="16" t="s">
        <v>33</v>
      </c>
      <c r="AX555" s="16" t="s">
        <v>72</v>
      </c>
      <c r="AY555" s="246" t="s">
        <v>143</v>
      </c>
    </row>
    <row r="556" spans="2:51" s="13" customFormat="1" ht="12">
      <c r="B556" s="193"/>
      <c r="C556" s="194"/>
      <c r="D556" s="195" t="s">
        <v>155</v>
      </c>
      <c r="E556" s="196" t="s">
        <v>19</v>
      </c>
      <c r="F556" s="197" t="s">
        <v>612</v>
      </c>
      <c r="G556" s="194"/>
      <c r="H556" s="196" t="s">
        <v>19</v>
      </c>
      <c r="I556" s="198"/>
      <c r="J556" s="194"/>
      <c r="K556" s="194"/>
      <c r="L556" s="199"/>
      <c r="M556" s="200"/>
      <c r="N556" s="201"/>
      <c r="O556" s="201"/>
      <c r="P556" s="201"/>
      <c r="Q556" s="201"/>
      <c r="R556" s="201"/>
      <c r="S556" s="201"/>
      <c r="T556" s="202"/>
      <c r="AT556" s="203" t="s">
        <v>155</v>
      </c>
      <c r="AU556" s="203" t="s">
        <v>82</v>
      </c>
      <c r="AV556" s="13" t="s">
        <v>80</v>
      </c>
      <c r="AW556" s="13" t="s">
        <v>33</v>
      </c>
      <c r="AX556" s="13" t="s">
        <v>72</v>
      </c>
      <c r="AY556" s="203" t="s">
        <v>143</v>
      </c>
    </row>
    <row r="557" spans="2:51" s="14" customFormat="1" ht="12">
      <c r="B557" s="204"/>
      <c r="C557" s="205"/>
      <c r="D557" s="195" t="s">
        <v>155</v>
      </c>
      <c r="E557" s="206" t="s">
        <v>19</v>
      </c>
      <c r="F557" s="207" t="s">
        <v>609</v>
      </c>
      <c r="G557" s="205"/>
      <c r="H557" s="208">
        <v>10.2</v>
      </c>
      <c r="I557" s="209"/>
      <c r="J557" s="205"/>
      <c r="K557" s="205"/>
      <c r="L557" s="210"/>
      <c r="M557" s="211"/>
      <c r="N557" s="212"/>
      <c r="O557" s="212"/>
      <c r="P557" s="212"/>
      <c r="Q557" s="212"/>
      <c r="R557" s="212"/>
      <c r="S557" s="212"/>
      <c r="T557" s="213"/>
      <c r="AT557" s="214" t="s">
        <v>155</v>
      </c>
      <c r="AU557" s="214" t="s">
        <v>82</v>
      </c>
      <c r="AV557" s="14" t="s">
        <v>82</v>
      </c>
      <c r="AW557" s="14" t="s">
        <v>33</v>
      </c>
      <c r="AX557" s="14" t="s">
        <v>72</v>
      </c>
      <c r="AY557" s="214" t="s">
        <v>143</v>
      </c>
    </row>
    <row r="558" spans="2:51" s="14" customFormat="1" ht="12">
      <c r="B558" s="204"/>
      <c r="C558" s="205"/>
      <c r="D558" s="195" t="s">
        <v>155</v>
      </c>
      <c r="E558" s="206" t="s">
        <v>19</v>
      </c>
      <c r="F558" s="207" t="s">
        <v>610</v>
      </c>
      <c r="G558" s="205"/>
      <c r="H558" s="208">
        <v>2.4</v>
      </c>
      <c r="I558" s="209"/>
      <c r="J558" s="205"/>
      <c r="K558" s="205"/>
      <c r="L558" s="210"/>
      <c r="M558" s="211"/>
      <c r="N558" s="212"/>
      <c r="O558" s="212"/>
      <c r="P558" s="212"/>
      <c r="Q558" s="212"/>
      <c r="R558" s="212"/>
      <c r="S558" s="212"/>
      <c r="T558" s="213"/>
      <c r="AT558" s="214" t="s">
        <v>155</v>
      </c>
      <c r="AU558" s="214" t="s">
        <v>82</v>
      </c>
      <c r="AV558" s="14" t="s">
        <v>82</v>
      </c>
      <c r="AW558" s="14" t="s">
        <v>33</v>
      </c>
      <c r="AX558" s="14" t="s">
        <v>72</v>
      </c>
      <c r="AY558" s="214" t="s">
        <v>143</v>
      </c>
    </row>
    <row r="559" spans="2:51" s="14" customFormat="1" ht="12">
      <c r="B559" s="204"/>
      <c r="C559" s="205"/>
      <c r="D559" s="195" t="s">
        <v>155</v>
      </c>
      <c r="E559" s="206" t="s">
        <v>19</v>
      </c>
      <c r="F559" s="207" t="s">
        <v>611</v>
      </c>
      <c r="G559" s="205"/>
      <c r="H559" s="208">
        <v>3</v>
      </c>
      <c r="I559" s="209"/>
      <c r="J559" s="205"/>
      <c r="K559" s="205"/>
      <c r="L559" s="210"/>
      <c r="M559" s="211"/>
      <c r="N559" s="212"/>
      <c r="O559" s="212"/>
      <c r="P559" s="212"/>
      <c r="Q559" s="212"/>
      <c r="R559" s="212"/>
      <c r="S559" s="212"/>
      <c r="T559" s="213"/>
      <c r="AT559" s="214" t="s">
        <v>155</v>
      </c>
      <c r="AU559" s="214" t="s">
        <v>82</v>
      </c>
      <c r="AV559" s="14" t="s">
        <v>82</v>
      </c>
      <c r="AW559" s="14" t="s">
        <v>33</v>
      </c>
      <c r="AX559" s="14" t="s">
        <v>72</v>
      </c>
      <c r="AY559" s="214" t="s">
        <v>143</v>
      </c>
    </row>
    <row r="560" spans="2:51" s="16" customFormat="1" ht="12">
      <c r="B560" s="236"/>
      <c r="C560" s="237"/>
      <c r="D560" s="195" t="s">
        <v>155</v>
      </c>
      <c r="E560" s="238" t="s">
        <v>19</v>
      </c>
      <c r="F560" s="239" t="s">
        <v>361</v>
      </c>
      <c r="G560" s="237"/>
      <c r="H560" s="240">
        <v>15.6</v>
      </c>
      <c r="I560" s="241"/>
      <c r="J560" s="237"/>
      <c r="K560" s="237"/>
      <c r="L560" s="242"/>
      <c r="M560" s="243"/>
      <c r="N560" s="244"/>
      <c r="O560" s="244"/>
      <c r="P560" s="244"/>
      <c r="Q560" s="244"/>
      <c r="R560" s="244"/>
      <c r="S560" s="244"/>
      <c r="T560" s="245"/>
      <c r="AT560" s="246" t="s">
        <v>155</v>
      </c>
      <c r="AU560" s="246" t="s">
        <v>82</v>
      </c>
      <c r="AV560" s="16" t="s">
        <v>144</v>
      </c>
      <c r="AW560" s="16" t="s">
        <v>33</v>
      </c>
      <c r="AX560" s="16" t="s">
        <v>72</v>
      </c>
      <c r="AY560" s="246" t="s">
        <v>143</v>
      </c>
    </row>
    <row r="561" spans="2:51" s="13" customFormat="1" ht="12">
      <c r="B561" s="193"/>
      <c r="C561" s="194"/>
      <c r="D561" s="195" t="s">
        <v>155</v>
      </c>
      <c r="E561" s="196" t="s">
        <v>19</v>
      </c>
      <c r="F561" s="197" t="s">
        <v>613</v>
      </c>
      <c r="G561" s="194"/>
      <c r="H561" s="196" t="s">
        <v>19</v>
      </c>
      <c r="I561" s="198"/>
      <c r="J561" s="194"/>
      <c r="K561" s="194"/>
      <c r="L561" s="199"/>
      <c r="M561" s="200"/>
      <c r="N561" s="201"/>
      <c r="O561" s="201"/>
      <c r="P561" s="201"/>
      <c r="Q561" s="201"/>
      <c r="R561" s="201"/>
      <c r="S561" s="201"/>
      <c r="T561" s="202"/>
      <c r="AT561" s="203" t="s">
        <v>155</v>
      </c>
      <c r="AU561" s="203" t="s">
        <v>82</v>
      </c>
      <c r="AV561" s="13" t="s">
        <v>80</v>
      </c>
      <c r="AW561" s="13" t="s">
        <v>33</v>
      </c>
      <c r="AX561" s="13" t="s">
        <v>72</v>
      </c>
      <c r="AY561" s="203" t="s">
        <v>143</v>
      </c>
    </row>
    <row r="562" spans="2:51" s="14" customFormat="1" ht="12">
      <c r="B562" s="204"/>
      <c r="C562" s="205"/>
      <c r="D562" s="195" t="s">
        <v>155</v>
      </c>
      <c r="E562" s="206" t="s">
        <v>19</v>
      </c>
      <c r="F562" s="207" t="s">
        <v>614</v>
      </c>
      <c r="G562" s="205"/>
      <c r="H562" s="208">
        <v>21</v>
      </c>
      <c r="I562" s="209"/>
      <c r="J562" s="205"/>
      <c r="K562" s="205"/>
      <c r="L562" s="210"/>
      <c r="M562" s="211"/>
      <c r="N562" s="212"/>
      <c r="O562" s="212"/>
      <c r="P562" s="212"/>
      <c r="Q562" s="212"/>
      <c r="R562" s="212"/>
      <c r="S562" s="212"/>
      <c r="T562" s="213"/>
      <c r="AT562" s="214" t="s">
        <v>155</v>
      </c>
      <c r="AU562" s="214" t="s">
        <v>82</v>
      </c>
      <c r="AV562" s="14" t="s">
        <v>82</v>
      </c>
      <c r="AW562" s="14" t="s">
        <v>33</v>
      </c>
      <c r="AX562" s="14" t="s">
        <v>72</v>
      </c>
      <c r="AY562" s="214" t="s">
        <v>143</v>
      </c>
    </row>
    <row r="563" spans="2:51" s="16" customFormat="1" ht="12">
      <c r="B563" s="236"/>
      <c r="C563" s="237"/>
      <c r="D563" s="195" t="s">
        <v>155</v>
      </c>
      <c r="E563" s="238" t="s">
        <v>19</v>
      </c>
      <c r="F563" s="239" t="s">
        <v>361</v>
      </c>
      <c r="G563" s="237"/>
      <c r="H563" s="240">
        <v>21</v>
      </c>
      <c r="I563" s="241"/>
      <c r="J563" s="237"/>
      <c r="K563" s="237"/>
      <c r="L563" s="242"/>
      <c r="M563" s="243"/>
      <c r="N563" s="244"/>
      <c r="O563" s="244"/>
      <c r="P563" s="244"/>
      <c r="Q563" s="244"/>
      <c r="R563" s="244"/>
      <c r="S563" s="244"/>
      <c r="T563" s="245"/>
      <c r="AT563" s="246" t="s">
        <v>155</v>
      </c>
      <c r="AU563" s="246" t="s">
        <v>82</v>
      </c>
      <c r="AV563" s="16" t="s">
        <v>144</v>
      </c>
      <c r="AW563" s="16" t="s">
        <v>33</v>
      </c>
      <c r="AX563" s="16" t="s">
        <v>72</v>
      </c>
      <c r="AY563" s="246" t="s">
        <v>143</v>
      </c>
    </row>
    <row r="564" spans="2:51" s="13" customFormat="1" ht="12">
      <c r="B564" s="193"/>
      <c r="C564" s="194"/>
      <c r="D564" s="195" t="s">
        <v>155</v>
      </c>
      <c r="E564" s="196" t="s">
        <v>19</v>
      </c>
      <c r="F564" s="197" t="s">
        <v>615</v>
      </c>
      <c r="G564" s="194"/>
      <c r="H564" s="196" t="s">
        <v>19</v>
      </c>
      <c r="I564" s="198"/>
      <c r="J564" s="194"/>
      <c r="K564" s="194"/>
      <c r="L564" s="199"/>
      <c r="M564" s="200"/>
      <c r="N564" s="201"/>
      <c r="O564" s="201"/>
      <c r="P564" s="201"/>
      <c r="Q564" s="201"/>
      <c r="R564" s="201"/>
      <c r="S564" s="201"/>
      <c r="T564" s="202"/>
      <c r="AT564" s="203" t="s">
        <v>155</v>
      </c>
      <c r="AU564" s="203" t="s">
        <v>82</v>
      </c>
      <c r="AV564" s="13" t="s">
        <v>80</v>
      </c>
      <c r="AW564" s="13" t="s">
        <v>33</v>
      </c>
      <c r="AX564" s="13" t="s">
        <v>72</v>
      </c>
      <c r="AY564" s="203" t="s">
        <v>143</v>
      </c>
    </row>
    <row r="565" spans="2:51" s="14" customFormat="1" ht="12">
      <c r="B565" s="204"/>
      <c r="C565" s="205"/>
      <c r="D565" s="195" t="s">
        <v>155</v>
      </c>
      <c r="E565" s="206" t="s">
        <v>19</v>
      </c>
      <c r="F565" s="207" t="s">
        <v>616</v>
      </c>
      <c r="G565" s="205"/>
      <c r="H565" s="208">
        <v>18.3</v>
      </c>
      <c r="I565" s="209"/>
      <c r="J565" s="205"/>
      <c r="K565" s="205"/>
      <c r="L565" s="210"/>
      <c r="M565" s="211"/>
      <c r="N565" s="212"/>
      <c r="O565" s="212"/>
      <c r="P565" s="212"/>
      <c r="Q565" s="212"/>
      <c r="R565" s="212"/>
      <c r="S565" s="212"/>
      <c r="T565" s="213"/>
      <c r="AT565" s="214" t="s">
        <v>155</v>
      </c>
      <c r="AU565" s="214" t="s">
        <v>82</v>
      </c>
      <c r="AV565" s="14" t="s">
        <v>82</v>
      </c>
      <c r="AW565" s="14" t="s">
        <v>33</v>
      </c>
      <c r="AX565" s="14" t="s">
        <v>72</v>
      </c>
      <c r="AY565" s="214" t="s">
        <v>143</v>
      </c>
    </row>
    <row r="566" spans="2:51" s="16" customFormat="1" ht="12">
      <c r="B566" s="236"/>
      <c r="C566" s="237"/>
      <c r="D566" s="195" t="s">
        <v>155</v>
      </c>
      <c r="E566" s="238" t="s">
        <v>19</v>
      </c>
      <c r="F566" s="239" t="s">
        <v>361</v>
      </c>
      <c r="G566" s="237"/>
      <c r="H566" s="240">
        <v>18.3</v>
      </c>
      <c r="I566" s="241"/>
      <c r="J566" s="237"/>
      <c r="K566" s="237"/>
      <c r="L566" s="242"/>
      <c r="M566" s="243"/>
      <c r="N566" s="244"/>
      <c r="O566" s="244"/>
      <c r="P566" s="244"/>
      <c r="Q566" s="244"/>
      <c r="R566" s="244"/>
      <c r="S566" s="244"/>
      <c r="T566" s="245"/>
      <c r="AT566" s="246" t="s">
        <v>155</v>
      </c>
      <c r="AU566" s="246" t="s">
        <v>82</v>
      </c>
      <c r="AV566" s="16" t="s">
        <v>144</v>
      </c>
      <c r="AW566" s="16" t="s">
        <v>33</v>
      </c>
      <c r="AX566" s="16" t="s">
        <v>72</v>
      </c>
      <c r="AY566" s="246" t="s">
        <v>143</v>
      </c>
    </row>
    <row r="567" spans="2:51" s="15" customFormat="1" ht="12">
      <c r="B567" s="215"/>
      <c r="C567" s="216"/>
      <c r="D567" s="195" t="s">
        <v>155</v>
      </c>
      <c r="E567" s="217" t="s">
        <v>19</v>
      </c>
      <c r="F567" s="218" t="s">
        <v>166</v>
      </c>
      <c r="G567" s="216"/>
      <c r="H567" s="219">
        <v>70.5</v>
      </c>
      <c r="I567" s="220"/>
      <c r="J567" s="216"/>
      <c r="K567" s="216"/>
      <c r="L567" s="221"/>
      <c r="M567" s="222"/>
      <c r="N567" s="223"/>
      <c r="O567" s="223"/>
      <c r="P567" s="223"/>
      <c r="Q567" s="223"/>
      <c r="R567" s="223"/>
      <c r="S567" s="223"/>
      <c r="T567" s="224"/>
      <c r="AT567" s="225" t="s">
        <v>155</v>
      </c>
      <c r="AU567" s="225" t="s">
        <v>82</v>
      </c>
      <c r="AV567" s="15" t="s">
        <v>151</v>
      </c>
      <c r="AW567" s="15" t="s">
        <v>33</v>
      </c>
      <c r="AX567" s="15" t="s">
        <v>80</v>
      </c>
      <c r="AY567" s="225" t="s">
        <v>143</v>
      </c>
    </row>
    <row r="568" spans="1:65" s="2" customFormat="1" ht="24.2" customHeight="1">
      <c r="A568" s="36"/>
      <c r="B568" s="37"/>
      <c r="C568" s="226" t="s">
        <v>617</v>
      </c>
      <c r="D568" s="226" t="s">
        <v>227</v>
      </c>
      <c r="E568" s="227" t="s">
        <v>618</v>
      </c>
      <c r="F568" s="228" t="s">
        <v>619</v>
      </c>
      <c r="G568" s="229" t="s">
        <v>169</v>
      </c>
      <c r="H568" s="230">
        <v>16.38</v>
      </c>
      <c r="I568" s="231"/>
      <c r="J568" s="232">
        <f>ROUND(I568*H568,2)</f>
        <v>0</v>
      </c>
      <c r="K568" s="228" t="s">
        <v>150</v>
      </c>
      <c r="L568" s="233"/>
      <c r="M568" s="234" t="s">
        <v>19</v>
      </c>
      <c r="N568" s="235" t="s">
        <v>43</v>
      </c>
      <c r="O568" s="66"/>
      <c r="P568" s="184">
        <f>O568*H568</f>
        <v>0</v>
      </c>
      <c r="Q568" s="184">
        <v>0.0002</v>
      </c>
      <c r="R568" s="184">
        <f>Q568*H568</f>
        <v>0.003276</v>
      </c>
      <c r="S568" s="184">
        <v>0</v>
      </c>
      <c r="T568" s="185">
        <f>S568*H568</f>
        <v>0</v>
      </c>
      <c r="U568" s="36"/>
      <c r="V568" s="36"/>
      <c r="W568" s="36"/>
      <c r="X568" s="36"/>
      <c r="Y568" s="36"/>
      <c r="Z568" s="36"/>
      <c r="AA568" s="36"/>
      <c r="AB568" s="36"/>
      <c r="AC568" s="36"/>
      <c r="AD568" s="36"/>
      <c r="AE568" s="36"/>
      <c r="AR568" s="186" t="s">
        <v>206</v>
      </c>
      <c r="AT568" s="186" t="s">
        <v>227</v>
      </c>
      <c r="AU568" s="186" t="s">
        <v>82</v>
      </c>
      <c r="AY568" s="19" t="s">
        <v>143</v>
      </c>
      <c r="BE568" s="187">
        <f>IF(N568="základní",J568,0)</f>
        <v>0</v>
      </c>
      <c r="BF568" s="187">
        <f>IF(N568="snížená",J568,0)</f>
        <v>0</v>
      </c>
      <c r="BG568" s="187">
        <f>IF(N568="zákl. přenesená",J568,0)</f>
        <v>0</v>
      </c>
      <c r="BH568" s="187">
        <f>IF(N568="sníž. přenesená",J568,0)</f>
        <v>0</v>
      </c>
      <c r="BI568" s="187">
        <f>IF(N568="nulová",J568,0)</f>
        <v>0</v>
      </c>
      <c r="BJ568" s="19" t="s">
        <v>80</v>
      </c>
      <c r="BK568" s="187">
        <f>ROUND(I568*H568,2)</f>
        <v>0</v>
      </c>
      <c r="BL568" s="19" t="s">
        <v>151</v>
      </c>
      <c r="BM568" s="186" t="s">
        <v>620</v>
      </c>
    </row>
    <row r="569" spans="2:51" s="14" customFormat="1" ht="12">
      <c r="B569" s="204"/>
      <c r="C569" s="205"/>
      <c r="D569" s="195" t="s">
        <v>155</v>
      </c>
      <c r="E569" s="205"/>
      <c r="F569" s="207" t="s">
        <v>621</v>
      </c>
      <c r="G569" s="205"/>
      <c r="H569" s="208">
        <v>16.38</v>
      </c>
      <c r="I569" s="209"/>
      <c r="J569" s="205"/>
      <c r="K569" s="205"/>
      <c r="L569" s="210"/>
      <c r="M569" s="211"/>
      <c r="N569" s="212"/>
      <c r="O569" s="212"/>
      <c r="P569" s="212"/>
      <c r="Q569" s="212"/>
      <c r="R569" s="212"/>
      <c r="S569" s="212"/>
      <c r="T569" s="213"/>
      <c r="AT569" s="214" t="s">
        <v>155</v>
      </c>
      <c r="AU569" s="214" t="s">
        <v>82</v>
      </c>
      <c r="AV569" s="14" t="s">
        <v>82</v>
      </c>
      <c r="AW569" s="14" t="s">
        <v>4</v>
      </c>
      <c r="AX569" s="14" t="s">
        <v>80</v>
      </c>
      <c r="AY569" s="214" t="s">
        <v>143</v>
      </c>
    </row>
    <row r="570" spans="1:65" s="2" customFormat="1" ht="24.2" customHeight="1">
      <c r="A570" s="36"/>
      <c r="B570" s="37"/>
      <c r="C570" s="226" t="s">
        <v>622</v>
      </c>
      <c r="D570" s="226" t="s">
        <v>227</v>
      </c>
      <c r="E570" s="227" t="s">
        <v>623</v>
      </c>
      <c r="F570" s="228" t="s">
        <v>624</v>
      </c>
      <c r="G570" s="229" t="s">
        <v>169</v>
      </c>
      <c r="H570" s="230">
        <v>16.38</v>
      </c>
      <c r="I570" s="231"/>
      <c r="J570" s="232">
        <f>ROUND(I570*H570,2)</f>
        <v>0</v>
      </c>
      <c r="K570" s="228" t="s">
        <v>150</v>
      </c>
      <c r="L570" s="233"/>
      <c r="M570" s="234" t="s">
        <v>19</v>
      </c>
      <c r="N570" s="235" t="s">
        <v>43</v>
      </c>
      <c r="O570" s="66"/>
      <c r="P570" s="184">
        <f>O570*H570</f>
        <v>0</v>
      </c>
      <c r="Q570" s="184">
        <v>0.0003</v>
      </c>
      <c r="R570" s="184">
        <f>Q570*H570</f>
        <v>0.004913999999999999</v>
      </c>
      <c r="S570" s="184">
        <v>0</v>
      </c>
      <c r="T570" s="185">
        <f>S570*H570</f>
        <v>0</v>
      </c>
      <c r="U570" s="36"/>
      <c r="V570" s="36"/>
      <c r="W570" s="36"/>
      <c r="X570" s="36"/>
      <c r="Y570" s="36"/>
      <c r="Z570" s="36"/>
      <c r="AA570" s="36"/>
      <c r="AB570" s="36"/>
      <c r="AC570" s="36"/>
      <c r="AD570" s="36"/>
      <c r="AE570" s="36"/>
      <c r="AR570" s="186" t="s">
        <v>206</v>
      </c>
      <c r="AT570" s="186" t="s">
        <v>227</v>
      </c>
      <c r="AU570" s="186" t="s">
        <v>82</v>
      </c>
      <c r="AY570" s="19" t="s">
        <v>143</v>
      </c>
      <c r="BE570" s="187">
        <f>IF(N570="základní",J570,0)</f>
        <v>0</v>
      </c>
      <c r="BF570" s="187">
        <f>IF(N570="snížená",J570,0)</f>
        <v>0</v>
      </c>
      <c r="BG570" s="187">
        <f>IF(N570="zákl. přenesená",J570,0)</f>
        <v>0</v>
      </c>
      <c r="BH570" s="187">
        <f>IF(N570="sníž. přenesená",J570,0)</f>
        <v>0</v>
      </c>
      <c r="BI570" s="187">
        <f>IF(N570="nulová",J570,0)</f>
        <v>0</v>
      </c>
      <c r="BJ570" s="19" t="s">
        <v>80</v>
      </c>
      <c r="BK570" s="187">
        <f>ROUND(I570*H570,2)</f>
        <v>0</v>
      </c>
      <c r="BL570" s="19" t="s">
        <v>151</v>
      </c>
      <c r="BM570" s="186" t="s">
        <v>625</v>
      </c>
    </row>
    <row r="571" spans="2:51" s="14" customFormat="1" ht="12">
      <c r="B571" s="204"/>
      <c r="C571" s="205"/>
      <c r="D571" s="195" t="s">
        <v>155</v>
      </c>
      <c r="E571" s="205"/>
      <c r="F571" s="207" t="s">
        <v>621</v>
      </c>
      <c r="G571" s="205"/>
      <c r="H571" s="208">
        <v>16.38</v>
      </c>
      <c r="I571" s="209"/>
      <c r="J571" s="205"/>
      <c r="K571" s="205"/>
      <c r="L571" s="210"/>
      <c r="M571" s="211"/>
      <c r="N571" s="212"/>
      <c r="O571" s="212"/>
      <c r="P571" s="212"/>
      <c r="Q571" s="212"/>
      <c r="R571" s="212"/>
      <c r="S571" s="212"/>
      <c r="T571" s="213"/>
      <c r="AT571" s="214" t="s">
        <v>155</v>
      </c>
      <c r="AU571" s="214" t="s">
        <v>82</v>
      </c>
      <c r="AV571" s="14" t="s">
        <v>82</v>
      </c>
      <c r="AW571" s="14" t="s">
        <v>4</v>
      </c>
      <c r="AX571" s="14" t="s">
        <v>80</v>
      </c>
      <c r="AY571" s="214" t="s">
        <v>143</v>
      </c>
    </row>
    <row r="572" spans="1:65" s="2" customFormat="1" ht="24.2" customHeight="1">
      <c r="A572" s="36"/>
      <c r="B572" s="37"/>
      <c r="C572" s="226" t="s">
        <v>626</v>
      </c>
      <c r="D572" s="226" t="s">
        <v>227</v>
      </c>
      <c r="E572" s="227" t="s">
        <v>627</v>
      </c>
      <c r="F572" s="228" t="s">
        <v>628</v>
      </c>
      <c r="G572" s="229" t="s">
        <v>169</v>
      </c>
      <c r="H572" s="230">
        <v>22.05</v>
      </c>
      <c r="I572" s="231"/>
      <c r="J572" s="232">
        <f>ROUND(I572*H572,2)</f>
        <v>0</v>
      </c>
      <c r="K572" s="228" t="s">
        <v>150</v>
      </c>
      <c r="L572" s="233"/>
      <c r="M572" s="234" t="s">
        <v>19</v>
      </c>
      <c r="N572" s="235" t="s">
        <v>43</v>
      </c>
      <c r="O572" s="66"/>
      <c r="P572" s="184">
        <f>O572*H572</f>
        <v>0</v>
      </c>
      <c r="Q572" s="184">
        <v>3E-05</v>
      </c>
      <c r="R572" s="184">
        <f>Q572*H572</f>
        <v>0.0006615000000000001</v>
      </c>
      <c r="S572" s="184">
        <v>0</v>
      </c>
      <c r="T572" s="185">
        <f>S572*H572</f>
        <v>0</v>
      </c>
      <c r="U572" s="36"/>
      <c r="V572" s="36"/>
      <c r="W572" s="36"/>
      <c r="X572" s="36"/>
      <c r="Y572" s="36"/>
      <c r="Z572" s="36"/>
      <c r="AA572" s="36"/>
      <c r="AB572" s="36"/>
      <c r="AC572" s="36"/>
      <c r="AD572" s="36"/>
      <c r="AE572" s="36"/>
      <c r="AR572" s="186" t="s">
        <v>206</v>
      </c>
      <c r="AT572" s="186" t="s">
        <v>227</v>
      </c>
      <c r="AU572" s="186" t="s">
        <v>82</v>
      </c>
      <c r="AY572" s="19" t="s">
        <v>143</v>
      </c>
      <c r="BE572" s="187">
        <f>IF(N572="základní",J572,0)</f>
        <v>0</v>
      </c>
      <c r="BF572" s="187">
        <f>IF(N572="snížená",J572,0)</f>
        <v>0</v>
      </c>
      <c r="BG572" s="187">
        <f>IF(N572="zákl. přenesená",J572,0)</f>
        <v>0</v>
      </c>
      <c r="BH572" s="187">
        <f>IF(N572="sníž. přenesená",J572,0)</f>
        <v>0</v>
      </c>
      <c r="BI572" s="187">
        <f>IF(N572="nulová",J572,0)</f>
        <v>0</v>
      </c>
      <c r="BJ572" s="19" t="s">
        <v>80</v>
      </c>
      <c r="BK572" s="187">
        <f>ROUND(I572*H572,2)</f>
        <v>0</v>
      </c>
      <c r="BL572" s="19" t="s">
        <v>151</v>
      </c>
      <c r="BM572" s="186" t="s">
        <v>629</v>
      </c>
    </row>
    <row r="573" spans="2:51" s="14" customFormat="1" ht="12">
      <c r="B573" s="204"/>
      <c r="C573" s="205"/>
      <c r="D573" s="195" t="s">
        <v>155</v>
      </c>
      <c r="E573" s="205"/>
      <c r="F573" s="207" t="s">
        <v>630</v>
      </c>
      <c r="G573" s="205"/>
      <c r="H573" s="208">
        <v>22.05</v>
      </c>
      <c r="I573" s="209"/>
      <c r="J573" s="205"/>
      <c r="K573" s="205"/>
      <c r="L573" s="210"/>
      <c r="M573" s="211"/>
      <c r="N573" s="212"/>
      <c r="O573" s="212"/>
      <c r="P573" s="212"/>
      <c r="Q573" s="212"/>
      <c r="R573" s="212"/>
      <c r="S573" s="212"/>
      <c r="T573" s="213"/>
      <c r="AT573" s="214" t="s">
        <v>155</v>
      </c>
      <c r="AU573" s="214" t="s">
        <v>82</v>
      </c>
      <c r="AV573" s="14" t="s">
        <v>82</v>
      </c>
      <c r="AW573" s="14" t="s">
        <v>4</v>
      </c>
      <c r="AX573" s="14" t="s">
        <v>80</v>
      </c>
      <c r="AY573" s="214" t="s">
        <v>143</v>
      </c>
    </row>
    <row r="574" spans="1:65" s="2" customFormat="1" ht="24.2" customHeight="1">
      <c r="A574" s="36"/>
      <c r="B574" s="37"/>
      <c r="C574" s="226" t="s">
        <v>631</v>
      </c>
      <c r="D574" s="226" t="s">
        <v>227</v>
      </c>
      <c r="E574" s="227" t="s">
        <v>632</v>
      </c>
      <c r="F574" s="228" t="s">
        <v>633</v>
      </c>
      <c r="G574" s="229" t="s">
        <v>169</v>
      </c>
      <c r="H574" s="230">
        <v>19.215</v>
      </c>
      <c r="I574" s="231"/>
      <c r="J574" s="232">
        <f>ROUND(I574*H574,2)</f>
        <v>0</v>
      </c>
      <c r="K574" s="228" t="s">
        <v>150</v>
      </c>
      <c r="L574" s="233"/>
      <c r="M574" s="234" t="s">
        <v>19</v>
      </c>
      <c r="N574" s="235" t="s">
        <v>43</v>
      </c>
      <c r="O574" s="66"/>
      <c r="P574" s="184">
        <f>O574*H574</f>
        <v>0</v>
      </c>
      <c r="Q574" s="184">
        <v>0.0005</v>
      </c>
      <c r="R574" s="184">
        <f>Q574*H574</f>
        <v>0.0096075</v>
      </c>
      <c r="S574" s="184">
        <v>0</v>
      </c>
      <c r="T574" s="185">
        <f>S574*H574</f>
        <v>0</v>
      </c>
      <c r="U574" s="36"/>
      <c r="V574" s="36"/>
      <c r="W574" s="36"/>
      <c r="X574" s="36"/>
      <c r="Y574" s="36"/>
      <c r="Z574" s="36"/>
      <c r="AA574" s="36"/>
      <c r="AB574" s="36"/>
      <c r="AC574" s="36"/>
      <c r="AD574" s="36"/>
      <c r="AE574" s="36"/>
      <c r="AR574" s="186" t="s">
        <v>206</v>
      </c>
      <c r="AT574" s="186" t="s">
        <v>227</v>
      </c>
      <c r="AU574" s="186" t="s">
        <v>82</v>
      </c>
      <c r="AY574" s="19" t="s">
        <v>143</v>
      </c>
      <c r="BE574" s="187">
        <f>IF(N574="základní",J574,0)</f>
        <v>0</v>
      </c>
      <c r="BF574" s="187">
        <f>IF(N574="snížená",J574,0)</f>
        <v>0</v>
      </c>
      <c r="BG574" s="187">
        <f>IF(N574="zákl. přenesená",J574,0)</f>
        <v>0</v>
      </c>
      <c r="BH574" s="187">
        <f>IF(N574="sníž. přenesená",J574,0)</f>
        <v>0</v>
      </c>
      <c r="BI574" s="187">
        <f>IF(N574="nulová",J574,0)</f>
        <v>0</v>
      </c>
      <c r="BJ574" s="19" t="s">
        <v>80</v>
      </c>
      <c r="BK574" s="187">
        <f>ROUND(I574*H574,2)</f>
        <v>0</v>
      </c>
      <c r="BL574" s="19" t="s">
        <v>151</v>
      </c>
      <c r="BM574" s="186" t="s">
        <v>634</v>
      </c>
    </row>
    <row r="575" spans="2:51" s="14" customFormat="1" ht="12">
      <c r="B575" s="204"/>
      <c r="C575" s="205"/>
      <c r="D575" s="195" t="s">
        <v>155</v>
      </c>
      <c r="E575" s="205"/>
      <c r="F575" s="207" t="s">
        <v>635</v>
      </c>
      <c r="G575" s="205"/>
      <c r="H575" s="208">
        <v>19.215</v>
      </c>
      <c r="I575" s="209"/>
      <c r="J575" s="205"/>
      <c r="K575" s="205"/>
      <c r="L575" s="210"/>
      <c r="M575" s="211"/>
      <c r="N575" s="212"/>
      <c r="O575" s="212"/>
      <c r="P575" s="212"/>
      <c r="Q575" s="212"/>
      <c r="R575" s="212"/>
      <c r="S575" s="212"/>
      <c r="T575" s="213"/>
      <c r="AT575" s="214" t="s">
        <v>155</v>
      </c>
      <c r="AU575" s="214" t="s">
        <v>82</v>
      </c>
      <c r="AV575" s="14" t="s">
        <v>82</v>
      </c>
      <c r="AW575" s="14" t="s">
        <v>4</v>
      </c>
      <c r="AX575" s="14" t="s">
        <v>80</v>
      </c>
      <c r="AY575" s="214" t="s">
        <v>143</v>
      </c>
    </row>
    <row r="576" spans="1:65" s="2" customFormat="1" ht="37.9" customHeight="1">
      <c r="A576" s="36"/>
      <c r="B576" s="37"/>
      <c r="C576" s="175" t="s">
        <v>636</v>
      </c>
      <c r="D576" s="175" t="s">
        <v>146</v>
      </c>
      <c r="E576" s="176" t="s">
        <v>637</v>
      </c>
      <c r="F576" s="177" t="s">
        <v>638</v>
      </c>
      <c r="G576" s="178" t="s">
        <v>178</v>
      </c>
      <c r="H576" s="179">
        <v>138.41</v>
      </c>
      <c r="I576" s="180"/>
      <c r="J576" s="181">
        <f>ROUND(I576*H576,2)</f>
        <v>0</v>
      </c>
      <c r="K576" s="177" t="s">
        <v>150</v>
      </c>
      <c r="L576" s="41"/>
      <c r="M576" s="182" t="s">
        <v>19</v>
      </c>
      <c r="N576" s="183" t="s">
        <v>43</v>
      </c>
      <c r="O576" s="66"/>
      <c r="P576" s="184">
        <f>O576*H576</f>
        <v>0</v>
      </c>
      <c r="Q576" s="184">
        <v>0.01146</v>
      </c>
      <c r="R576" s="184">
        <f>Q576*H576</f>
        <v>1.5861786</v>
      </c>
      <c r="S576" s="184">
        <v>0</v>
      </c>
      <c r="T576" s="185">
        <f>S576*H576</f>
        <v>0</v>
      </c>
      <c r="U576" s="36"/>
      <c r="V576" s="36"/>
      <c r="W576" s="36"/>
      <c r="X576" s="36"/>
      <c r="Y576" s="36"/>
      <c r="Z576" s="36"/>
      <c r="AA576" s="36"/>
      <c r="AB576" s="36"/>
      <c r="AC576" s="36"/>
      <c r="AD576" s="36"/>
      <c r="AE576" s="36"/>
      <c r="AR576" s="186" t="s">
        <v>151</v>
      </c>
      <c r="AT576" s="186" t="s">
        <v>146</v>
      </c>
      <c r="AU576" s="186" t="s">
        <v>82</v>
      </c>
      <c r="AY576" s="19" t="s">
        <v>143</v>
      </c>
      <c r="BE576" s="187">
        <f>IF(N576="základní",J576,0)</f>
        <v>0</v>
      </c>
      <c r="BF576" s="187">
        <f>IF(N576="snížená",J576,0)</f>
        <v>0</v>
      </c>
      <c r="BG576" s="187">
        <f>IF(N576="zákl. přenesená",J576,0)</f>
        <v>0</v>
      </c>
      <c r="BH576" s="187">
        <f>IF(N576="sníž. přenesená",J576,0)</f>
        <v>0</v>
      </c>
      <c r="BI576" s="187">
        <f>IF(N576="nulová",J576,0)</f>
        <v>0</v>
      </c>
      <c r="BJ576" s="19" t="s">
        <v>80</v>
      </c>
      <c r="BK576" s="187">
        <f>ROUND(I576*H576,2)</f>
        <v>0</v>
      </c>
      <c r="BL576" s="19" t="s">
        <v>151</v>
      </c>
      <c r="BM576" s="186" t="s">
        <v>639</v>
      </c>
    </row>
    <row r="577" spans="1:47" s="2" customFormat="1" ht="12">
      <c r="A577" s="36"/>
      <c r="B577" s="37"/>
      <c r="C577" s="38"/>
      <c r="D577" s="188" t="s">
        <v>153</v>
      </c>
      <c r="E577" s="38"/>
      <c r="F577" s="189" t="s">
        <v>640</v>
      </c>
      <c r="G577" s="38"/>
      <c r="H577" s="38"/>
      <c r="I577" s="190"/>
      <c r="J577" s="38"/>
      <c r="K577" s="38"/>
      <c r="L577" s="41"/>
      <c r="M577" s="191"/>
      <c r="N577" s="192"/>
      <c r="O577" s="66"/>
      <c r="P577" s="66"/>
      <c r="Q577" s="66"/>
      <c r="R577" s="66"/>
      <c r="S577" s="66"/>
      <c r="T577" s="67"/>
      <c r="U577" s="36"/>
      <c r="V577" s="36"/>
      <c r="W577" s="36"/>
      <c r="X577" s="36"/>
      <c r="Y577" s="36"/>
      <c r="Z577" s="36"/>
      <c r="AA577" s="36"/>
      <c r="AB577" s="36"/>
      <c r="AC577" s="36"/>
      <c r="AD577" s="36"/>
      <c r="AE577" s="36"/>
      <c r="AT577" s="19" t="s">
        <v>153</v>
      </c>
      <c r="AU577" s="19" t="s">
        <v>82</v>
      </c>
    </row>
    <row r="578" spans="2:51" s="13" customFormat="1" ht="12">
      <c r="B578" s="193"/>
      <c r="C578" s="194"/>
      <c r="D578" s="195" t="s">
        <v>155</v>
      </c>
      <c r="E578" s="196" t="s">
        <v>19</v>
      </c>
      <c r="F578" s="197" t="s">
        <v>641</v>
      </c>
      <c r="G578" s="194"/>
      <c r="H578" s="196" t="s">
        <v>19</v>
      </c>
      <c r="I578" s="198"/>
      <c r="J578" s="194"/>
      <c r="K578" s="194"/>
      <c r="L578" s="199"/>
      <c r="M578" s="200"/>
      <c r="N578" s="201"/>
      <c r="O578" s="201"/>
      <c r="P578" s="201"/>
      <c r="Q578" s="201"/>
      <c r="R578" s="201"/>
      <c r="S578" s="201"/>
      <c r="T578" s="202"/>
      <c r="AT578" s="203" t="s">
        <v>155</v>
      </c>
      <c r="AU578" s="203" t="s">
        <v>82</v>
      </c>
      <c r="AV578" s="13" t="s">
        <v>80</v>
      </c>
      <c r="AW578" s="13" t="s">
        <v>33</v>
      </c>
      <c r="AX578" s="13" t="s">
        <v>72</v>
      </c>
      <c r="AY578" s="203" t="s">
        <v>143</v>
      </c>
    </row>
    <row r="579" spans="2:51" s="13" customFormat="1" ht="12">
      <c r="B579" s="193"/>
      <c r="C579" s="194"/>
      <c r="D579" s="195" t="s">
        <v>155</v>
      </c>
      <c r="E579" s="196" t="s">
        <v>19</v>
      </c>
      <c r="F579" s="197" t="s">
        <v>536</v>
      </c>
      <c r="G579" s="194"/>
      <c r="H579" s="196" t="s">
        <v>19</v>
      </c>
      <c r="I579" s="198"/>
      <c r="J579" s="194"/>
      <c r="K579" s="194"/>
      <c r="L579" s="199"/>
      <c r="M579" s="200"/>
      <c r="N579" s="201"/>
      <c r="O579" s="201"/>
      <c r="P579" s="201"/>
      <c r="Q579" s="201"/>
      <c r="R579" s="201"/>
      <c r="S579" s="201"/>
      <c r="T579" s="202"/>
      <c r="AT579" s="203" t="s">
        <v>155</v>
      </c>
      <c r="AU579" s="203" t="s">
        <v>82</v>
      </c>
      <c r="AV579" s="13" t="s">
        <v>80</v>
      </c>
      <c r="AW579" s="13" t="s">
        <v>33</v>
      </c>
      <c r="AX579" s="13" t="s">
        <v>72</v>
      </c>
      <c r="AY579" s="203" t="s">
        <v>143</v>
      </c>
    </row>
    <row r="580" spans="2:51" s="14" customFormat="1" ht="12">
      <c r="B580" s="204"/>
      <c r="C580" s="205"/>
      <c r="D580" s="195" t="s">
        <v>155</v>
      </c>
      <c r="E580" s="206" t="s">
        <v>19</v>
      </c>
      <c r="F580" s="207" t="s">
        <v>642</v>
      </c>
      <c r="G580" s="205"/>
      <c r="H580" s="208">
        <v>144.15</v>
      </c>
      <c r="I580" s="209"/>
      <c r="J580" s="205"/>
      <c r="K580" s="205"/>
      <c r="L580" s="210"/>
      <c r="M580" s="211"/>
      <c r="N580" s="212"/>
      <c r="O580" s="212"/>
      <c r="P580" s="212"/>
      <c r="Q580" s="212"/>
      <c r="R580" s="212"/>
      <c r="S580" s="212"/>
      <c r="T580" s="213"/>
      <c r="AT580" s="214" t="s">
        <v>155</v>
      </c>
      <c r="AU580" s="214" t="s">
        <v>82</v>
      </c>
      <c r="AV580" s="14" t="s">
        <v>82</v>
      </c>
      <c r="AW580" s="14" t="s">
        <v>33</v>
      </c>
      <c r="AX580" s="14" t="s">
        <v>72</v>
      </c>
      <c r="AY580" s="214" t="s">
        <v>143</v>
      </c>
    </row>
    <row r="581" spans="2:51" s="14" customFormat="1" ht="12">
      <c r="B581" s="204"/>
      <c r="C581" s="205"/>
      <c r="D581" s="195" t="s">
        <v>155</v>
      </c>
      <c r="E581" s="206" t="s">
        <v>19</v>
      </c>
      <c r="F581" s="207" t="s">
        <v>553</v>
      </c>
      <c r="G581" s="205"/>
      <c r="H581" s="208">
        <v>-7.948</v>
      </c>
      <c r="I581" s="209"/>
      <c r="J581" s="205"/>
      <c r="K581" s="205"/>
      <c r="L581" s="210"/>
      <c r="M581" s="211"/>
      <c r="N581" s="212"/>
      <c r="O581" s="212"/>
      <c r="P581" s="212"/>
      <c r="Q581" s="212"/>
      <c r="R581" s="212"/>
      <c r="S581" s="212"/>
      <c r="T581" s="213"/>
      <c r="AT581" s="214" t="s">
        <v>155</v>
      </c>
      <c r="AU581" s="214" t="s">
        <v>82</v>
      </c>
      <c r="AV581" s="14" t="s">
        <v>82</v>
      </c>
      <c r="AW581" s="14" t="s">
        <v>33</v>
      </c>
      <c r="AX581" s="14" t="s">
        <v>72</v>
      </c>
      <c r="AY581" s="214" t="s">
        <v>143</v>
      </c>
    </row>
    <row r="582" spans="2:51" s="14" customFormat="1" ht="12">
      <c r="B582" s="204"/>
      <c r="C582" s="205"/>
      <c r="D582" s="195" t="s">
        <v>155</v>
      </c>
      <c r="E582" s="206" t="s">
        <v>19</v>
      </c>
      <c r="F582" s="207" t="s">
        <v>554</v>
      </c>
      <c r="G582" s="205"/>
      <c r="H582" s="208">
        <v>-2.88</v>
      </c>
      <c r="I582" s="209"/>
      <c r="J582" s="205"/>
      <c r="K582" s="205"/>
      <c r="L582" s="210"/>
      <c r="M582" s="211"/>
      <c r="N582" s="212"/>
      <c r="O582" s="212"/>
      <c r="P582" s="212"/>
      <c r="Q582" s="212"/>
      <c r="R582" s="212"/>
      <c r="S582" s="212"/>
      <c r="T582" s="213"/>
      <c r="AT582" s="214" t="s">
        <v>155</v>
      </c>
      <c r="AU582" s="214" t="s">
        <v>82</v>
      </c>
      <c r="AV582" s="14" t="s">
        <v>82</v>
      </c>
      <c r="AW582" s="14" t="s">
        <v>33</v>
      </c>
      <c r="AX582" s="14" t="s">
        <v>72</v>
      </c>
      <c r="AY582" s="214" t="s">
        <v>143</v>
      </c>
    </row>
    <row r="583" spans="2:51" s="14" customFormat="1" ht="12">
      <c r="B583" s="204"/>
      <c r="C583" s="205"/>
      <c r="D583" s="195" t="s">
        <v>155</v>
      </c>
      <c r="E583" s="206" t="s">
        <v>19</v>
      </c>
      <c r="F583" s="207" t="s">
        <v>393</v>
      </c>
      <c r="G583" s="205"/>
      <c r="H583" s="208">
        <v>-3.152</v>
      </c>
      <c r="I583" s="209"/>
      <c r="J583" s="205"/>
      <c r="K583" s="205"/>
      <c r="L583" s="210"/>
      <c r="M583" s="211"/>
      <c r="N583" s="212"/>
      <c r="O583" s="212"/>
      <c r="P583" s="212"/>
      <c r="Q583" s="212"/>
      <c r="R583" s="212"/>
      <c r="S583" s="212"/>
      <c r="T583" s="213"/>
      <c r="AT583" s="214" t="s">
        <v>155</v>
      </c>
      <c r="AU583" s="214" t="s">
        <v>82</v>
      </c>
      <c r="AV583" s="14" t="s">
        <v>82</v>
      </c>
      <c r="AW583" s="14" t="s">
        <v>33</v>
      </c>
      <c r="AX583" s="14" t="s">
        <v>72</v>
      </c>
      <c r="AY583" s="214" t="s">
        <v>143</v>
      </c>
    </row>
    <row r="584" spans="2:51" s="16" customFormat="1" ht="12">
      <c r="B584" s="236"/>
      <c r="C584" s="237"/>
      <c r="D584" s="195" t="s">
        <v>155</v>
      </c>
      <c r="E584" s="238" t="s">
        <v>19</v>
      </c>
      <c r="F584" s="239" t="s">
        <v>361</v>
      </c>
      <c r="G584" s="237"/>
      <c r="H584" s="240">
        <v>130.17</v>
      </c>
      <c r="I584" s="241"/>
      <c r="J584" s="237"/>
      <c r="K584" s="237"/>
      <c r="L584" s="242"/>
      <c r="M584" s="243"/>
      <c r="N584" s="244"/>
      <c r="O584" s="244"/>
      <c r="P584" s="244"/>
      <c r="Q584" s="244"/>
      <c r="R584" s="244"/>
      <c r="S584" s="244"/>
      <c r="T584" s="245"/>
      <c r="AT584" s="246" t="s">
        <v>155</v>
      </c>
      <c r="AU584" s="246" t="s">
        <v>82</v>
      </c>
      <c r="AV584" s="16" t="s">
        <v>144</v>
      </c>
      <c r="AW584" s="16" t="s">
        <v>33</v>
      </c>
      <c r="AX584" s="16" t="s">
        <v>72</v>
      </c>
      <c r="AY584" s="246" t="s">
        <v>143</v>
      </c>
    </row>
    <row r="585" spans="2:51" s="13" customFormat="1" ht="12">
      <c r="B585" s="193"/>
      <c r="C585" s="194"/>
      <c r="D585" s="195" t="s">
        <v>155</v>
      </c>
      <c r="E585" s="196" t="s">
        <v>19</v>
      </c>
      <c r="F585" s="197" t="s">
        <v>643</v>
      </c>
      <c r="G585" s="194"/>
      <c r="H585" s="196" t="s">
        <v>19</v>
      </c>
      <c r="I585" s="198"/>
      <c r="J585" s="194"/>
      <c r="K585" s="194"/>
      <c r="L585" s="199"/>
      <c r="M585" s="200"/>
      <c r="N585" s="201"/>
      <c r="O585" s="201"/>
      <c r="P585" s="201"/>
      <c r="Q585" s="201"/>
      <c r="R585" s="201"/>
      <c r="S585" s="201"/>
      <c r="T585" s="202"/>
      <c r="AT585" s="203" t="s">
        <v>155</v>
      </c>
      <c r="AU585" s="203" t="s">
        <v>82</v>
      </c>
      <c r="AV585" s="13" t="s">
        <v>80</v>
      </c>
      <c r="AW585" s="13" t="s">
        <v>33</v>
      </c>
      <c r="AX585" s="13" t="s">
        <v>72</v>
      </c>
      <c r="AY585" s="203" t="s">
        <v>143</v>
      </c>
    </row>
    <row r="586" spans="2:51" s="14" customFormat="1" ht="12">
      <c r="B586" s="204"/>
      <c r="C586" s="205"/>
      <c r="D586" s="195" t="s">
        <v>155</v>
      </c>
      <c r="E586" s="206" t="s">
        <v>19</v>
      </c>
      <c r="F586" s="207" t="s">
        <v>644</v>
      </c>
      <c r="G586" s="205"/>
      <c r="H586" s="208">
        <v>5.738</v>
      </c>
      <c r="I586" s="209"/>
      <c r="J586" s="205"/>
      <c r="K586" s="205"/>
      <c r="L586" s="210"/>
      <c r="M586" s="211"/>
      <c r="N586" s="212"/>
      <c r="O586" s="212"/>
      <c r="P586" s="212"/>
      <c r="Q586" s="212"/>
      <c r="R586" s="212"/>
      <c r="S586" s="212"/>
      <c r="T586" s="213"/>
      <c r="AT586" s="214" t="s">
        <v>155</v>
      </c>
      <c r="AU586" s="214" t="s">
        <v>82</v>
      </c>
      <c r="AV586" s="14" t="s">
        <v>82</v>
      </c>
      <c r="AW586" s="14" t="s">
        <v>33</v>
      </c>
      <c r="AX586" s="14" t="s">
        <v>72</v>
      </c>
      <c r="AY586" s="214" t="s">
        <v>143</v>
      </c>
    </row>
    <row r="587" spans="2:51" s="14" customFormat="1" ht="12">
      <c r="B587" s="204"/>
      <c r="C587" s="205"/>
      <c r="D587" s="195" t="s">
        <v>155</v>
      </c>
      <c r="E587" s="206" t="s">
        <v>19</v>
      </c>
      <c r="F587" s="207" t="s">
        <v>645</v>
      </c>
      <c r="G587" s="205"/>
      <c r="H587" s="208">
        <v>1.08</v>
      </c>
      <c r="I587" s="209"/>
      <c r="J587" s="205"/>
      <c r="K587" s="205"/>
      <c r="L587" s="210"/>
      <c r="M587" s="211"/>
      <c r="N587" s="212"/>
      <c r="O587" s="212"/>
      <c r="P587" s="212"/>
      <c r="Q587" s="212"/>
      <c r="R587" s="212"/>
      <c r="S587" s="212"/>
      <c r="T587" s="213"/>
      <c r="AT587" s="214" t="s">
        <v>155</v>
      </c>
      <c r="AU587" s="214" t="s">
        <v>82</v>
      </c>
      <c r="AV587" s="14" t="s">
        <v>82</v>
      </c>
      <c r="AW587" s="14" t="s">
        <v>33</v>
      </c>
      <c r="AX587" s="14" t="s">
        <v>72</v>
      </c>
      <c r="AY587" s="214" t="s">
        <v>143</v>
      </c>
    </row>
    <row r="588" spans="2:51" s="14" customFormat="1" ht="12">
      <c r="B588" s="204"/>
      <c r="C588" s="205"/>
      <c r="D588" s="195" t="s">
        <v>155</v>
      </c>
      <c r="E588" s="206" t="s">
        <v>19</v>
      </c>
      <c r="F588" s="207" t="s">
        <v>646</v>
      </c>
      <c r="G588" s="205"/>
      <c r="H588" s="208">
        <v>1.422</v>
      </c>
      <c r="I588" s="209"/>
      <c r="J588" s="205"/>
      <c r="K588" s="205"/>
      <c r="L588" s="210"/>
      <c r="M588" s="211"/>
      <c r="N588" s="212"/>
      <c r="O588" s="212"/>
      <c r="P588" s="212"/>
      <c r="Q588" s="212"/>
      <c r="R588" s="212"/>
      <c r="S588" s="212"/>
      <c r="T588" s="213"/>
      <c r="AT588" s="214" t="s">
        <v>155</v>
      </c>
      <c r="AU588" s="214" t="s">
        <v>82</v>
      </c>
      <c r="AV588" s="14" t="s">
        <v>82</v>
      </c>
      <c r="AW588" s="14" t="s">
        <v>33</v>
      </c>
      <c r="AX588" s="14" t="s">
        <v>72</v>
      </c>
      <c r="AY588" s="214" t="s">
        <v>143</v>
      </c>
    </row>
    <row r="589" spans="2:51" s="16" customFormat="1" ht="12">
      <c r="B589" s="236"/>
      <c r="C589" s="237"/>
      <c r="D589" s="195" t="s">
        <v>155</v>
      </c>
      <c r="E589" s="238" t="s">
        <v>19</v>
      </c>
      <c r="F589" s="239" t="s">
        <v>361</v>
      </c>
      <c r="G589" s="237"/>
      <c r="H589" s="240">
        <v>8.24</v>
      </c>
      <c r="I589" s="241"/>
      <c r="J589" s="237"/>
      <c r="K589" s="237"/>
      <c r="L589" s="242"/>
      <c r="M589" s="243"/>
      <c r="N589" s="244"/>
      <c r="O589" s="244"/>
      <c r="P589" s="244"/>
      <c r="Q589" s="244"/>
      <c r="R589" s="244"/>
      <c r="S589" s="244"/>
      <c r="T589" s="245"/>
      <c r="AT589" s="246" t="s">
        <v>155</v>
      </c>
      <c r="AU589" s="246" t="s">
        <v>82</v>
      </c>
      <c r="AV589" s="16" t="s">
        <v>144</v>
      </c>
      <c r="AW589" s="16" t="s">
        <v>33</v>
      </c>
      <c r="AX589" s="16" t="s">
        <v>72</v>
      </c>
      <c r="AY589" s="246" t="s">
        <v>143</v>
      </c>
    </row>
    <row r="590" spans="2:51" s="15" customFormat="1" ht="12">
      <c r="B590" s="215"/>
      <c r="C590" s="216"/>
      <c r="D590" s="195" t="s">
        <v>155</v>
      </c>
      <c r="E590" s="217" t="s">
        <v>19</v>
      </c>
      <c r="F590" s="218" t="s">
        <v>166</v>
      </c>
      <c r="G590" s="216"/>
      <c r="H590" s="219">
        <v>138.41</v>
      </c>
      <c r="I590" s="220"/>
      <c r="J590" s="216"/>
      <c r="K590" s="216"/>
      <c r="L590" s="221"/>
      <c r="M590" s="222"/>
      <c r="N590" s="223"/>
      <c r="O590" s="223"/>
      <c r="P590" s="223"/>
      <c r="Q590" s="223"/>
      <c r="R590" s="223"/>
      <c r="S590" s="223"/>
      <c r="T590" s="224"/>
      <c r="AT590" s="225" t="s">
        <v>155</v>
      </c>
      <c r="AU590" s="225" t="s">
        <v>82</v>
      </c>
      <c r="AV590" s="15" t="s">
        <v>151</v>
      </c>
      <c r="AW590" s="15" t="s">
        <v>33</v>
      </c>
      <c r="AX590" s="15" t="s">
        <v>80</v>
      </c>
      <c r="AY590" s="225" t="s">
        <v>143</v>
      </c>
    </row>
    <row r="591" spans="1:65" s="2" customFormat="1" ht="37.9" customHeight="1">
      <c r="A591" s="36"/>
      <c r="B591" s="37"/>
      <c r="C591" s="175" t="s">
        <v>647</v>
      </c>
      <c r="D591" s="175" t="s">
        <v>146</v>
      </c>
      <c r="E591" s="176" t="s">
        <v>648</v>
      </c>
      <c r="F591" s="177" t="s">
        <v>649</v>
      </c>
      <c r="G591" s="178" t="s">
        <v>178</v>
      </c>
      <c r="H591" s="179">
        <v>5.96</v>
      </c>
      <c r="I591" s="180"/>
      <c r="J591" s="181">
        <f>ROUND(I591*H591,2)</f>
        <v>0</v>
      </c>
      <c r="K591" s="177" t="s">
        <v>150</v>
      </c>
      <c r="L591" s="41"/>
      <c r="M591" s="182" t="s">
        <v>19</v>
      </c>
      <c r="N591" s="183" t="s">
        <v>43</v>
      </c>
      <c r="O591" s="66"/>
      <c r="P591" s="184">
        <f>O591*H591</f>
        <v>0</v>
      </c>
      <c r="Q591" s="184">
        <v>0.04394</v>
      </c>
      <c r="R591" s="184">
        <f>Q591*H591</f>
        <v>0.2618824</v>
      </c>
      <c r="S591" s="184">
        <v>0</v>
      </c>
      <c r="T591" s="185">
        <f>S591*H591</f>
        <v>0</v>
      </c>
      <c r="U591" s="36"/>
      <c r="V591" s="36"/>
      <c r="W591" s="36"/>
      <c r="X591" s="36"/>
      <c r="Y591" s="36"/>
      <c r="Z591" s="36"/>
      <c r="AA591" s="36"/>
      <c r="AB591" s="36"/>
      <c r="AC591" s="36"/>
      <c r="AD591" s="36"/>
      <c r="AE591" s="36"/>
      <c r="AR591" s="186" t="s">
        <v>151</v>
      </c>
      <c r="AT591" s="186" t="s">
        <v>146</v>
      </c>
      <c r="AU591" s="186" t="s">
        <v>82</v>
      </c>
      <c r="AY591" s="19" t="s">
        <v>143</v>
      </c>
      <c r="BE591" s="187">
        <f>IF(N591="základní",J591,0)</f>
        <v>0</v>
      </c>
      <c r="BF591" s="187">
        <f>IF(N591="snížená",J591,0)</f>
        <v>0</v>
      </c>
      <c r="BG591" s="187">
        <f>IF(N591="zákl. přenesená",J591,0)</f>
        <v>0</v>
      </c>
      <c r="BH591" s="187">
        <f>IF(N591="sníž. přenesená",J591,0)</f>
        <v>0</v>
      </c>
      <c r="BI591" s="187">
        <f>IF(N591="nulová",J591,0)</f>
        <v>0</v>
      </c>
      <c r="BJ591" s="19" t="s">
        <v>80</v>
      </c>
      <c r="BK591" s="187">
        <f>ROUND(I591*H591,2)</f>
        <v>0</v>
      </c>
      <c r="BL591" s="19" t="s">
        <v>151</v>
      </c>
      <c r="BM591" s="186" t="s">
        <v>650</v>
      </c>
    </row>
    <row r="592" spans="1:47" s="2" customFormat="1" ht="12">
      <c r="A592" s="36"/>
      <c r="B592" s="37"/>
      <c r="C592" s="38"/>
      <c r="D592" s="188" t="s">
        <v>153</v>
      </c>
      <c r="E592" s="38"/>
      <c r="F592" s="189" t="s">
        <v>651</v>
      </c>
      <c r="G592" s="38"/>
      <c r="H592" s="38"/>
      <c r="I592" s="190"/>
      <c r="J592" s="38"/>
      <c r="K592" s="38"/>
      <c r="L592" s="41"/>
      <c r="M592" s="191"/>
      <c r="N592" s="192"/>
      <c r="O592" s="66"/>
      <c r="P592" s="66"/>
      <c r="Q592" s="66"/>
      <c r="R592" s="66"/>
      <c r="S592" s="66"/>
      <c r="T592" s="67"/>
      <c r="U592" s="36"/>
      <c r="V592" s="36"/>
      <c r="W592" s="36"/>
      <c r="X592" s="36"/>
      <c r="Y592" s="36"/>
      <c r="Z592" s="36"/>
      <c r="AA592" s="36"/>
      <c r="AB592" s="36"/>
      <c r="AC592" s="36"/>
      <c r="AD592" s="36"/>
      <c r="AE592" s="36"/>
      <c r="AT592" s="19" t="s">
        <v>153</v>
      </c>
      <c r="AU592" s="19" t="s">
        <v>82</v>
      </c>
    </row>
    <row r="593" spans="2:51" s="13" customFormat="1" ht="22.5">
      <c r="B593" s="193"/>
      <c r="C593" s="194"/>
      <c r="D593" s="195" t="s">
        <v>155</v>
      </c>
      <c r="E593" s="196" t="s">
        <v>19</v>
      </c>
      <c r="F593" s="197" t="s">
        <v>652</v>
      </c>
      <c r="G593" s="194"/>
      <c r="H593" s="196" t="s">
        <v>19</v>
      </c>
      <c r="I593" s="198"/>
      <c r="J593" s="194"/>
      <c r="K593" s="194"/>
      <c r="L593" s="199"/>
      <c r="M593" s="200"/>
      <c r="N593" s="201"/>
      <c r="O593" s="201"/>
      <c r="P593" s="201"/>
      <c r="Q593" s="201"/>
      <c r="R593" s="201"/>
      <c r="S593" s="201"/>
      <c r="T593" s="202"/>
      <c r="AT593" s="203" t="s">
        <v>155</v>
      </c>
      <c r="AU593" s="203" t="s">
        <v>82</v>
      </c>
      <c r="AV593" s="13" t="s">
        <v>80</v>
      </c>
      <c r="AW593" s="13" t="s">
        <v>33</v>
      </c>
      <c r="AX593" s="13" t="s">
        <v>72</v>
      </c>
      <c r="AY593" s="203" t="s">
        <v>143</v>
      </c>
    </row>
    <row r="594" spans="2:51" s="14" customFormat="1" ht="12">
      <c r="B594" s="204"/>
      <c r="C594" s="205"/>
      <c r="D594" s="195" t="s">
        <v>155</v>
      </c>
      <c r="E594" s="206" t="s">
        <v>19</v>
      </c>
      <c r="F594" s="207" t="s">
        <v>653</v>
      </c>
      <c r="G594" s="205"/>
      <c r="H594" s="208">
        <v>3.96</v>
      </c>
      <c r="I594" s="209"/>
      <c r="J594" s="205"/>
      <c r="K594" s="205"/>
      <c r="L594" s="210"/>
      <c r="M594" s="211"/>
      <c r="N594" s="212"/>
      <c r="O594" s="212"/>
      <c r="P594" s="212"/>
      <c r="Q594" s="212"/>
      <c r="R594" s="212"/>
      <c r="S594" s="212"/>
      <c r="T594" s="213"/>
      <c r="AT594" s="214" t="s">
        <v>155</v>
      </c>
      <c r="AU594" s="214" t="s">
        <v>82</v>
      </c>
      <c r="AV594" s="14" t="s">
        <v>82</v>
      </c>
      <c r="AW594" s="14" t="s">
        <v>33</v>
      </c>
      <c r="AX594" s="14" t="s">
        <v>72</v>
      </c>
      <c r="AY594" s="214" t="s">
        <v>143</v>
      </c>
    </row>
    <row r="595" spans="2:51" s="13" customFormat="1" ht="12">
      <c r="B595" s="193"/>
      <c r="C595" s="194"/>
      <c r="D595" s="195" t="s">
        <v>155</v>
      </c>
      <c r="E595" s="196" t="s">
        <v>19</v>
      </c>
      <c r="F595" s="197" t="s">
        <v>654</v>
      </c>
      <c r="G595" s="194"/>
      <c r="H595" s="196" t="s">
        <v>19</v>
      </c>
      <c r="I595" s="198"/>
      <c r="J595" s="194"/>
      <c r="K595" s="194"/>
      <c r="L595" s="199"/>
      <c r="M595" s="200"/>
      <c r="N595" s="201"/>
      <c r="O595" s="201"/>
      <c r="P595" s="201"/>
      <c r="Q595" s="201"/>
      <c r="R595" s="201"/>
      <c r="S595" s="201"/>
      <c r="T595" s="202"/>
      <c r="AT595" s="203" t="s">
        <v>155</v>
      </c>
      <c r="AU595" s="203" t="s">
        <v>82</v>
      </c>
      <c r="AV595" s="13" t="s">
        <v>80</v>
      </c>
      <c r="AW595" s="13" t="s">
        <v>33</v>
      </c>
      <c r="AX595" s="13" t="s">
        <v>72</v>
      </c>
      <c r="AY595" s="203" t="s">
        <v>143</v>
      </c>
    </row>
    <row r="596" spans="2:51" s="14" customFormat="1" ht="12">
      <c r="B596" s="204"/>
      <c r="C596" s="205"/>
      <c r="D596" s="195" t="s">
        <v>155</v>
      </c>
      <c r="E596" s="206" t="s">
        <v>19</v>
      </c>
      <c r="F596" s="207" t="s">
        <v>655</v>
      </c>
      <c r="G596" s="205"/>
      <c r="H596" s="208">
        <v>2</v>
      </c>
      <c r="I596" s="209"/>
      <c r="J596" s="205"/>
      <c r="K596" s="205"/>
      <c r="L596" s="210"/>
      <c r="M596" s="211"/>
      <c r="N596" s="212"/>
      <c r="O596" s="212"/>
      <c r="P596" s="212"/>
      <c r="Q596" s="212"/>
      <c r="R596" s="212"/>
      <c r="S596" s="212"/>
      <c r="T596" s="213"/>
      <c r="AT596" s="214" t="s">
        <v>155</v>
      </c>
      <c r="AU596" s="214" t="s">
        <v>82</v>
      </c>
      <c r="AV596" s="14" t="s">
        <v>82</v>
      </c>
      <c r="AW596" s="14" t="s">
        <v>33</v>
      </c>
      <c r="AX596" s="14" t="s">
        <v>72</v>
      </c>
      <c r="AY596" s="214" t="s">
        <v>143</v>
      </c>
    </row>
    <row r="597" spans="2:51" s="15" customFormat="1" ht="12">
      <c r="B597" s="215"/>
      <c r="C597" s="216"/>
      <c r="D597" s="195" t="s">
        <v>155</v>
      </c>
      <c r="E597" s="217" t="s">
        <v>19</v>
      </c>
      <c r="F597" s="218" t="s">
        <v>166</v>
      </c>
      <c r="G597" s="216"/>
      <c r="H597" s="219">
        <v>5.96</v>
      </c>
      <c r="I597" s="220"/>
      <c r="J597" s="216"/>
      <c r="K597" s="216"/>
      <c r="L597" s="221"/>
      <c r="M597" s="222"/>
      <c r="N597" s="223"/>
      <c r="O597" s="223"/>
      <c r="P597" s="223"/>
      <c r="Q597" s="223"/>
      <c r="R597" s="223"/>
      <c r="S597" s="223"/>
      <c r="T597" s="224"/>
      <c r="AT597" s="225" t="s">
        <v>155</v>
      </c>
      <c r="AU597" s="225" t="s">
        <v>82</v>
      </c>
      <c r="AV597" s="15" t="s">
        <v>151</v>
      </c>
      <c r="AW597" s="15" t="s">
        <v>33</v>
      </c>
      <c r="AX597" s="15" t="s">
        <v>80</v>
      </c>
      <c r="AY597" s="225" t="s">
        <v>143</v>
      </c>
    </row>
    <row r="598" spans="1:65" s="2" customFormat="1" ht="37.9" customHeight="1">
      <c r="A598" s="36"/>
      <c r="B598" s="37"/>
      <c r="C598" s="175" t="s">
        <v>656</v>
      </c>
      <c r="D598" s="175" t="s">
        <v>146</v>
      </c>
      <c r="E598" s="176" t="s">
        <v>657</v>
      </c>
      <c r="F598" s="177" t="s">
        <v>658</v>
      </c>
      <c r="G598" s="178" t="s">
        <v>178</v>
      </c>
      <c r="H598" s="179">
        <v>67.38</v>
      </c>
      <c r="I598" s="180"/>
      <c r="J598" s="181">
        <f>ROUND(I598*H598,2)</f>
        <v>0</v>
      </c>
      <c r="K598" s="177" t="s">
        <v>150</v>
      </c>
      <c r="L598" s="41"/>
      <c r="M598" s="182" t="s">
        <v>19</v>
      </c>
      <c r="N598" s="183" t="s">
        <v>43</v>
      </c>
      <c r="O598" s="66"/>
      <c r="P598" s="184">
        <f>O598*H598</f>
        <v>0</v>
      </c>
      <c r="Q598" s="184">
        <v>0.03249</v>
      </c>
      <c r="R598" s="184">
        <f>Q598*H598</f>
        <v>2.1891762</v>
      </c>
      <c r="S598" s="184">
        <v>0</v>
      </c>
      <c r="T598" s="185">
        <f>S598*H598</f>
        <v>0</v>
      </c>
      <c r="U598" s="36"/>
      <c r="V598" s="36"/>
      <c r="W598" s="36"/>
      <c r="X598" s="36"/>
      <c r="Y598" s="36"/>
      <c r="Z598" s="36"/>
      <c r="AA598" s="36"/>
      <c r="AB598" s="36"/>
      <c r="AC598" s="36"/>
      <c r="AD598" s="36"/>
      <c r="AE598" s="36"/>
      <c r="AR598" s="186" t="s">
        <v>151</v>
      </c>
      <c r="AT598" s="186" t="s">
        <v>146</v>
      </c>
      <c r="AU598" s="186" t="s">
        <v>82</v>
      </c>
      <c r="AY598" s="19" t="s">
        <v>143</v>
      </c>
      <c r="BE598" s="187">
        <f>IF(N598="základní",J598,0)</f>
        <v>0</v>
      </c>
      <c r="BF598" s="187">
        <f>IF(N598="snížená",J598,0)</f>
        <v>0</v>
      </c>
      <c r="BG598" s="187">
        <f>IF(N598="zákl. přenesená",J598,0)</f>
        <v>0</v>
      </c>
      <c r="BH598" s="187">
        <f>IF(N598="sníž. přenesená",J598,0)</f>
        <v>0</v>
      </c>
      <c r="BI598" s="187">
        <f>IF(N598="nulová",J598,0)</f>
        <v>0</v>
      </c>
      <c r="BJ598" s="19" t="s">
        <v>80</v>
      </c>
      <c r="BK598" s="187">
        <f>ROUND(I598*H598,2)</f>
        <v>0</v>
      </c>
      <c r="BL598" s="19" t="s">
        <v>151</v>
      </c>
      <c r="BM598" s="186" t="s">
        <v>659</v>
      </c>
    </row>
    <row r="599" spans="1:47" s="2" customFormat="1" ht="12">
      <c r="A599" s="36"/>
      <c r="B599" s="37"/>
      <c r="C599" s="38"/>
      <c r="D599" s="188" t="s">
        <v>153</v>
      </c>
      <c r="E599" s="38"/>
      <c r="F599" s="189" t="s">
        <v>660</v>
      </c>
      <c r="G599" s="38"/>
      <c r="H599" s="38"/>
      <c r="I599" s="190"/>
      <c r="J599" s="38"/>
      <c r="K599" s="38"/>
      <c r="L599" s="41"/>
      <c r="M599" s="191"/>
      <c r="N599" s="192"/>
      <c r="O599" s="66"/>
      <c r="P599" s="66"/>
      <c r="Q599" s="66"/>
      <c r="R599" s="66"/>
      <c r="S599" s="66"/>
      <c r="T599" s="67"/>
      <c r="U599" s="36"/>
      <c r="V599" s="36"/>
      <c r="W599" s="36"/>
      <c r="X599" s="36"/>
      <c r="Y599" s="36"/>
      <c r="Z599" s="36"/>
      <c r="AA599" s="36"/>
      <c r="AB599" s="36"/>
      <c r="AC599" s="36"/>
      <c r="AD599" s="36"/>
      <c r="AE599" s="36"/>
      <c r="AT599" s="19" t="s">
        <v>153</v>
      </c>
      <c r="AU599" s="19" t="s">
        <v>82</v>
      </c>
    </row>
    <row r="600" spans="2:51" s="13" customFormat="1" ht="12">
      <c r="B600" s="193"/>
      <c r="C600" s="194"/>
      <c r="D600" s="195" t="s">
        <v>155</v>
      </c>
      <c r="E600" s="196" t="s">
        <v>19</v>
      </c>
      <c r="F600" s="197" t="s">
        <v>661</v>
      </c>
      <c r="G600" s="194"/>
      <c r="H600" s="196" t="s">
        <v>19</v>
      </c>
      <c r="I600" s="198"/>
      <c r="J600" s="194"/>
      <c r="K600" s="194"/>
      <c r="L600" s="199"/>
      <c r="M600" s="200"/>
      <c r="N600" s="201"/>
      <c r="O600" s="201"/>
      <c r="P600" s="201"/>
      <c r="Q600" s="201"/>
      <c r="R600" s="201"/>
      <c r="S600" s="201"/>
      <c r="T600" s="202"/>
      <c r="AT600" s="203" t="s">
        <v>155</v>
      </c>
      <c r="AU600" s="203" t="s">
        <v>82</v>
      </c>
      <c r="AV600" s="13" t="s">
        <v>80</v>
      </c>
      <c r="AW600" s="13" t="s">
        <v>33</v>
      </c>
      <c r="AX600" s="13" t="s">
        <v>72</v>
      </c>
      <c r="AY600" s="203" t="s">
        <v>143</v>
      </c>
    </row>
    <row r="601" spans="2:51" s="14" customFormat="1" ht="12">
      <c r="B601" s="204"/>
      <c r="C601" s="205"/>
      <c r="D601" s="195" t="s">
        <v>155</v>
      </c>
      <c r="E601" s="206" t="s">
        <v>19</v>
      </c>
      <c r="F601" s="207" t="s">
        <v>662</v>
      </c>
      <c r="G601" s="205"/>
      <c r="H601" s="208">
        <v>63.375</v>
      </c>
      <c r="I601" s="209"/>
      <c r="J601" s="205"/>
      <c r="K601" s="205"/>
      <c r="L601" s="210"/>
      <c r="M601" s="211"/>
      <c r="N601" s="212"/>
      <c r="O601" s="212"/>
      <c r="P601" s="212"/>
      <c r="Q601" s="212"/>
      <c r="R601" s="212"/>
      <c r="S601" s="212"/>
      <c r="T601" s="213"/>
      <c r="AT601" s="214" t="s">
        <v>155</v>
      </c>
      <c r="AU601" s="214" t="s">
        <v>82</v>
      </c>
      <c r="AV601" s="14" t="s">
        <v>82</v>
      </c>
      <c r="AW601" s="14" t="s">
        <v>33</v>
      </c>
      <c r="AX601" s="14" t="s">
        <v>72</v>
      </c>
      <c r="AY601" s="214" t="s">
        <v>143</v>
      </c>
    </row>
    <row r="602" spans="2:51" s="14" customFormat="1" ht="12">
      <c r="B602" s="204"/>
      <c r="C602" s="205"/>
      <c r="D602" s="195" t="s">
        <v>155</v>
      </c>
      <c r="E602" s="206" t="s">
        <v>19</v>
      </c>
      <c r="F602" s="207" t="s">
        <v>663</v>
      </c>
      <c r="G602" s="205"/>
      <c r="H602" s="208">
        <v>-5.595</v>
      </c>
      <c r="I602" s="209"/>
      <c r="J602" s="205"/>
      <c r="K602" s="205"/>
      <c r="L602" s="210"/>
      <c r="M602" s="211"/>
      <c r="N602" s="212"/>
      <c r="O602" s="212"/>
      <c r="P602" s="212"/>
      <c r="Q602" s="212"/>
      <c r="R602" s="212"/>
      <c r="S602" s="212"/>
      <c r="T602" s="213"/>
      <c r="AT602" s="214" t="s">
        <v>155</v>
      </c>
      <c r="AU602" s="214" t="s">
        <v>82</v>
      </c>
      <c r="AV602" s="14" t="s">
        <v>82</v>
      </c>
      <c r="AW602" s="14" t="s">
        <v>33</v>
      </c>
      <c r="AX602" s="14" t="s">
        <v>72</v>
      </c>
      <c r="AY602" s="214" t="s">
        <v>143</v>
      </c>
    </row>
    <row r="603" spans="2:51" s="13" customFormat="1" ht="12">
      <c r="B603" s="193"/>
      <c r="C603" s="194"/>
      <c r="D603" s="195" t="s">
        <v>155</v>
      </c>
      <c r="E603" s="196" t="s">
        <v>19</v>
      </c>
      <c r="F603" s="197" t="s">
        <v>664</v>
      </c>
      <c r="G603" s="194"/>
      <c r="H603" s="196" t="s">
        <v>19</v>
      </c>
      <c r="I603" s="198"/>
      <c r="J603" s="194"/>
      <c r="K603" s="194"/>
      <c r="L603" s="199"/>
      <c r="M603" s="200"/>
      <c r="N603" s="201"/>
      <c r="O603" s="201"/>
      <c r="P603" s="201"/>
      <c r="Q603" s="201"/>
      <c r="R603" s="201"/>
      <c r="S603" s="201"/>
      <c r="T603" s="202"/>
      <c r="AT603" s="203" t="s">
        <v>155</v>
      </c>
      <c r="AU603" s="203" t="s">
        <v>82</v>
      </c>
      <c r="AV603" s="13" t="s">
        <v>80</v>
      </c>
      <c r="AW603" s="13" t="s">
        <v>33</v>
      </c>
      <c r="AX603" s="13" t="s">
        <v>72</v>
      </c>
      <c r="AY603" s="203" t="s">
        <v>143</v>
      </c>
    </row>
    <row r="604" spans="2:51" s="14" customFormat="1" ht="12">
      <c r="B604" s="204"/>
      <c r="C604" s="205"/>
      <c r="D604" s="195" t="s">
        <v>155</v>
      </c>
      <c r="E604" s="206" t="s">
        <v>19</v>
      </c>
      <c r="F604" s="207" t="s">
        <v>665</v>
      </c>
      <c r="G604" s="205"/>
      <c r="H604" s="208">
        <v>9.6</v>
      </c>
      <c r="I604" s="209"/>
      <c r="J604" s="205"/>
      <c r="K604" s="205"/>
      <c r="L604" s="210"/>
      <c r="M604" s="211"/>
      <c r="N604" s="212"/>
      <c r="O604" s="212"/>
      <c r="P604" s="212"/>
      <c r="Q604" s="212"/>
      <c r="R604" s="212"/>
      <c r="S604" s="212"/>
      <c r="T604" s="213"/>
      <c r="AT604" s="214" t="s">
        <v>155</v>
      </c>
      <c r="AU604" s="214" t="s">
        <v>82</v>
      </c>
      <c r="AV604" s="14" t="s">
        <v>82</v>
      </c>
      <c r="AW604" s="14" t="s">
        <v>33</v>
      </c>
      <c r="AX604" s="14" t="s">
        <v>72</v>
      </c>
      <c r="AY604" s="214" t="s">
        <v>143</v>
      </c>
    </row>
    <row r="605" spans="2:51" s="15" customFormat="1" ht="12">
      <c r="B605" s="215"/>
      <c r="C605" s="216"/>
      <c r="D605" s="195" t="s">
        <v>155</v>
      </c>
      <c r="E605" s="217" t="s">
        <v>19</v>
      </c>
      <c r="F605" s="218" t="s">
        <v>166</v>
      </c>
      <c r="G605" s="216"/>
      <c r="H605" s="219">
        <v>67.38</v>
      </c>
      <c r="I605" s="220"/>
      <c r="J605" s="216"/>
      <c r="K605" s="216"/>
      <c r="L605" s="221"/>
      <c r="M605" s="222"/>
      <c r="N605" s="223"/>
      <c r="O605" s="223"/>
      <c r="P605" s="223"/>
      <c r="Q605" s="223"/>
      <c r="R605" s="223"/>
      <c r="S605" s="223"/>
      <c r="T605" s="224"/>
      <c r="AT605" s="225" t="s">
        <v>155</v>
      </c>
      <c r="AU605" s="225" t="s">
        <v>82</v>
      </c>
      <c r="AV605" s="15" t="s">
        <v>151</v>
      </c>
      <c r="AW605" s="15" t="s">
        <v>33</v>
      </c>
      <c r="AX605" s="15" t="s">
        <v>80</v>
      </c>
      <c r="AY605" s="225" t="s">
        <v>143</v>
      </c>
    </row>
    <row r="606" spans="1:65" s="2" customFormat="1" ht="24.2" customHeight="1">
      <c r="A606" s="36"/>
      <c r="B606" s="37"/>
      <c r="C606" s="175" t="s">
        <v>666</v>
      </c>
      <c r="D606" s="175" t="s">
        <v>146</v>
      </c>
      <c r="E606" s="176" t="s">
        <v>667</v>
      </c>
      <c r="F606" s="177" t="s">
        <v>668</v>
      </c>
      <c r="G606" s="178" t="s">
        <v>194</v>
      </c>
      <c r="H606" s="179">
        <v>2</v>
      </c>
      <c r="I606" s="180"/>
      <c r="J606" s="181">
        <f>ROUND(I606*H606,2)</f>
        <v>0</v>
      </c>
      <c r="K606" s="177" t="s">
        <v>19</v>
      </c>
      <c r="L606" s="41"/>
      <c r="M606" s="182" t="s">
        <v>19</v>
      </c>
      <c r="N606" s="183" t="s">
        <v>43</v>
      </c>
      <c r="O606" s="66"/>
      <c r="P606" s="184">
        <f>O606*H606</f>
        <v>0</v>
      </c>
      <c r="Q606" s="184">
        <v>0</v>
      </c>
      <c r="R606" s="184">
        <f>Q606*H606</f>
        <v>0</v>
      </c>
      <c r="S606" s="184">
        <v>0</v>
      </c>
      <c r="T606" s="185">
        <f>S606*H606</f>
        <v>0</v>
      </c>
      <c r="U606" s="36"/>
      <c r="V606" s="36"/>
      <c r="W606" s="36"/>
      <c r="X606" s="36"/>
      <c r="Y606" s="36"/>
      <c r="Z606" s="36"/>
      <c r="AA606" s="36"/>
      <c r="AB606" s="36"/>
      <c r="AC606" s="36"/>
      <c r="AD606" s="36"/>
      <c r="AE606" s="36"/>
      <c r="AR606" s="186" t="s">
        <v>151</v>
      </c>
      <c r="AT606" s="186" t="s">
        <v>146</v>
      </c>
      <c r="AU606" s="186" t="s">
        <v>82</v>
      </c>
      <c r="AY606" s="19" t="s">
        <v>143</v>
      </c>
      <c r="BE606" s="187">
        <f>IF(N606="základní",J606,0)</f>
        <v>0</v>
      </c>
      <c r="BF606" s="187">
        <f>IF(N606="snížená",J606,0)</f>
        <v>0</v>
      </c>
      <c r="BG606" s="187">
        <f>IF(N606="zákl. přenesená",J606,0)</f>
        <v>0</v>
      </c>
      <c r="BH606" s="187">
        <f>IF(N606="sníž. přenesená",J606,0)</f>
        <v>0</v>
      </c>
      <c r="BI606" s="187">
        <f>IF(N606="nulová",J606,0)</f>
        <v>0</v>
      </c>
      <c r="BJ606" s="19" t="s">
        <v>80</v>
      </c>
      <c r="BK606" s="187">
        <f>ROUND(I606*H606,2)</f>
        <v>0</v>
      </c>
      <c r="BL606" s="19" t="s">
        <v>151</v>
      </c>
      <c r="BM606" s="186" t="s">
        <v>669</v>
      </c>
    </row>
    <row r="607" spans="1:65" s="2" customFormat="1" ht="24.2" customHeight="1">
      <c r="A607" s="36"/>
      <c r="B607" s="37"/>
      <c r="C607" s="175" t="s">
        <v>670</v>
      </c>
      <c r="D607" s="175" t="s">
        <v>146</v>
      </c>
      <c r="E607" s="176" t="s">
        <v>671</v>
      </c>
      <c r="F607" s="177" t="s">
        <v>672</v>
      </c>
      <c r="G607" s="178" t="s">
        <v>178</v>
      </c>
      <c r="H607" s="179">
        <v>214.109</v>
      </c>
      <c r="I607" s="180"/>
      <c r="J607" s="181">
        <f>ROUND(I607*H607,2)</f>
        <v>0</v>
      </c>
      <c r="K607" s="177" t="s">
        <v>150</v>
      </c>
      <c r="L607" s="41"/>
      <c r="M607" s="182" t="s">
        <v>19</v>
      </c>
      <c r="N607" s="183" t="s">
        <v>43</v>
      </c>
      <c r="O607" s="66"/>
      <c r="P607" s="184">
        <f>O607*H607</f>
        <v>0</v>
      </c>
      <c r="Q607" s="184">
        <v>0.0003</v>
      </c>
      <c r="R607" s="184">
        <f>Q607*H607</f>
        <v>0.0642327</v>
      </c>
      <c r="S607" s="184">
        <v>0</v>
      </c>
      <c r="T607" s="185">
        <f>S607*H607</f>
        <v>0</v>
      </c>
      <c r="U607" s="36"/>
      <c r="V607" s="36"/>
      <c r="W607" s="36"/>
      <c r="X607" s="36"/>
      <c r="Y607" s="36"/>
      <c r="Z607" s="36"/>
      <c r="AA607" s="36"/>
      <c r="AB607" s="36"/>
      <c r="AC607" s="36"/>
      <c r="AD607" s="36"/>
      <c r="AE607" s="36"/>
      <c r="AR607" s="186" t="s">
        <v>151</v>
      </c>
      <c r="AT607" s="186" t="s">
        <v>146</v>
      </c>
      <c r="AU607" s="186" t="s">
        <v>82</v>
      </c>
      <c r="AY607" s="19" t="s">
        <v>143</v>
      </c>
      <c r="BE607" s="187">
        <f>IF(N607="základní",J607,0)</f>
        <v>0</v>
      </c>
      <c r="BF607" s="187">
        <f>IF(N607="snížená",J607,0)</f>
        <v>0</v>
      </c>
      <c r="BG607" s="187">
        <f>IF(N607="zákl. přenesená",J607,0)</f>
        <v>0</v>
      </c>
      <c r="BH607" s="187">
        <f>IF(N607="sníž. přenesená",J607,0)</f>
        <v>0</v>
      </c>
      <c r="BI607" s="187">
        <f>IF(N607="nulová",J607,0)</f>
        <v>0</v>
      </c>
      <c r="BJ607" s="19" t="s">
        <v>80</v>
      </c>
      <c r="BK607" s="187">
        <f>ROUND(I607*H607,2)</f>
        <v>0</v>
      </c>
      <c r="BL607" s="19" t="s">
        <v>151</v>
      </c>
      <c r="BM607" s="186" t="s">
        <v>673</v>
      </c>
    </row>
    <row r="608" spans="1:47" s="2" customFormat="1" ht="12">
      <c r="A608" s="36"/>
      <c r="B608" s="37"/>
      <c r="C608" s="38"/>
      <c r="D608" s="188" t="s">
        <v>153</v>
      </c>
      <c r="E608" s="38"/>
      <c r="F608" s="189" t="s">
        <v>674</v>
      </c>
      <c r="G608" s="38"/>
      <c r="H608" s="38"/>
      <c r="I608" s="190"/>
      <c r="J608" s="38"/>
      <c r="K608" s="38"/>
      <c r="L608" s="41"/>
      <c r="M608" s="191"/>
      <c r="N608" s="192"/>
      <c r="O608" s="66"/>
      <c r="P608" s="66"/>
      <c r="Q608" s="66"/>
      <c r="R608" s="66"/>
      <c r="S608" s="66"/>
      <c r="T608" s="67"/>
      <c r="U608" s="36"/>
      <c r="V608" s="36"/>
      <c r="W608" s="36"/>
      <c r="X608" s="36"/>
      <c r="Y608" s="36"/>
      <c r="Z608" s="36"/>
      <c r="AA608" s="36"/>
      <c r="AB608" s="36"/>
      <c r="AC608" s="36"/>
      <c r="AD608" s="36"/>
      <c r="AE608" s="36"/>
      <c r="AT608" s="19" t="s">
        <v>153</v>
      </c>
      <c r="AU608" s="19" t="s">
        <v>82</v>
      </c>
    </row>
    <row r="609" spans="1:65" s="2" customFormat="1" ht="37.9" customHeight="1">
      <c r="A609" s="36"/>
      <c r="B609" s="37"/>
      <c r="C609" s="175" t="s">
        <v>675</v>
      </c>
      <c r="D609" s="175" t="s">
        <v>146</v>
      </c>
      <c r="E609" s="176" t="s">
        <v>676</v>
      </c>
      <c r="F609" s="177" t="s">
        <v>677</v>
      </c>
      <c r="G609" s="178" t="s">
        <v>178</v>
      </c>
      <c r="H609" s="179">
        <v>214.109</v>
      </c>
      <c r="I609" s="180"/>
      <c r="J609" s="181">
        <f>ROUND(I609*H609,2)</f>
        <v>0</v>
      </c>
      <c r="K609" s="177" t="s">
        <v>150</v>
      </c>
      <c r="L609" s="41"/>
      <c r="M609" s="182" t="s">
        <v>19</v>
      </c>
      <c r="N609" s="183" t="s">
        <v>43</v>
      </c>
      <c r="O609" s="66"/>
      <c r="P609" s="184">
        <f>O609*H609</f>
        <v>0</v>
      </c>
      <c r="Q609" s="184">
        <v>0.00285</v>
      </c>
      <c r="R609" s="184">
        <f>Q609*H609</f>
        <v>0.6102106500000001</v>
      </c>
      <c r="S609" s="184">
        <v>0</v>
      </c>
      <c r="T609" s="185">
        <f>S609*H609</f>
        <v>0</v>
      </c>
      <c r="U609" s="36"/>
      <c r="V609" s="36"/>
      <c r="W609" s="36"/>
      <c r="X609" s="36"/>
      <c r="Y609" s="36"/>
      <c r="Z609" s="36"/>
      <c r="AA609" s="36"/>
      <c r="AB609" s="36"/>
      <c r="AC609" s="36"/>
      <c r="AD609" s="36"/>
      <c r="AE609" s="36"/>
      <c r="AR609" s="186" t="s">
        <v>151</v>
      </c>
      <c r="AT609" s="186" t="s">
        <v>146</v>
      </c>
      <c r="AU609" s="186" t="s">
        <v>82</v>
      </c>
      <c r="AY609" s="19" t="s">
        <v>143</v>
      </c>
      <c r="BE609" s="187">
        <f>IF(N609="základní",J609,0)</f>
        <v>0</v>
      </c>
      <c r="BF609" s="187">
        <f>IF(N609="snížená",J609,0)</f>
        <v>0</v>
      </c>
      <c r="BG609" s="187">
        <f>IF(N609="zákl. přenesená",J609,0)</f>
        <v>0</v>
      </c>
      <c r="BH609" s="187">
        <f>IF(N609="sníž. přenesená",J609,0)</f>
        <v>0</v>
      </c>
      <c r="BI609" s="187">
        <f>IF(N609="nulová",J609,0)</f>
        <v>0</v>
      </c>
      <c r="BJ609" s="19" t="s">
        <v>80</v>
      </c>
      <c r="BK609" s="187">
        <f>ROUND(I609*H609,2)</f>
        <v>0</v>
      </c>
      <c r="BL609" s="19" t="s">
        <v>151</v>
      </c>
      <c r="BM609" s="186" t="s">
        <v>678</v>
      </c>
    </row>
    <row r="610" spans="1:47" s="2" customFormat="1" ht="12">
      <c r="A610" s="36"/>
      <c r="B610" s="37"/>
      <c r="C610" s="38"/>
      <c r="D610" s="188" t="s">
        <v>153</v>
      </c>
      <c r="E610" s="38"/>
      <c r="F610" s="189" t="s">
        <v>679</v>
      </c>
      <c r="G610" s="38"/>
      <c r="H610" s="38"/>
      <c r="I610" s="190"/>
      <c r="J610" s="38"/>
      <c r="K610" s="38"/>
      <c r="L610" s="41"/>
      <c r="M610" s="191"/>
      <c r="N610" s="192"/>
      <c r="O610" s="66"/>
      <c r="P610" s="66"/>
      <c r="Q610" s="66"/>
      <c r="R610" s="66"/>
      <c r="S610" s="66"/>
      <c r="T610" s="67"/>
      <c r="U610" s="36"/>
      <c r="V610" s="36"/>
      <c r="W610" s="36"/>
      <c r="X610" s="36"/>
      <c r="Y610" s="36"/>
      <c r="Z610" s="36"/>
      <c r="AA610" s="36"/>
      <c r="AB610" s="36"/>
      <c r="AC610" s="36"/>
      <c r="AD610" s="36"/>
      <c r="AE610" s="36"/>
      <c r="AT610" s="19" t="s">
        <v>153</v>
      </c>
      <c r="AU610" s="19" t="s">
        <v>82</v>
      </c>
    </row>
    <row r="611" spans="2:51" s="13" customFormat="1" ht="12">
      <c r="B611" s="193"/>
      <c r="C611" s="194"/>
      <c r="D611" s="195" t="s">
        <v>155</v>
      </c>
      <c r="E611" s="196" t="s">
        <v>19</v>
      </c>
      <c r="F611" s="197" t="s">
        <v>641</v>
      </c>
      <c r="G611" s="194"/>
      <c r="H611" s="196" t="s">
        <v>19</v>
      </c>
      <c r="I611" s="198"/>
      <c r="J611" s="194"/>
      <c r="K611" s="194"/>
      <c r="L611" s="199"/>
      <c r="M611" s="200"/>
      <c r="N611" s="201"/>
      <c r="O611" s="201"/>
      <c r="P611" s="201"/>
      <c r="Q611" s="201"/>
      <c r="R611" s="201"/>
      <c r="S611" s="201"/>
      <c r="T611" s="202"/>
      <c r="AT611" s="203" t="s">
        <v>155</v>
      </c>
      <c r="AU611" s="203" t="s">
        <v>82</v>
      </c>
      <c r="AV611" s="13" t="s">
        <v>80</v>
      </c>
      <c r="AW611" s="13" t="s">
        <v>33</v>
      </c>
      <c r="AX611" s="13" t="s">
        <v>72</v>
      </c>
      <c r="AY611" s="203" t="s">
        <v>143</v>
      </c>
    </row>
    <row r="612" spans="2:51" s="13" customFormat="1" ht="12">
      <c r="B612" s="193"/>
      <c r="C612" s="194"/>
      <c r="D612" s="195" t="s">
        <v>155</v>
      </c>
      <c r="E612" s="196" t="s">
        <v>19</v>
      </c>
      <c r="F612" s="197" t="s">
        <v>536</v>
      </c>
      <c r="G612" s="194"/>
      <c r="H612" s="196" t="s">
        <v>19</v>
      </c>
      <c r="I612" s="198"/>
      <c r="J612" s="194"/>
      <c r="K612" s="194"/>
      <c r="L612" s="199"/>
      <c r="M612" s="200"/>
      <c r="N612" s="201"/>
      <c r="O612" s="201"/>
      <c r="P612" s="201"/>
      <c r="Q612" s="201"/>
      <c r="R612" s="201"/>
      <c r="S612" s="201"/>
      <c r="T612" s="202"/>
      <c r="AT612" s="203" t="s">
        <v>155</v>
      </c>
      <c r="AU612" s="203" t="s">
        <v>82</v>
      </c>
      <c r="AV612" s="13" t="s">
        <v>80</v>
      </c>
      <c r="AW612" s="13" t="s">
        <v>33</v>
      </c>
      <c r="AX612" s="13" t="s">
        <v>72</v>
      </c>
      <c r="AY612" s="203" t="s">
        <v>143</v>
      </c>
    </row>
    <row r="613" spans="2:51" s="14" customFormat="1" ht="12">
      <c r="B613" s="204"/>
      <c r="C613" s="205"/>
      <c r="D613" s="195" t="s">
        <v>155</v>
      </c>
      <c r="E613" s="206" t="s">
        <v>19</v>
      </c>
      <c r="F613" s="207" t="s">
        <v>680</v>
      </c>
      <c r="G613" s="205"/>
      <c r="H613" s="208">
        <v>149.55</v>
      </c>
      <c r="I613" s="209"/>
      <c r="J613" s="205"/>
      <c r="K613" s="205"/>
      <c r="L613" s="210"/>
      <c r="M613" s="211"/>
      <c r="N613" s="212"/>
      <c r="O613" s="212"/>
      <c r="P613" s="212"/>
      <c r="Q613" s="212"/>
      <c r="R613" s="212"/>
      <c r="S613" s="212"/>
      <c r="T613" s="213"/>
      <c r="AT613" s="214" t="s">
        <v>155</v>
      </c>
      <c r="AU613" s="214" t="s">
        <v>82</v>
      </c>
      <c r="AV613" s="14" t="s">
        <v>82</v>
      </c>
      <c r="AW613" s="14" t="s">
        <v>33</v>
      </c>
      <c r="AX613" s="14" t="s">
        <v>72</v>
      </c>
      <c r="AY613" s="214" t="s">
        <v>143</v>
      </c>
    </row>
    <row r="614" spans="2:51" s="14" customFormat="1" ht="12">
      <c r="B614" s="204"/>
      <c r="C614" s="205"/>
      <c r="D614" s="195" t="s">
        <v>155</v>
      </c>
      <c r="E614" s="206" t="s">
        <v>19</v>
      </c>
      <c r="F614" s="207" t="s">
        <v>553</v>
      </c>
      <c r="G614" s="205"/>
      <c r="H614" s="208">
        <v>-7.948</v>
      </c>
      <c r="I614" s="209"/>
      <c r="J614" s="205"/>
      <c r="K614" s="205"/>
      <c r="L614" s="210"/>
      <c r="M614" s="211"/>
      <c r="N614" s="212"/>
      <c r="O614" s="212"/>
      <c r="P614" s="212"/>
      <c r="Q614" s="212"/>
      <c r="R614" s="212"/>
      <c r="S614" s="212"/>
      <c r="T614" s="213"/>
      <c r="AT614" s="214" t="s">
        <v>155</v>
      </c>
      <c r="AU614" s="214" t="s">
        <v>82</v>
      </c>
      <c r="AV614" s="14" t="s">
        <v>82</v>
      </c>
      <c r="AW614" s="14" t="s">
        <v>33</v>
      </c>
      <c r="AX614" s="14" t="s">
        <v>72</v>
      </c>
      <c r="AY614" s="214" t="s">
        <v>143</v>
      </c>
    </row>
    <row r="615" spans="2:51" s="14" customFormat="1" ht="12">
      <c r="B615" s="204"/>
      <c r="C615" s="205"/>
      <c r="D615" s="195" t="s">
        <v>155</v>
      </c>
      <c r="E615" s="206" t="s">
        <v>19</v>
      </c>
      <c r="F615" s="207" t="s">
        <v>554</v>
      </c>
      <c r="G615" s="205"/>
      <c r="H615" s="208">
        <v>-2.88</v>
      </c>
      <c r="I615" s="209"/>
      <c r="J615" s="205"/>
      <c r="K615" s="205"/>
      <c r="L615" s="210"/>
      <c r="M615" s="211"/>
      <c r="N615" s="212"/>
      <c r="O615" s="212"/>
      <c r="P615" s="212"/>
      <c r="Q615" s="212"/>
      <c r="R615" s="212"/>
      <c r="S615" s="212"/>
      <c r="T615" s="213"/>
      <c r="AT615" s="214" t="s">
        <v>155</v>
      </c>
      <c r="AU615" s="214" t="s">
        <v>82</v>
      </c>
      <c r="AV615" s="14" t="s">
        <v>82</v>
      </c>
      <c r="AW615" s="14" t="s">
        <v>33</v>
      </c>
      <c r="AX615" s="14" t="s">
        <v>72</v>
      </c>
      <c r="AY615" s="214" t="s">
        <v>143</v>
      </c>
    </row>
    <row r="616" spans="2:51" s="14" customFormat="1" ht="12">
      <c r="B616" s="204"/>
      <c r="C616" s="205"/>
      <c r="D616" s="195" t="s">
        <v>155</v>
      </c>
      <c r="E616" s="206" t="s">
        <v>19</v>
      </c>
      <c r="F616" s="207" t="s">
        <v>393</v>
      </c>
      <c r="G616" s="205"/>
      <c r="H616" s="208">
        <v>-3.152</v>
      </c>
      <c r="I616" s="209"/>
      <c r="J616" s="205"/>
      <c r="K616" s="205"/>
      <c r="L616" s="210"/>
      <c r="M616" s="211"/>
      <c r="N616" s="212"/>
      <c r="O616" s="212"/>
      <c r="P616" s="212"/>
      <c r="Q616" s="212"/>
      <c r="R616" s="212"/>
      <c r="S616" s="212"/>
      <c r="T616" s="213"/>
      <c r="AT616" s="214" t="s">
        <v>155</v>
      </c>
      <c r="AU616" s="214" t="s">
        <v>82</v>
      </c>
      <c r="AV616" s="14" t="s">
        <v>82</v>
      </c>
      <c r="AW616" s="14" t="s">
        <v>33</v>
      </c>
      <c r="AX616" s="14" t="s">
        <v>72</v>
      </c>
      <c r="AY616" s="214" t="s">
        <v>143</v>
      </c>
    </row>
    <row r="617" spans="2:51" s="13" customFormat="1" ht="12">
      <c r="B617" s="193"/>
      <c r="C617" s="194"/>
      <c r="D617" s="195" t="s">
        <v>155</v>
      </c>
      <c r="E617" s="196" t="s">
        <v>19</v>
      </c>
      <c r="F617" s="197" t="s">
        <v>540</v>
      </c>
      <c r="G617" s="194"/>
      <c r="H617" s="196" t="s">
        <v>19</v>
      </c>
      <c r="I617" s="198"/>
      <c r="J617" s="194"/>
      <c r="K617" s="194"/>
      <c r="L617" s="199"/>
      <c r="M617" s="200"/>
      <c r="N617" s="201"/>
      <c r="O617" s="201"/>
      <c r="P617" s="201"/>
      <c r="Q617" s="201"/>
      <c r="R617" s="201"/>
      <c r="S617" s="201"/>
      <c r="T617" s="202"/>
      <c r="AT617" s="203" t="s">
        <v>155</v>
      </c>
      <c r="AU617" s="203" t="s">
        <v>82</v>
      </c>
      <c r="AV617" s="13" t="s">
        <v>80</v>
      </c>
      <c r="AW617" s="13" t="s">
        <v>33</v>
      </c>
      <c r="AX617" s="13" t="s">
        <v>72</v>
      </c>
      <c r="AY617" s="203" t="s">
        <v>143</v>
      </c>
    </row>
    <row r="618" spans="2:51" s="14" customFormat="1" ht="12">
      <c r="B618" s="204"/>
      <c r="C618" s="205"/>
      <c r="D618" s="195" t="s">
        <v>155</v>
      </c>
      <c r="E618" s="206" t="s">
        <v>19</v>
      </c>
      <c r="F618" s="207" t="s">
        <v>681</v>
      </c>
      <c r="G618" s="205"/>
      <c r="H618" s="208">
        <v>59.82</v>
      </c>
      <c r="I618" s="209"/>
      <c r="J618" s="205"/>
      <c r="K618" s="205"/>
      <c r="L618" s="210"/>
      <c r="M618" s="211"/>
      <c r="N618" s="212"/>
      <c r="O618" s="212"/>
      <c r="P618" s="212"/>
      <c r="Q618" s="212"/>
      <c r="R618" s="212"/>
      <c r="S618" s="212"/>
      <c r="T618" s="213"/>
      <c r="AT618" s="214" t="s">
        <v>155</v>
      </c>
      <c r="AU618" s="214" t="s">
        <v>82</v>
      </c>
      <c r="AV618" s="14" t="s">
        <v>82</v>
      </c>
      <c r="AW618" s="14" t="s">
        <v>33</v>
      </c>
      <c r="AX618" s="14" t="s">
        <v>72</v>
      </c>
      <c r="AY618" s="214" t="s">
        <v>143</v>
      </c>
    </row>
    <row r="619" spans="2:51" s="14" customFormat="1" ht="12">
      <c r="B619" s="204"/>
      <c r="C619" s="205"/>
      <c r="D619" s="195" t="s">
        <v>155</v>
      </c>
      <c r="E619" s="206" t="s">
        <v>19</v>
      </c>
      <c r="F619" s="207" t="s">
        <v>566</v>
      </c>
      <c r="G619" s="205"/>
      <c r="H619" s="208">
        <v>3.125</v>
      </c>
      <c r="I619" s="209"/>
      <c r="J619" s="205"/>
      <c r="K619" s="205"/>
      <c r="L619" s="210"/>
      <c r="M619" s="211"/>
      <c r="N619" s="212"/>
      <c r="O619" s="212"/>
      <c r="P619" s="212"/>
      <c r="Q619" s="212"/>
      <c r="R619" s="212"/>
      <c r="S619" s="212"/>
      <c r="T619" s="213"/>
      <c r="AT619" s="214" t="s">
        <v>155</v>
      </c>
      <c r="AU619" s="214" t="s">
        <v>82</v>
      </c>
      <c r="AV619" s="14" t="s">
        <v>82</v>
      </c>
      <c r="AW619" s="14" t="s">
        <v>33</v>
      </c>
      <c r="AX619" s="14" t="s">
        <v>72</v>
      </c>
      <c r="AY619" s="214" t="s">
        <v>143</v>
      </c>
    </row>
    <row r="620" spans="2:51" s="14" customFormat="1" ht="12">
      <c r="B620" s="204"/>
      <c r="C620" s="205"/>
      <c r="D620" s="195" t="s">
        <v>155</v>
      </c>
      <c r="E620" s="206" t="s">
        <v>19</v>
      </c>
      <c r="F620" s="207" t="s">
        <v>567</v>
      </c>
      <c r="G620" s="205"/>
      <c r="H620" s="208">
        <v>-4.125</v>
      </c>
      <c r="I620" s="209"/>
      <c r="J620" s="205"/>
      <c r="K620" s="205"/>
      <c r="L620" s="210"/>
      <c r="M620" s="211"/>
      <c r="N620" s="212"/>
      <c r="O620" s="212"/>
      <c r="P620" s="212"/>
      <c r="Q620" s="212"/>
      <c r="R620" s="212"/>
      <c r="S620" s="212"/>
      <c r="T620" s="213"/>
      <c r="AT620" s="214" t="s">
        <v>155</v>
      </c>
      <c r="AU620" s="214" t="s">
        <v>82</v>
      </c>
      <c r="AV620" s="14" t="s">
        <v>82</v>
      </c>
      <c r="AW620" s="14" t="s">
        <v>33</v>
      </c>
      <c r="AX620" s="14" t="s">
        <v>72</v>
      </c>
      <c r="AY620" s="214" t="s">
        <v>143</v>
      </c>
    </row>
    <row r="621" spans="2:51" s="16" customFormat="1" ht="12">
      <c r="B621" s="236"/>
      <c r="C621" s="237"/>
      <c r="D621" s="195" t="s">
        <v>155</v>
      </c>
      <c r="E621" s="238" t="s">
        <v>19</v>
      </c>
      <c r="F621" s="239" t="s">
        <v>361</v>
      </c>
      <c r="G621" s="237"/>
      <c r="H621" s="240">
        <v>194.39</v>
      </c>
      <c r="I621" s="241"/>
      <c r="J621" s="237"/>
      <c r="K621" s="237"/>
      <c r="L621" s="242"/>
      <c r="M621" s="243"/>
      <c r="N621" s="244"/>
      <c r="O621" s="244"/>
      <c r="P621" s="244"/>
      <c r="Q621" s="244"/>
      <c r="R621" s="244"/>
      <c r="S621" s="244"/>
      <c r="T621" s="245"/>
      <c r="AT621" s="246" t="s">
        <v>155</v>
      </c>
      <c r="AU621" s="246" t="s">
        <v>82</v>
      </c>
      <c r="AV621" s="16" t="s">
        <v>144</v>
      </c>
      <c r="AW621" s="16" t="s">
        <v>33</v>
      </c>
      <c r="AX621" s="16" t="s">
        <v>72</v>
      </c>
      <c r="AY621" s="246" t="s">
        <v>143</v>
      </c>
    </row>
    <row r="622" spans="2:51" s="13" customFormat="1" ht="12">
      <c r="B622" s="193"/>
      <c r="C622" s="194"/>
      <c r="D622" s="195" t="s">
        <v>155</v>
      </c>
      <c r="E622" s="196" t="s">
        <v>19</v>
      </c>
      <c r="F622" s="197" t="s">
        <v>643</v>
      </c>
      <c r="G622" s="194"/>
      <c r="H622" s="196" t="s">
        <v>19</v>
      </c>
      <c r="I622" s="198"/>
      <c r="J622" s="194"/>
      <c r="K622" s="194"/>
      <c r="L622" s="199"/>
      <c r="M622" s="200"/>
      <c r="N622" s="201"/>
      <c r="O622" s="201"/>
      <c r="P622" s="201"/>
      <c r="Q622" s="201"/>
      <c r="R622" s="201"/>
      <c r="S622" s="201"/>
      <c r="T622" s="202"/>
      <c r="AT622" s="203" t="s">
        <v>155</v>
      </c>
      <c r="AU622" s="203" t="s">
        <v>82</v>
      </c>
      <c r="AV622" s="13" t="s">
        <v>80</v>
      </c>
      <c r="AW622" s="13" t="s">
        <v>33</v>
      </c>
      <c r="AX622" s="13" t="s">
        <v>72</v>
      </c>
      <c r="AY622" s="203" t="s">
        <v>143</v>
      </c>
    </row>
    <row r="623" spans="2:51" s="14" customFormat="1" ht="12">
      <c r="B623" s="204"/>
      <c r="C623" s="205"/>
      <c r="D623" s="195" t="s">
        <v>155</v>
      </c>
      <c r="E623" s="206" t="s">
        <v>19</v>
      </c>
      <c r="F623" s="207" t="s">
        <v>682</v>
      </c>
      <c r="G623" s="205"/>
      <c r="H623" s="208">
        <v>11.475</v>
      </c>
      <c r="I623" s="209"/>
      <c r="J623" s="205"/>
      <c r="K623" s="205"/>
      <c r="L623" s="210"/>
      <c r="M623" s="211"/>
      <c r="N623" s="212"/>
      <c r="O623" s="212"/>
      <c r="P623" s="212"/>
      <c r="Q623" s="212"/>
      <c r="R623" s="212"/>
      <c r="S623" s="212"/>
      <c r="T623" s="213"/>
      <c r="AT623" s="214" t="s">
        <v>155</v>
      </c>
      <c r="AU623" s="214" t="s">
        <v>82</v>
      </c>
      <c r="AV623" s="14" t="s">
        <v>82</v>
      </c>
      <c r="AW623" s="14" t="s">
        <v>33</v>
      </c>
      <c r="AX623" s="14" t="s">
        <v>72</v>
      </c>
      <c r="AY623" s="214" t="s">
        <v>143</v>
      </c>
    </row>
    <row r="624" spans="2:51" s="14" customFormat="1" ht="12">
      <c r="B624" s="204"/>
      <c r="C624" s="205"/>
      <c r="D624" s="195" t="s">
        <v>155</v>
      </c>
      <c r="E624" s="206" t="s">
        <v>19</v>
      </c>
      <c r="F624" s="207" t="s">
        <v>683</v>
      </c>
      <c r="G624" s="205"/>
      <c r="H624" s="208">
        <v>2.16</v>
      </c>
      <c r="I624" s="209"/>
      <c r="J624" s="205"/>
      <c r="K624" s="205"/>
      <c r="L624" s="210"/>
      <c r="M624" s="211"/>
      <c r="N624" s="212"/>
      <c r="O624" s="212"/>
      <c r="P624" s="212"/>
      <c r="Q624" s="212"/>
      <c r="R624" s="212"/>
      <c r="S624" s="212"/>
      <c r="T624" s="213"/>
      <c r="AT624" s="214" t="s">
        <v>155</v>
      </c>
      <c r="AU624" s="214" t="s">
        <v>82</v>
      </c>
      <c r="AV624" s="14" t="s">
        <v>82</v>
      </c>
      <c r="AW624" s="14" t="s">
        <v>33</v>
      </c>
      <c r="AX624" s="14" t="s">
        <v>72</v>
      </c>
      <c r="AY624" s="214" t="s">
        <v>143</v>
      </c>
    </row>
    <row r="625" spans="2:51" s="14" customFormat="1" ht="12">
      <c r="B625" s="204"/>
      <c r="C625" s="205"/>
      <c r="D625" s="195" t="s">
        <v>155</v>
      </c>
      <c r="E625" s="206" t="s">
        <v>19</v>
      </c>
      <c r="F625" s="207" t="s">
        <v>684</v>
      </c>
      <c r="G625" s="205"/>
      <c r="H625" s="208">
        <v>2.844</v>
      </c>
      <c r="I625" s="209"/>
      <c r="J625" s="205"/>
      <c r="K625" s="205"/>
      <c r="L625" s="210"/>
      <c r="M625" s="211"/>
      <c r="N625" s="212"/>
      <c r="O625" s="212"/>
      <c r="P625" s="212"/>
      <c r="Q625" s="212"/>
      <c r="R625" s="212"/>
      <c r="S625" s="212"/>
      <c r="T625" s="213"/>
      <c r="AT625" s="214" t="s">
        <v>155</v>
      </c>
      <c r="AU625" s="214" t="s">
        <v>82</v>
      </c>
      <c r="AV625" s="14" t="s">
        <v>82</v>
      </c>
      <c r="AW625" s="14" t="s">
        <v>33</v>
      </c>
      <c r="AX625" s="14" t="s">
        <v>72</v>
      </c>
      <c r="AY625" s="214" t="s">
        <v>143</v>
      </c>
    </row>
    <row r="626" spans="2:51" s="14" customFormat="1" ht="12">
      <c r="B626" s="204"/>
      <c r="C626" s="205"/>
      <c r="D626" s="195" t="s">
        <v>155</v>
      </c>
      <c r="E626" s="206" t="s">
        <v>19</v>
      </c>
      <c r="F626" s="207" t="s">
        <v>685</v>
      </c>
      <c r="G626" s="205"/>
      <c r="H626" s="208">
        <v>3.24</v>
      </c>
      <c r="I626" s="209"/>
      <c r="J626" s="205"/>
      <c r="K626" s="205"/>
      <c r="L626" s="210"/>
      <c r="M626" s="211"/>
      <c r="N626" s="212"/>
      <c r="O626" s="212"/>
      <c r="P626" s="212"/>
      <c r="Q626" s="212"/>
      <c r="R626" s="212"/>
      <c r="S626" s="212"/>
      <c r="T626" s="213"/>
      <c r="AT626" s="214" t="s">
        <v>155</v>
      </c>
      <c r="AU626" s="214" t="s">
        <v>82</v>
      </c>
      <c r="AV626" s="14" t="s">
        <v>82</v>
      </c>
      <c r="AW626" s="14" t="s">
        <v>33</v>
      </c>
      <c r="AX626" s="14" t="s">
        <v>72</v>
      </c>
      <c r="AY626" s="214" t="s">
        <v>143</v>
      </c>
    </row>
    <row r="627" spans="2:51" s="16" customFormat="1" ht="12">
      <c r="B627" s="236"/>
      <c r="C627" s="237"/>
      <c r="D627" s="195" t="s">
        <v>155</v>
      </c>
      <c r="E627" s="238" t="s">
        <v>19</v>
      </c>
      <c r="F627" s="239" t="s">
        <v>361</v>
      </c>
      <c r="G627" s="237"/>
      <c r="H627" s="240">
        <v>19.719</v>
      </c>
      <c r="I627" s="241"/>
      <c r="J627" s="237"/>
      <c r="K627" s="237"/>
      <c r="L627" s="242"/>
      <c r="M627" s="243"/>
      <c r="N627" s="244"/>
      <c r="O627" s="244"/>
      <c r="P627" s="244"/>
      <c r="Q627" s="244"/>
      <c r="R627" s="244"/>
      <c r="S627" s="244"/>
      <c r="T627" s="245"/>
      <c r="AT627" s="246" t="s">
        <v>155</v>
      </c>
      <c r="AU627" s="246" t="s">
        <v>82</v>
      </c>
      <c r="AV627" s="16" t="s">
        <v>144</v>
      </c>
      <c r="AW627" s="16" t="s">
        <v>33</v>
      </c>
      <c r="AX627" s="16" t="s">
        <v>72</v>
      </c>
      <c r="AY627" s="246" t="s">
        <v>143</v>
      </c>
    </row>
    <row r="628" spans="2:51" s="15" customFormat="1" ht="12">
      <c r="B628" s="215"/>
      <c r="C628" s="216"/>
      <c r="D628" s="195" t="s">
        <v>155</v>
      </c>
      <c r="E628" s="217" t="s">
        <v>19</v>
      </c>
      <c r="F628" s="218" t="s">
        <v>166</v>
      </c>
      <c r="G628" s="216"/>
      <c r="H628" s="219">
        <v>214.109</v>
      </c>
      <c r="I628" s="220"/>
      <c r="J628" s="216"/>
      <c r="K628" s="216"/>
      <c r="L628" s="221"/>
      <c r="M628" s="222"/>
      <c r="N628" s="223"/>
      <c r="O628" s="223"/>
      <c r="P628" s="223"/>
      <c r="Q628" s="223"/>
      <c r="R628" s="223"/>
      <c r="S628" s="223"/>
      <c r="T628" s="224"/>
      <c r="AT628" s="225" t="s">
        <v>155</v>
      </c>
      <c r="AU628" s="225" t="s">
        <v>82</v>
      </c>
      <c r="AV628" s="15" t="s">
        <v>151</v>
      </c>
      <c r="AW628" s="15" t="s">
        <v>33</v>
      </c>
      <c r="AX628" s="15" t="s">
        <v>80</v>
      </c>
      <c r="AY628" s="225" t="s">
        <v>143</v>
      </c>
    </row>
    <row r="629" spans="1:65" s="2" customFormat="1" ht="37.9" customHeight="1">
      <c r="A629" s="36"/>
      <c r="B629" s="37"/>
      <c r="C629" s="175" t="s">
        <v>686</v>
      </c>
      <c r="D629" s="175" t="s">
        <v>146</v>
      </c>
      <c r="E629" s="176" t="s">
        <v>687</v>
      </c>
      <c r="F629" s="177" t="s">
        <v>688</v>
      </c>
      <c r="G629" s="178" t="s">
        <v>527</v>
      </c>
      <c r="H629" s="179">
        <v>1</v>
      </c>
      <c r="I629" s="180"/>
      <c r="J629" s="181">
        <f>ROUND(I629*H629,2)</f>
        <v>0</v>
      </c>
      <c r="K629" s="177" t="s">
        <v>19</v>
      </c>
      <c r="L629" s="41"/>
      <c r="M629" s="182" t="s">
        <v>19</v>
      </c>
      <c r="N629" s="183" t="s">
        <v>43</v>
      </c>
      <c r="O629" s="66"/>
      <c r="P629" s="184">
        <f>O629*H629</f>
        <v>0</v>
      </c>
      <c r="Q629" s="184">
        <v>0</v>
      </c>
      <c r="R629" s="184">
        <f>Q629*H629</f>
        <v>0</v>
      </c>
      <c r="S629" s="184">
        <v>0</v>
      </c>
      <c r="T629" s="185">
        <f>S629*H629</f>
        <v>0</v>
      </c>
      <c r="U629" s="36"/>
      <c r="V629" s="36"/>
      <c r="W629" s="36"/>
      <c r="X629" s="36"/>
      <c r="Y629" s="36"/>
      <c r="Z629" s="36"/>
      <c r="AA629" s="36"/>
      <c r="AB629" s="36"/>
      <c r="AC629" s="36"/>
      <c r="AD629" s="36"/>
      <c r="AE629" s="36"/>
      <c r="AR629" s="186" t="s">
        <v>151</v>
      </c>
      <c r="AT629" s="186" t="s">
        <v>146</v>
      </c>
      <c r="AU629" s="186" t="s">
        <v>82</v>
      </c>
      <c r="AY629" s="19" t="s">
        <v>143</v>
      </c>
      <c r="BE629" s="187">
        <f>IF(N629="základní",J629,0)</f>
        <v>0</v>
      </c>
      <c r="BF629" s="187">
        <f>IF(N629="snížená",J629,0)</f>
        <v>0</v>
      </c>
      <c r="BG629" s="187">
        <f>IF(N629="zákl. přenesená",J629,0)</f>
        <v>0</v>
      </c>
      <c r="BH629" s="187">
        <f>IF(N629="sníž. přenesená",J629,0)</f>
        <v>0</v>
      </c>
      <c r="BI629" s="187">
        <f>IF(N629="nulová",J629,0)</f>
        <v>0</v>
      </c>
      <c r="BJ629" s="19" t="s">
        <v>80</v>
      </c>
      <c r="BK629" s="187">
        <f>ROUND(I629*H629,2)</f>
        <v>0</v>
      </c>
      <c r="BL629" s="19" t="s">
        <v>151</v>
      </c>
      <c r="BM629" s="186" t="s">
        <v>689</v>
      </c>
    </row>
    <row r="630" spans="1:65" s="2" customFormat="1" ht="37.9" customHeight="1">
      <c r="A630" s="36"/>
      <c r="B630" s="37"/>
      <c r="C630" s="175" t="s">
        <v>690</v>
      </c>
      <c r="D630" s="175" t="s">
        <v>146</v>
      </c>
      <c r="E630" s="176" t="s">
        <v>691</v>
      </c>
      <c r="F630" s="177" t="s">
        <v>692</v>
      </c>
      <c r="G630" s="178" t="s">
        <v>178</v>
      </c>
      <c r="H630" s="179">
        <v>23.616</v>
      </c>
      <c r="I630" s="180"/>
      <c r="J630" s="181">
        <f>ROUND(I630*H630,2)</f>
        <v>0</v>
      </c>
      <c r="K630" s="177" t="s">
        <v>150</v>
      </c>
      <c r="L630" s="41"/>
      <c r="M630" s="182" t="s">
        <v>19</v>
      </c>
      <c r="N630" s="183" t="s">
        <v>43</v>
      </c>
      <c r="O630" s="66"/>
      <c r="P630" s="184">
        <f>O630*H630</f>
        <v>0</v>
      </c>
      <c r="Q630" s="184">
        <v>0</v>
      </c>
      <c r="R630" s="184">
        <f>Q630*H630</f>
        <v>0</v>
      </c>
      <c r="S630" s="184">
        <v>0</v>
      </c>
      <c r="T630" s="185">
        <f>S630*H630</f>
        <v>0</v>
      </c>
      <c r="U630" s="36"/>
      <c r="V630" s="36"/>
      <c r="W630" s="36"/>
      <c r="X630" s="36"/>
      <c r="Y630" s="36"/>
      <c r="Z630" s="36"/>
      <c r="AA630" s="36"/>
      <c r="AB630" s="36"/>
      <c r="AC630" s="36"/>
      <c r="AD630" s="36"/>
      <c r="AE630" s="36"/>
      <c r="AR630" s="186" t="s">
        <v>151</v>
      </c>
      <c r="AT630" s="186" t="s">
        <v>146</v>
      </c>
      <c r="AU630" s="186" t="s">
        <v>82</v>
      </c>
      <c r="AY630" s="19" t="s">
        <v>143</v>
      </c>
      <c r="BE630" s="187">
        <f>IF(N630="základní",J630,0)</f>
        <v>0</v>
      </c>
      <c r="BF630" s="187">
        <f>IF(N630="snížená",J630,0)</f>
        <v>0</v>
      </c>
      <c r="BG630" s="187">
        <f>IF(N630="zákl. přenesená",J630,0)</f>
        <v>0</v>
      </c>
      <c r="BH630" s="187">
        <f>IF(N630="sníž. přenesená",J630,0)</f>
        <v>0</v>
      </c>
      <c r="BI630" s="187">
        <f>IF(N630="nulová",J630,0)</f>
        <v>0</v>
      </c>
      <c r="BJ630" s="19" t="s">
        <v>80</v>
      </c>
      <c r="BK630" s="187">
        <f>ROUND(I630*H630,2)</f>
        <v>0</v>
      </c>
      <c r="BL630" s="19" t="s">
        <v>151</v>
      </c>
      <c r="BM630" s="186" t="s">
        <v>693</v>
      </c>
    </row>
    <row r="631" spans="1:47" s="2" customFormat="1" ht="12">
      <c r="A631" s="36"/>
      <c r="B631" s="37"/>
      <c r="C631" s="38"/>
      <c r="D631" s="188" t="s">
        <v>153</v>
      </c>
      <c r="E631" s="38"/>
      <c r="F631" s="189" t="s">
        <v>694</v>
      </c>
      <c r="G631" s="38"/>
      <c r="H631" s="38"/>
      <c r="I631" s="190"/>
      <c r="J631" s="38"/>
      <c r="K631" s="38"/>
      <c r="L631" s="41"/>
      <c r="M631" s="191"/>
      <c r="N631" s="192"/>
      <c r="O631" s="66"/>
      <c r="P631" s="66"/>
      <c r="Q631" s="66"/>
      <c r="R631" s="66"/>
      <c r="S631" s="66"/>
      <c r="T631" s="67"/>
      <c r="U631" s="36"/>
      <c r="V631" s="36"/>
      <c r="W631" s="36"/>
      <c r="X631" s="36"/>
      <c r="Y631" s="36"/>
      <c r="Z631" s="36"/>
      <c r="AA631" s="36"/>
      <c r="AB631" s="36"/>
      <c r="AC631" s="36"/>
      <c r="AD631" s="36"/>
      <c r="AE631" s="36"/>
      <c r="AT631" s="19" t="s">
        <v>153</v>
      </c>
      <c r="AU631" s="19" t="s">
        <v>82</v>
      </c>
    </row>
    <row r="632" spans="2:51" s="13" customFormat="1" ht="12">
      <c r="B632" s="193"/>
      <c r="C632" s="194"/>
      <c r="D632" s="195" t="s">
        <v>155</v>
      </c>
      <c r="E632" s="196" t="s">
        <v>19</v>
      </c>
      <c r="F632" s="197" t="s">
        <v>695</v>
      </c>
      <c r="G632" s="194"/>
      <c r="H632" s="196" t="s">
        <v>19</v>
      </c>
      <c r="I632" s="198"/>
      <c r="J632" s="194"/>
      <c r="K632" s="194"/>
      <c r="L632" s="199"/>
      <c r="M632" s="200"/>
      <c r="N632" s="201"/>
      <c r="O632" s="201"/>
      <c r="P632" s="201"/>
      <c r="Q632" s="201"/>
      <c r="R632" s="201"/>
      <c r="S632" s="201"/>
      <c r="T632" s="202"/>
      <c r="AT632" s="203" t="s">
        <v>155</v>
      </c>
      <c r="AU632" s="203" t="s">
        <v>82</v>
      </c>
      <c r="AV632" s="13" t="s">
        <v>80</v>
      </c>
      <c r="AW632" s="13" t="s">
        <v>33</v>
      </c>
      <c r="AX632" s="13" t="s">
        <v>72</v>
      </c>
      <c r="AY632" s="203" t="s">
        <v>143</v>
      </c>
    </row>
    <row r="633" spans="2:51" s="13" customFormat="1" ht="12">
      <c r="B633" s="193"/>
      <c r="C633" s="194"/>
      <c r="D633" s="195" t="s">
        <v>155</v>
      </c>
      <c r="E633" s="196" t="s">
        <v>19</v>
      </c>
      <c r="F633" s="197" t="s">
        <v>536</v>
      </c>
      <c r="G633" s="194"/>
      <c r="H633" s="196" t="s">
        <v>19</v>
      </c>
      <c r="I633" s="198"/>
      <c r="J633" s="194"/>
      <c r="K633" s="194"/>
      <c r="L633" s="199"/>
      <c r="M633" s="200"/>
      <c r="N633" s="201"/>
      <c r="O633" s="201"/>
      <c r="P633" s="201"/>
      <c r="Q633" s="201"/>
      <c r="R633" s="201"/>
      <c r="S633" s="201"/>
      <c r="T633" s="202"/>
      <c r="AT633" s="203" t="s">
        <v>155</v>
      </c>
      <c r="AU633" s="203" t="s">
        <v>82</v>
      </c>
      <c r="AV633" s="13" t="s">
        <v>80</v>
      </c>
      <c r="AW633" s="13" t="s">
        <v>33</v>
      </c>
      <c r="AX633" s="13" t="s">
        <v>72</v>
      </c>
      <c r="AY633" s="203" t="s">
        <v>143</v>
      </c>
    </row>
    <row r="634" spans="2:51" s="14" customFormat="1" ht="12">
      <c r="B634" s="204"/>
      <c r="C634" s="205"/>
      <c r="D634" s="195" t="s">
        <v>155</v>
      </c>
      <c r="E634" s="206" t="s">
        <v>19</v>
      </c>
      <c r="F634" s="207" t="s">
        <v>696</v>
      </c>
      <c r="G634" s="205"/>
      <c r="H634" s="208">
        <v>7.948</v>
      </c>
      <c r="I634" s="209"/>
      <c r="J634" s="205"/>
      <c r="K634" s="205"/>
      <c r="L634" s="210"/>
      <c r="M634" s="211"/>
      <c r="N634" s="212"/>
      <c r="O634" s="212"/>
      <c r="P634" s="212"/>
      <c r="Q634" s="212"/>
      <c r="R634" s="212"/>
      <c r="S634" s="212"/>
      <c r="T634" s="213"/>
      <c r="AT634" s="214" t="s">
        <v>155</v>
      </c>
      <c r="AU634" s="214" t="s">
        <v>82</v>
      </c>
      <c r="AV634" s="14" t="s">
        <v>82</v>
      </c>
      <c r="AW634" s="14" t="s">
        <v>33</v>
      </c>
      <c r="AX634" s="14" t="s">
        <v>72</v>
      </c>
      <c r="AY634" s="214" t="s">
        <v>143</v>
      </c>
    </row>
    <row r="635" spans="2:51" s="14" customFormat="1" ht="12">
      <c r="B635" s="204"/>
      <c r="C635" s="205"/>
      <c r="D635" s="195" t="s">
        <v>155</v>
      </c>
      <c r="E635" s="206" t="s">
        <v>19</v>
      </c>
      <c r="F635" s="207" t="s">
        <v>697</v>
      </c>
      <c r="G635" s="205"/>
      <c r="H635" s="208">
        <v>2.88</v>
      </c>
      <c r="I635" s="209"/>
      <c r="J635" s="205"/>
      <c r="K635" s="205"/>
      <c r="L635" s="210"/>
      <c r="M635" s="211"/>
      <c r="N635" s="212"/>
      <c r="O635" s="212"/>
      <c r="P635" s="212"/>
      <c r="Q635" s="212"/>
      <c r="R635" s="212"/>
      <c r="S635" s="212"/>
      <c r="T635" s="213"/>
      <c r="AT635" s="214" t="s">
        <v>155</v>
      </c>
      <c r="AU635" s="214" t="s">
        <v>82</v>
      </c>
      <c r="AV635" s="14" t="s">
        <v>82</v>
      </c>
      <c r="AW635" s="14" t="s">
        <v>33</v>
      </c>
      <c r="AX635" s="14" t="s">
        <v>72</v>
      </c>
      <c r="AY635" s="214" t="s">
        <v>143</v>
      </c>
    </row>
    <row r="636" spans="2:51" s="14" customFormat="1" ht="12">
      <c r="B636" s="204"/>
      <c r="C636" s="205"/>
      <c r="D636" s="195" t="s">
        <v>155</v>
      </c>
      <c r="E636" s="206" t="s">
        <v>19</v>
      </c>
      <c r="F636" s="207" t="s">
        <v>698</v>
      </c>
      <c r="G636" s="205"/>
      <c r="H636" s="208">
        <v>3.152</v>
      </c>
      <c r="I636" s="209"/>
      <c r="J636" s="205"/>
      <c r="K636" s="205"/>
      <c r="L636" s="210"/>
      <c r="M636" s="211"/>
      <c r="N636" s="212"/>
      <c r="O636" s="212"/>
      <c r="P636" s="212"/>
      <c r="Q636" s="212"/>
      <c r="R636" s="212"/>
      <c r="S636" s="212"/>
      <c r="T636" s="213"/>
      <c r="AT636" s="214" t="s">
        <v>155</v>
      </c>
      <c r="AU636" s="214" t="s">
        <v>82</v>
      </c>
      <c r="AV636" s="14" t="s">
        <v>82</v>
      </c>
      <c r="AW636" s="14" t="s">
        <v>33</v>
      </c>
      <c r="AX636" s="14" t="s">
        <v>72</v>
      </c>
      <c r="AY636" s="214" t="s">
        <v>143</v>
      </c>
    </row>
    <row r="637" spans="2:51" s="13" customFormat="1" ht="12">
      <c r="B637" s="193"/>
      <c r="C637" s="194"/>
      <c r="D637" s="195" t="s">
        <v>155</v>
      </c>
      <c r="E637" s="196" t="s">
        <v>19</v>
      </c>
      <c r="F637" s="197" t="s">
        <v>540</v>
      </c>
      <c r="G637" s="194"/>
      <c r="H637" s="196" t="s">
        <v>19</v>
      </c>
      <c r="I637" s="198"/>
      <c r="J637" s="194"/>
      <c r="K637" s="194"/>
      <c r="L637" s="199"/>
      <c r="M637" s="200"/>
      <c r="N637" s="201"/>
      <c r="O637" s="201"/>
      <c r="P637" s="201"/>
      <c r="Q637" s="201"/>
      <c r="R637" s="201"/>
      <c r="S637" s="201"/>
      <c r="T637" s="202"/>
      <c r="AT637" s="203" t="s">
        <v>155</v>
      </c>
      <c r="AU637" s="203" t="s">
        <v>82</v>
      </c>
      <c r="AV637" s="13" t="s">
        <v>80</v>
      </c>
      <c r="AW637" s="13" t="s">
        <v>33</v>
      </c>
      <c r="AX637" s="13" t="s">
        <v>72</v>
      </c>
      <c r="AY637" s="203" t="s">
        <v>143</v>
      </c>
    </row>
    <row r="638" spans="2:51" s="14" customFormat="1" ht="12">
      <c r="B638" s="204"/>
      <c r="C638" s="205"/>
      <c r="D638" s="195" t="s">
        <v>155</v>
      </c>
      <c r="E638" s="206" t="s">
        <v>19</v>
      </c>
      <c r="F638" s="207" t="s">
        <v>699</v>
      </c>
      <c r="G638" s="205"/>
      <c r="H638" s="208">
        <v>4.125</v>
      </c>
      <c r="I638" s="209"/>
      <c r="J638" s="205"/>
      <c r="K638" s="205"/>
      <c r="L638" s="210"/>
      <c r="M638" s="211"/>
      <c r="N638" s="212"/>
      <c r="O638" s="212"/>
      <c r="P638" s="212"/>
      <c r="Q638" s="212"/>
      <c r="R638" s="212"/>
      <c r="S638" s="212"/>
      <c r="T638" s="213"/>
      <c r="AT638" s="214" t="s">
        <v>155</v>
      </c>
      <c r="AU638" s="214" t="s">
        <v>82</v>
      </c>
      <c r="AV638" s="14" t="s">
        <v>82</v>
      </c>
      <c r="AW638" s="14" t="s">
        <v>33</v>
      </c>
      <c r="AX638" s="14" t="s">
        <v>72</v>
      </c>
      <c r="AY638" s="214" t="s">
        <v>143</v>
      </c>
    </row>
    <row r="639" spans="2:51" s="16" customFormat="1" ht="12">
      <c r="B639" s="236"/>
      <c r="C639" s="237"/>
      <c r="D639" s="195" t="s">
        <v>155</v>
      </c>
      <c r="E639" s="238" t="s">
        <v>19</v>
      </c>
      <c r="F639" s="239" t="s">
        <v>361</v>
      </c>
      <c r="G639" s="237"/>
      <c r="H639" s="240">
        <v>18.105</v>
      </c>
      <c r="I639" s="241"/>
      <c r="J639" s="237"/>
      <c r="K639" s="237"/>
      <c r="L639" s="242"/>
      <c r="M639" s="243"/>
      <c r="N639" s="244"/>
      <c r="O639" s="244"/>
      <c r="P639" s="244"/>
      <c r="Q639" s="244"/>
      <c r="R639" s="244"/>
      <c r="S639" s="244"/>
      <c r="T639" s="245"/>
      <c r="AT639" s="246" t="s">
        <v>155</v>
      </c>
      <c r="AU639" s="246" t="s">
        <v>82</v>
      </c>
      <c r="AV639" s="16" t="s">
        <v>144</v>
      </c>
      <c r="AW639" s="16" t="s">
        <v>33</v>
      </c>
      <c r="AX639" s="16" t="s">
        <v>72</v>
      </c>
      <c r="AY639" s="246" t="s">
        <v>143</v>
      </c>
    </row>
    <row r="640" spans="2:51" s="13" customFormat="1" ht="12">
      <c r="B640" s="193"/>
      <c r="C640" s="194"/>
      <c r="D640" s="195" t="s">
        <v>155</v>
      </c>
      <c r="E640" s="196" t="s">
        <v>19</v>
      </c>
      <c r="F640" s="197" t="s">
        <v>700</v>
      </c>
      <c r="G640" s="194"/>
      <c r="H640" s="196" t="s">
        <v>19</v>
      </c>
      <c r="I640" s="198"/>
      <c r="J640" s="194"/>
      <c r="K640" s="194"/>
      <c r="L640" s="199"/>
      <c r="M640" s="200"/>
      <c r="N640" s="201"/>
      <c r="O640" s="201"/>
      <c r="P640" s="201"/>
      <c r="Q640" s="201"/>
      <c r="R640" s="201"/>
      <c r="S640" s="201"/>
      <c r="T640" s="202"/>
      <c r="AT640" s="203" t="s">
        <v>155</v>
      </c>
      <c r="AU640" s="203" t="s">
        <v>82</v>
      </c>
      <c r="AV640" s="13" t="s">
        <v>80</v>
      </c>
      <c r="AW640" s="13" t="s">
        <v>33</v>
      </c>
      <c r="AX640" s="13" t="s">
        <v>72</v>
      </c>
      <c r="AY640" s="203" t="s">
        <v>143</v>
      </c>
    </row>
    <row r="641" spans="2:51" s="14" customFormat="1" ht="12">
      <c r="B641" s="204"/>
      <c r="C641" s="205"/>
      <c r="D641" s="195" t="s">
        <v>155</v>
      </c>
      <c r="E641" s="206" t="s">
        <v>19</v>
      </c>
      <c r="F641" s="207" t="s">
        <v>701</v>
      </c>
      <c r="G641" s="205"/>
      <c r="H641" s="208">
        <v>5.511</v>
      </c>
      <c r="I641" s="209"/>
      <c r="J641" s="205"/>
      <c r="K641" s="205"/>
      <c r="L641" s="210"/>
      <c r="M641" s="211"/>
      <c r="N641" s="212"/>
      <c r="O641" s="212"/>
      <c r="P641" s="212"/>
      <c r="Q641" s="212"/>
      <c r="R641" s="212"/>
      <c r="S641" s="212"/>
      <c r="T641" s="213"/>
      <c r="AT641" s="214" t="s">
        <v>155</v>
      </c>
      <c r="AU641" s="214" t="s">
        <v>82</v>
      </c>
      <c r="AV641" s="14" t="s">
        <v>82</v>
      </c>
      <c r="AW641" s="14" t="s">
        <v>33</v>
      </c>
      <c r="AX641" s="14" t="s">
        <v>72</v>
      </c>
      <c r="AY641" s="214" t="s">
        <v>143</v>
      </c>
    </row>
    <row r="642" spans="2:51" s="16" customFormat="1" ht="12">
      <c r="B642" s="236"/>
      <c r="C642" s="237"/>
      <c r="D642" s="195" t="s">
        <v>155</v>
      </c>
      <c r="E642" s="238" t="s">
        <v>19</v>
      </c>
      <c r="F642" s="239" t="s">
        <v>361</v>
      </c>
      <c r="G642" s="237"/>
      <c r="H642" s="240">
        <v>5.511</v>
      </c>
      <c r="I642" s="241"/>
      <c r="J642" s="237"/>
      <c r="K642" s="237"/>
      <c r="L642" s="242"/>
      <c r="M642" s="243"/>
      <c r="N642" s="244"/>
      <c r="O642" s="244"/>
      <c r="P642" s="244"/>
      <c r="Q642" s="244"/>
      <c r="R642" s="244"/>
      <c r="S642" s="244"/>
      <c r="T642" s="245"/>
      <c r="AT642" s="246" t="s">
        <v>155</v>
      </c>
      <c r="AU642" s="246" t="s">
        <v>82</v>
      </c>
      <c r="AV642" s="16" t="s">
        <v>144</v>
      </c>
      <c r="AW642" s="16" t="s">
        <v>33</v>
      </c>
      <c r="AX642" s="16" t="s">
        <v>72</v>
      </c>
      <c r="AY642" s="246" t="s">
        <v>143</v>
      </c>
    </row>
    <row r="643" spans="2:51" s="15" customFormat="1" ht="12">
      <c r="B643" s="215"/>
      <c r="C643" s="216"/>
      <c r="D643" s="195" t="s">
        <v>155</v>
      </c>
      <c r="E643" s="217" t="s">
        <v>19</v>
      </c>
      <c r="F643" s="218" t="s">
        <v>166</v>
      </c>
      <c r="G643" s="216"/>
      <c r="H643" s="219">
        <v>23.616</v>
      </c>
      <c r="I643" s="220"/>
      <c r="J643" s="216"/>
      <c r="K643" s="216"/>
      <c r="L643" s="221"/>
      <c r="M643" s="222"/>
      <c r="N643" s="223"/>
      <c r="O643" s="223"/>
      <c r="P643" s="223"/>
      <c r="Q643" s="223"/>
      <c r="R643" s="223"/>
      <c r="S643" s="223"/>
      <c r="T643" s="224"/>
      <c r="AT643" s="225" t="s">
        <v>155</v>
      </c>
      <c r="AU643" s="225" t="s">
        <v>82</v>
      </c>
      <c r="AV643" s="15" t="s">
        <v>151</v>
      </c>
      <c r="AW643" s="15" t="s">
        <v>33</v>
      </c>
      <c r="AX643" s="15" t="s">
        <v>80</v>
      </c>
      <c r="AY643" s="225" t="s">
        <v>143</v>
      </c>
    </row>
    <row r="644" spans="1:65" s="2" customFormat="1" ht="16.5" customHeight="1">
      <c r="A644" s="36"/>
      <c r="B644" s="37"/>
      <c r="C644" s="175" t="s">
        <v>702</v>
      </c>
      <c r="D644" s="175" t="s">
        <v>146</v>
      </c>
      <c r="E644" s="176" t="s">
        <v>703</v>
      </c>
      <c r="F644" s="177" t="s">
        <v>704</v>
      </c>
      <c r="G644" s="178" t="s">
        <v>178</v>
      </c>
      <c r="H644" s="179">
        <v>205.79</v>
      </c>
      <c r="I644" s="180"/>
      <c r="J644" s="181">
        <f>ROUND(I644*H644,2)</f>
        <v>0</v>
      </c>
      <c r="K644" s="177" t="s">
        <v>150</v>
      </c>
      <c r="L644" s="41"/>
      <c r="M644" s="182" t="s">
        <v>19</v>
      </c>
      <c r="N644" s="183" t="s">
        <v>43</v>
      </c>
      <c r="O644" s="66"/>
      <c r="P644" s="184">
        <f>O644*H644</f>
        <v>0</v>
      </c>
      <c r="Q644" s="184">
        <v>0</v>
      </c>
      <c r="R644" s="184">
        <f>Q644*H644</f>
        <v>0</v>
      </c>
      <c r="S644" s="184">
        <v>0</v>
      </c>
      <c r="T644" s="185">
        <f>S644*H644</f>
        <v>0</v>
      </c>
      <c r="U644" s="36"/>
      <c r="V644" s="36"/>
      <c r="W644" s="36"/>
      <c r="X644" s="36"/>
      <c r="Y644" s="36"/>
      <c r="Z644" s="36"/>
      <c r="AA644" s="36"/>
      <c r="AB644" s="36"/>
      <c r="AC644" s="36"/>
      <c r="AD644" s="36"/>
      <c r="AE644" s="36"/>
      <c r="AR644" s="186" t="s">
        <v>151</v>
      </c>
      <c r="AT644" s="186" t="s">
        <v>146</v>
      </c>
      <c r="AU644" s="186" t="s">
        <v>82</v>
      </c>
      <c r="AY644" s="19" t="s">
        <v>143</v>
      </c>
      <c r="BE644" s="187">
        <f>IF(N644="základní",J644,0)</f>
        <v>0</v>
      </c>
      <c r="BF644" s="187">
        <f>IF(N644="snížená",J644,0)</f>
        <v>0</v>
      </c>
      <c r="BG644" s="187">
        <f>IF(N644="zákl. přenesená",J644,0)</f>
        <v>0</v>
      </c>
      <c r="BH644" s="187">
        <f>IF(N644="sníž. přenesená",J644,0)</f>
        <v>0</v>
      </c>
      <c r="BI644" s="187">
        <f>IF(N644="nulová",J644,0)</f>
        <v>0</v>
      </c>
      <c r="BJ644" s="19" t="s">
        <v>80</v>
      </c>
      <c r="BK644" s="187">
        <f>ROUND(I644*H644,2)</f>
        <v>0</v>
      </c>
      <c r="BL644" s="19" t="s">
        <v>151</v>
      </c>
      <c r="BM644" s="186" t="s">
        <v>705</v>
      </c>
    </row>
    <row r="645" spans="1:47" s="2" customFormat="1" ht="12">
      <c r="A645" s="36"/>
      <c r="B645" s="37"/>
      <c r="C645" s="38"/>
      <c r="D645" s="188" t="s">
        <v>153</v>
      </c>
      <c r="E645" s="38"/>
      <c r="F645" s="189" t="s">
        <v>706</v>
      </c>
      <c r="G645" s="38"/>
      <c r="H645" s="38"/>
      <c r="I645" s="190"/>
      <c r="J645" s="38"/>
      <c r="K645" s="38"/>
      <c r="L645" s="41"/>
      <c r="M645" s="191"/>
      <c r="N645" s="192"/>
      <c r="O645" s="66"/>
      <c r="P645" s="66"/>
      <c r="Q645" s="66"/>
      <c r="R645" s="66"/>
      <c r="S645" s="66"/>
      <c r="T645" s="67"/>
      <c r="U645" s="36"/>
      <c r="V645" s="36"/>
      <c r="W645" s="36"/>
      <c r="X645" s="36"/>
      <c r="Y645" s="36"/>
      <c r="Z645" s="36"/>
      <c r="AA645" s="36"/>
      <c r="AB645" s="36"/>
      <c r="AC645" s="36"/>
      <c r="AD645" s="36"/>
      <c r="AE645" s="36"/>
      <c r="AT645" s="19" t="s">
        <v>153</v>
      </c>
      <c r="AU645" s="19" t="s">
        <v>82</v>
      </c>
    </row>
    <row r="646" spans="2:51" s="13" customFormat="1" ht="12">
      <c r="B646" s="193"/>
      <c r="C646" s="194"/>
      <c r="D646" s="195" t="s">
        <v>155</v>
      </c>
      <c r="E646" s="196" t="s">
        <v>19</v>
      </c>
      <c r="F646" s="197" t="s">
        <v>707</v>
      </c>
      <c r="G646" s="194"/>
      <c r="H646" s="196" t="s">
        <v>19</v>
      </c>
      <c r="I646" s="198"/>
      <c r="J646" s="194"/>
      <c r="K646" s="194"/>
      <c r="L646" s="199"/>
      <c r="M646" s="200"/>
      <c r="N646" s="201"/>
      <c r="O646" s="201"/>
      <c r="P646" s="201"/>
      <c r="Q646" s="201"/>
      <c r="R646" s="201"/>
      <c r="S646" s="201"/>
      <c r="T646" s="202"/>
      <c r="AT646" s="203" t="s">
        <v>155</v>
      </c>
      <c r="AU646" s="203" t="s">
        <v>82</v>
      </c>
      <c r="AV646" s="13" t="s">
        <v>80</v>
      </c>
      <c r="AW646" s="13" t="s">
        <v>33</v>
      </c>
      <c r="AX646" s="13" t="s">
        <v>72</v>
      </c>
      <c r="AY646" s="203" t="s">
        <v>143</v>
      </c>
    </row>
    <row r="647" spans="2:51" s="14" customFormat="1" ht="12">
      <c r="B647" s="204"/>
      <c r="C647" s="205"/>
      <c r="D647" s="195" t="s">
        <v>155</v>
      </c>
      <c r="E647" s="206" t="s">
        <v>19</v>
      </c>
      <c r="F647" s="207" t="s">
        <v>708</v>
      </c>
      <c r="G647" s="205"/>
      <c r="H647" s="208">
        <v>138.41</v>
      </c>
      <c r="I647" s="209"/>
      <c r="J647" s="205"/>
      <c r="K647" s="205"/>
      <c r="L647" s="210"/>
      <c r="M647" s="211"/>
      <c r="N647" s="212"/>
      <c r="O647" s="212"/>
      <c r="P647" s="212"/>
      <c r="Q647" s="212"/>
      <c r="R647" s="212"/>
      <c r="S647" s="212"/>
      <c r="T647" s="213"/>
      <c r="AT647" s="214" t="s">
        <v>155</v>
      </c>
      <c r="AU647" s="214" t="s">
        <v>82</v>
      </c>
      <c r="AV647" s="14" t="s">
        <v>82</v>
      </c>
      <c r="AW647" s="14" t="s">
        <v>33</v>
      </c>
      <c r="AX647" s="14" t="s">
        <v>72</v>
      </c>
      <c r="AY647" s="214" t="s">
        <v>143</v>
      </c>
    </row>
    <row r="648" spans="2:51" s="13" customFormat="1" ht="12">
      <c r="B648" s="193"/>
      <c r="C648" s="194"/>
      <c r="D648" s="195" t="s">
        <v>155</v>
      </c>
      <c r="E648" s="196" t="s">
        <v>19</v>
      </c>
      <c r="F648" s="197" t="s">
        <v>709</v>
      </c>
      <c r="G648" s="194"/>
      <c r="H648" s="196" t="s">
        <v>19</v>
      </c>
      <c r="I648" s="198"/>
      <c r="J648" s="194"/>
      <c r="K648" s="194"/>
      <c r="L648" s="199"/>
      <c r="M648" s="200"/>
      <c r="N648" s="201"/>
      <c r="O648" s="201"/>
      <c r="P648" s="201"/>
      <c r="Q648" s="201"/>
      <c r="R648" s="201"/>
      <c r="S648" s="201"/>
      <c r="T648" s="202"/>
      <c r="AT648" s="203" t="s">
        <v>155</v>
      </c>
      <c r="AU648" s="203" t="s">
        <v>82</v>
      </c>
      <c r="AV648" s="13" t="s">
        <v>80</v>
      </c>
      <c r="AW648" s="13" t="s">
        <v>33</v>
      </c>
      <c r="AX648" s="13" t="s">
        <v>72</v>
      </c>
      <c r="AY648" s="203" t="s">
        <v>143</v>
      </c>
    </row>
    <row r="649" spans="2:51" s="14" customFormat="1" ht="12">
      <c r="B649" s="204"/>
      <c r="C649" s="205"/>
      <c r="D649" s="195" t="s">
        <v>155</v>
      </c>
      <c r="E649" s="206" t="s">
        <v>19</v>
      </c>
      <c r="F649" s="207" t="s">
        <v>710</v>
      </c>
      <c r="G649" s="205"/>
      <c r="H649" s="208">
        <v>67.38</v>
      </c>
      <c r="I649" s="209"/>
      <c r="J649" s="205"/>
      <c r="K649" s="205"/>
      <c r="L649" s="210"/>
      <c r="M649" s="211"/>
      <c r="N649" s="212"/>
      <c r="O649" s="212"/>
      <c r="P649" s="212"/>
      <c r="Q649" s="212"/>
      <c r="R649" s="212"/>
      <c r="S649" s="212"/>
      <c r="T649" s="213"/>
      <c r="AT649" s="214" t="s">
        <v>155</v>
      </c>
      <c r="AU649" s="214" t="s">
        <v>82</v>
      </c>
      <c r="AV649" s="14" t="s">
        <v>82</v>
      </c>
      <c r="AW649" s="14" t="s">
        <v>33</v>
      </c>
      <c r="AX649" s="14" t="s">
        <v>72</v>
      </c>
      <c r="AY649" s="214" t="s">
        <v>143</v>
      </c>
    </row>
    <row r="650" spans="2:51" s="15" customFormat="1" ht="12">
      <c r="B650" s="215"/>
      <c r="C650" s="216"/>
      <c r="D650" s="195" t="s">
        <v>155</v>
      </c>
      <c r="E650" s="217" t="s">
        <v>19</v>
      </c>
      <c r="F650" s="218" t="s">
        <v>166</v>
      </c>
      <c r="G650" s="216"/>
      <c r="H650" s="219">
        <v>205.79</v>
      </c>
      <c r="I650" s="220"/>
      <c r="J650" s="216"/>
      <c r="K650" s="216"/>
      <c r="L650" s="221"/>
      <c r="M650" s="222"/>
      <c r="N650" s="223"/>
      <c r="O650" s="223"/>
      <c r="P650" s="223"/>
      <c r="Q650" s="223"/>
      <c r="R650" s="223"/>
      <c r="S650" s="223"/>
      <c r="T650" s="224"/>
      <c r="AT650" s="225" t="s">
        <v>155</v>
      </c>
      <c r="AU650" s="225" t="s">
        <v>82</v>
      </c>
      <c r="AV650" s="15" t="s">
        <v>151</v>
      </c>
      <c r="AW650" s="15" t="s">
        <v>33</v>
      </c>
      <c r="AX650" s="15" t="s">
        <v>80</v>
      </c>
      <c r="AY650" s="225" t="s">
        <v>143</v>
      </c>
    </row>
    <row r="651" spans="2:63" s="12" customFormat="1" ht="22.9" customHeight="1">
      <c r="B651" s="159"/>
      <c r="C651" s="160"/>
      <c r="D651" s="161" t="s">
        <v>71</v>
      </c>
      <c r="E651" s="173" t="s">
        <v>711</v>
      </c>
      <c r="F651" s="173" t="s">
        <v>712</v>
      </c>
      <c r="G651" s="160"/>
      <c r="H651" s="160"/>
      <c r="I651" s="163"/>
      <c r="J651" s="174">
        <f>BK651</f>
        <v>0</v>
      </c>
      <c r="K651" s="160"/>
      <c r="L651" s="165"/>
      <c r="M651" s="166"/>
      <c r="N651" s="167"/>
      <c r="O651" s="167"/>
      <c r="P651" s="168">
        <f>SUM(P652:P660)</f>
        <v>0</v>
      </c>
      <c r="Q651" s="167"/>
      <c r="R651" s="168">
        <f>SUM(R652:R660)</f>
        <v>9.986976</v>
      </c>
      <c r="S651" s="167"/>
      <c r="T651" s="169">
        <f>SUM(T652:T660)</f>
        <v>0</v>
      </c>
      <c r="AR651" s="170" t="s">
        <v>80</v>
      </c>
      <c r="AT651" s="171" t="s">
        <v>71</v>
      </c>
      <c r="AU651" s="171" t="s">
        <v>80</v>
      </c>
      <c r="AY651" s="170" t="s">
        <v>143</v>
      </c>
      <c r="BK651" s="172">
        <f>SUM(BK652:BK660)</f>
        <v>0</v>
      </c>
    </row>
    <row r="652" spans="1:65" s="2" customFormat="1" ht="44.25" customHeight="1">
      <c r="A652" s="36"/>
      <c r="B652" s="37"/>
      <c r="C652" s="175" t="s">
        <v>713</v>
      </c>
      <c r="D652" s="175" t="s">
        <v>146</v>
      </c>
      <c r="E652" s="176" t="s">
        <v>714</v>
      </c>
      <c r="F652" s="177" t="s">
        <v>715</v>
      </c>
      <c r="G652" s="178" t="s">
        <v>149</v>
      </c>
      <c r="H652" s="179">
        <v>3.24</v>
      </c>
      <c r="I652" s="180"/>
      <c r="J652" s="181">
        <f>ROUND(I652*H652,2)</f>
        <v>0</v>
      </c>
      <c r="K652" s="177" t="s">
        <v>19</v>
      </c>
      <c r="L652" s="41"/>
      <c r="M652" s="182" t="s">
        <v>19</v>
      </c>
      <c r="N652" s="183" t="s">
        <v>43</v>
      </c>
      <c r="O652" s="66"/>
      <c r="P652" s="184">
        <f>O652*H652</f>
        <v>0</v>
      </c>
      <c r="Q652" s="184">
        <v>2.004</v>
      </c>
      <c r="R652" s="184">
        <f>Q652*H652</f>
        <v>6.49296</v>
      </c>
      <c r="S652" s="184">
        <v>0</v>
      </c>
      <c r="T652" s="185">
        <f>S652*H652</f>
        <v>0</v>
      </c>
      <c r="U652" s="36"/>
      <c r="V652" s="36"/>
      <c r="W652" s="36"/>
      <c r="X652" s="36"/>
      <c r="Y652" s="36"/>
      <c r="Z652" s="36"/>
      <c r="AA652" s="36"/>
      <c r="AB652" s="36"/>
      <c r="AC652" s="36"/>
      <c r="AD652" s="36"/>
      <c r="AE652" s="36"/>
      <c r="AR652" s="186" t="s">
        <v>151</v>
      </c>
      <c r="AT652" s="186" t="s">
        <v>146</v>
      </c>
      <c r="AU652" s="186" t="s">
        <v>82</v>
      </c>
      <c r="AY652" s="19" t="s">
        <v>143</v>
      </c>
      <c r="BE652" s="187">
        <f>IF(N652="základní",J652,0)</f>
        <v>0</v>
      </c>
      <c r="BF652" s="187">
        <f>IF(N652="snížená",J652,0)</f>
        <v>0</v>
      </c>
      <c r="BG652" s="187">
        <f>IF(N652="zákl. přenesená",J652,0)</f>
        <v>0</v>
      </c>
      <c r="BH652" s="187">
        <f>IF(N652="sníž. přenesená",J652,0)</f>
        <v>0</v>
      </c>
      <c r="BI652" s="187">
        <f>IF(N652="nulová",J652,0)</f>
        <v>0</v>
      </c>
      <c r="BJ652" s="19" t="s">
        <v>80</v>
      </c>
      <c r="BK652" s="187">
        <f>ROUND(I652*H652,2)</f>
        <v>0</v>
      </c>
      <c r="BL652" s="19" t="s">
        <v>151</v>
      </c>
      <c r="BM652" s="186" t="s">
        <v>716</v>
      </c>
    </row>
    <row r="653" spans="2:51" s="13" customFormat="1" ht="12">
      <c r="B653" s="193"/>
      <c r="C653" s="194"/>
      <c r="D653" s="195" t="s">
        <v>155</v>
      </c>
      <c r="E653" s="196" t="s">
        <v>19</v>
      </c>
      <c r="F653" s="197" t="s">
        <v>717</v>
      </c>
      <c r="G653" s="194"/>
      <c r="H653" s="196" t="s">
        <v>19</v>
      </c>
      <c r="I653" s="198"/>
      <c r="J653" s="194"/>
      <c r="K653" s="194"/>
      <c r="L653" s="199"/>
      <c r="M653" s="200"/>
      <c r="N653" s="201"/>
      <c r="O653" s="201"/>
      <c r="P653" s="201"/>
      <c r="Q653" s="201"/>
      <c r="R653" s="201"/>
      <c r="S653" s="201"/>
      <c r="T653" s="202"/>
      <c r="AT653" s="203" t="s">
        <v>155</v>
      </c>
      <c r="AU653" s="203" t="s">
        <v>82</v>
      </c>
      <c r="AV653" s="13" t="s">
        <v>80</v>
      </c>
      <c r="AW653" s="13" t="s">
        <v>33</v>
      </c>
      <c r="AX653" s="13" t="s">
        <v>72</v>
      </c>
      <c r="AY653" s="203" t="s">
        <v>143</v>
      </c>
    </row>
    <row r="654" spans="2:51" s="13" customFormat="1" ht="12">
      <c r="B654" s="193"/>
      <c r="C654" s="194"/>
      <c r="D654" s="195" t="s">
        <v>155</v>
      </c>
      <c r="E654" s="196" t="s">
        <v>19</v>
      </c>
      <c r="F654" s="197" t="s">
        <v>718</v>
      </c>
      <c r="G654" s="194"/>
      <c r="H654" s="196" t="s">
        <v>19</v>
      </c>
      <c r="I654" s="198"/>
      <c r="J654" s="194"/>
      <c r="K654" s="194"/>
      <c r="L654" s="199"/>
      <c r="M654" s="200"/>
      <c r="N654" s="201"/>
      <c r="O654" s="201"/>
      <c r="P654" s="201"/>
      <c r="Q654" s="201"/>
      <c r="R654" s="201"/>
      <c r="S654" s="201"/>
      <c r="T654" s="202"/>
      <c r="AT654" s="203" t="s">
        <v>155</v>
      </c>
      <c r="AU654" s="203" t="s">
        <v>82</v>
      </c>
      <c r="AV654" s="13" t="s">
        <v>80</v>
      </c>
      <c r="AW654" s="13" t="s">
        <v>33</v>
      </c>
      <c r="AX654" s="13" t="s">
        <v>72</v>
      </c>
      <c r="AY654" s="203" t="s">
        <v>143</v>
      </c>
    </row>
    <row r="655" spans="2:51" s="14" customFormat="1" ht="12">
      <c r="B655" s="204"/>
      <c r="C655" s="205"/>
      <c r="D655" s="195" t="s">
        <v>155</v>
      </c>
      <c r="E655" s="206" t="s">
        <v>19</v>
      </c>
      <c r="F655" s="207" t="s">
        <v>719</v>
      </c>
      <c r="G655" s="205"/>
      <c r="H655" s="208">
        <v>3.24</v>
      </c>
      <c r="I655" s="209"/>
      <c r="J655" s="205"/>
      <c r="K655" s="205"/>
      <c r="L655" s="210"/>
      <c r="M655" s="211"/>
      <c r="N655" s="212"/>
      <c r="O655" s="212"/>
      <c r="P655" s="212"/>
      <c r="Q655" s="212"/>
      <c r="R655" s="212"/>
      <c r="S655" s="212"/>
      <c r="T655" s="213"/>
      <c r="AT655" s="214" t="s">
        <v>155</v>
      </c>
      <c r="AU655" s="214" t="s">
        <v>82</v>
      </c>
      <c r="AV655" s="14" t="s">
        <v>82</v>
      </c>
      <c r="AW655" s="14" t="s">
        <v>33</v>
      </c>
      <c r="AX655" s="14" t="s">
        <v>80</v>
      </c>
      <c r="AY655" s="214" t="s">
        <v>143</v>
      </c>
    </row>
    <row r="656" spans="1:65" s="2" customFormat="1" ht="24.2" customHeight="1">
      <c r="A656" s="36"/>
      <c r="B656" s="37"/>
      <c r="C656" s="175" t="s">
        <v>278</v>
      </c>
      <c r="D656" s="175" t="s">
        <v>146</v>
      </c>
      <c r="E656" s="176" t="s">
        <v>720</v>
      </c>
      <c r="F656" s="177" t="s">
        <v>721</v>
      </c>
      <c r="G656" s="178" t="s">
        <v>178</v>
      </c>
      <c r="H656" s="179">
        <v>21.6</v>
      </c>
      <c r="I656" s="180"/>
      <c r="J656" s="181">
        <f>ROUND(I656*H656,2)</f>
        <v>0</v>
      </c>
      <c r="K656" s="177" t="s">
        <v>150</v>
      </c>
      <c r="L656" s="41"/>
      <c r="M656" s="182" t="s">
        <v>19</v>
      </c>
      <c r="N656" s="183" t="s">
        <v>43</v>
      </c>
      <c r="O656" s="66"/>
      <c r="P656" s="184">
        <f>O656*H656</f>
        <v>0</v>
      </c>
      <c r="Q656" s="184">
        <v>0.16176</v>
      </c>
      <c r="R656" s="184">
        <f>Q656*H656</f>
        <v>3.494016</v>
      </c>
      <c r="S656" s="184">
        <v>0</v>
      </c>
      <c r="T656" s="185">
        <f>S656*H656</f>
        <v>0</v>
      </c>
      <c r="U656" s="36"/>
      <c r="V656" s="36"/>
      <c r="W656" s="36"/>
      <c r="X656" s="36"/>
      <c r="Y656" s="36"/>
      <c r="Z656" s="36"/>
      <c r="AA656" s="36"/>
      <c r="AB656" s="36"/>
      <c r="AC656" s="36"/>
      <c r="AD656" s="36"/>
      <c r="AE656" s="36"/>
      <c r="AR656" s="186" t="s">
        <v>151</v>
      </c>
      <c r="AT656" s="186" t="s">
        <v>146</v>
      </c>
      <c r="AU656" s="186" t="s">
        <v>82</v>
      </c>
      <c r="AY656" s="19" t="s">
        <v>143</v>
      </c>
      <c r="BE656" s="187">
        <f>IF(N656="základní",J656,0)</f>
        <v>0</v>
      </c>
      <c r="BF656" s="187">
        <f>IF(N656="snížená",J656,0)</f>
        <v>0</v>
      </c>
      <c r="BG656" s="187">
        <f>IF(N656="zákl. přenesená",J656,0)</f>
        <v>0</v>
      </c>
      <c r="BH656" s="187">
        <f>IF(N656="sníž. přenesená",J656,0)</f>
        <v>0</v>
      </c>
      <c r="BI656" s="187">
        <f>IF(N656="nulová",J656,0)</f>
        <v>0</v>
      </c>
      <c r="BJ656" s="19" t="s">
        <v>80</v>
      </c>
      <c r="BK656" s="187">
        <f>ROUND(I656*H656,2)</f>
        <v>0</v>
      </c>
      <c r="BL656" s="19" t="s">
        <v>151</v>
      </c>
      <c r="BM656" s="186" t="s">
        <v>722</v>
      </c>
    </row>
    <row r="657" spans="1:47" s="2" customFormat="1" ht="12">
      <c r="A657" s="36"/>
      <c r="B657" s="37"/>
      <c r="C657" s="38"/>
      <c r="D657" s="188" t="s">
        <v>153</v>
      </c>
      <c r="E657" s="38"/>
      <c r="F657" s="189" t="s">
        <v>723</v>
      </c>
      <c r="G657" s="38"/>
      <c r="H657" s="38"/>
      <c r="I657" s="190"/>
      <c r="J657" s="38"/>
      <c r="K657" s="38"/>
      <c r="L657" s="41"/>
      <c r="M657" s="191"/>
      <c r="N657" s="192"/>
      <c r="O657" s="66"/>
      <c r="P657" s="66"/>
      <c r="Q657" s="66"/>
      <c r="R657" s="66"/>
      <c r="S657" s="66"/>
      <c r="T657" s="67"/>
      <c r="U657" s="36"/>
      <c r="V657" s="36"/>
      <c r="W657" s="36"/>
      <c r="X657" s="36"/>
      <c r="Y657" s="36"/>
      <c r="Z657" s="36"/>
      <c r="AA657" s="36"/>
      <c r="AB657" s="36"/>
      <c r="AC657" s="36"/>
      <c r="AD657" s="36"/>
      <c r="AE657" s="36"/>
      <c r="AT657" s="19" t="s">
        <v>153</v>
      </c>
      <c r="AU657" s="19" t="s">
        <v>82</v>
      </c>
    </row>
    <row r="658" spans="2:51" s="13" customFormat="1" ht="12">
      <c r="B658" s="193"/>
      <c r="C658" s="194"/>
      <c r="D658" s="195" t="s">
        <v>155</v>
      </c>
      <c r="E658" s="196" t="s">
        <v>19</v>
      </c>
      <c r="F658" s="197" t="s">
        <v>717</v>
      </c>
      <c r="G658" s="194"/>
      <c r="H658" s="196" t="s">
        <v>19</v>
      </c>
      <c r="I658" s="198"/>
      <c r="J658" s="194"/>
      <c r="K658" s="194"/>
      <c r="L658" s="199"/>
      <c r="M658" s="200"/>
      <c r="N658" s="201"/>
      <c r="O658" s="201"/>
      <c r="P658" s="201"/>
      <c r="Q658" s="201"/>
      <c r="R658" s="201"/>
      <c r="S658" s="201"/>
      <c r="T658" s="202"/>
      <c r="AT658" s="203" t="s">
        <v>155</v>
      </c>
      <c r="AU658" s="203" t="s">
        <v>82</v>
      </c>
      <c r="AV658" s="13" t="s">
        <v>80</v>
      </c>
      <c r="AW658" s="13" t="s">
        <v>33</v>
      </c>
      <c r="AX658" s="13" t="s">
        <v>72</v>
      </c>
      <c r="AY658" s="203" t="s">
        <v>143</v>
      </c>
    </row>
    <row r="659" spans="2:51" s="13" customFormat="1" ht="12">
      <c r="B659" s="193"/>
      <c r="C659" s="194"/>
      <c r="D659" s="195" t="s">
        <v>155</v>
      </c>
      <c r="E659" s="196" t="s">
        <v>19</v>
      </c>
      <c r="F659" s="197" t="s">
        <v>718</v>
      </c>
      <c r="G659" s="194"/>
      <c r="H659" s="196" t="s">
        <v>19</v>
      </c>
      <c r="I659" s="198"/>
      <c r="J659" s="194"/>
      <c r="K659" s="194"/>
      <c r="L659" s="199"/>
      <c r="M659" s="200"/>
      <c r="N659" s="201"/>
      <c r="O659" s="201"/>
      <c r="P659" s="201"/>
      <c r="Q659" s="201"/>
      <c r="R659" s="201"/>
      <c r="S659" s="201"/>
      <c r="T659" s="202"/>
      <c r="AT659" s="203" t="s">
        <v>155</v>
      </c>
      <c r="AU659" s="203" t="s">
        <v>82</v>
      </c>
      <c r="AV659" s="13" t="s">
        <v>80</v>
      </c>
      <c r="AW659" s="13" t="s">
        <v>33</v>
      </c>
      <c r="AX659" s="13" t="s">
        <v>72</v>
      </c>
      <c r="AY659" s="203" t="s">
        <v>143</v>
      </c>
    </row>
    <row r="660" spans="2:51" s="14" customFormat="1" ht="12">
      <c r="B660" s="204"/>
      <c r="C660" s="205"/>
      <c r="D660" s="195" t="s">
        <v>155</v>
      </c>
      <c r="E660" s="206" t="s">
        <v>19</v>
      </c>
      <c r="F660" s="207" t="s">
        <v>724</v>
      </c>
      <c r="G660" s="205"/>
      <c r="H660" s="208">
        <v>21.6</v>
      </c>
      <c r="I660" s="209"/>
      <c r="J660" s="205"/>
      <c r="K660" s="205"/>
      <c r="L660" s="210"/>
      <c r="M660" s="211"/>
      <c r="N660" s="212"/>
      <c r="O660" s="212"/>
      <c r="P660" s="212"/>
      <c r="Q660" s="212"/>
      <c r="R660" s="212"/>
      <c r="S660" s="212"/>
      <c r="T660" s="213"/>
      <c r="AT660" s="214" t="s">
        <v>155</v>
      </c>
      <c r="AU660" s="214" t="s">
        <v>82</v>
      </c>
      <c r="AV660" s="14" t="s">
        <v>82</v>
      </c>
      <c r="AW660" s="14" t="s">
        <v>33</v>
      </c>
      <c r="AX660" s="14" t="s">
        <v>80</v>
      </c>
      <c r="AY660" s="214" t="s">
        <v>143</v>
      </c>
    </row>
    <row r="661" spans="2:63" s="12" customFormat="1" ht="22.9" customHeight="1">
      <c r="B661" s="159"/>
      <c r="C661" s="160"/>
      <c r="D661" s="161" t="s">
        <v>71</v>
      </c>
      <c r="E661" s="173" t="s">
        <v>725</v>
      </c>
      <c r="F661" s="173" t="s">
        <v>726</v>
      </c>
      <c r="G661" s="160"/>
      <c r="H661" s="160"/>
      <c r="I661" s="163"/>
      <c r="J661" s="174">
        <f>BK661</f>
        <v>0</v>
      </c>
      <c r="K661" s="160"/>
      <c r="L661" s="165"/>
      <c r="M661" s="166"/>
      <c r="N661" s="167"/>
      <c r="O661" s="167"/>
      <c r="P661" s="168">
        <f>SUM(P662:P672)</f>
        <v>0</v>
      </c>
      <c r="Q661" s="167"/>
      <c r="R661" s="168">
        <f>SUM(R662:R672)</f>
        <v>0.70575</v>
      </c>
      <c r="S661" s="167"/>
      <c r="T661" s="169">
        <f>SUM(T662:T672)</f>
        <v>0</v>
      </c>
      <c r="AR661" s="170" t="s">
        <v>80</v>
      </c>
      <c r="AT661" s="171" t="s">
        <v>71</v>
      </c>
      <c r="AU661" s="171" t="s">
        <v>80</v>
      </c>
      <c r="AY661" s="170" t="s">
        <v>143</v>
      </c>
      <c r="BK661" s="172">
        <f>SUM(BK662:BK672)</f>
        <v>0</v>
      </c>
    </row>
    <row r="662" spans="1:65" s="2" customFormat="1" ht="37.9" customHeight="1">
      <c r="A662" s="36"/>
      <c r="B662" s="37"/>
      <c r="C662" s="175" t="s">
        <v>529</v>
      </c>
      <c r="D662" s="175" t="s">
        <v>146</v>
      </c>
      <c r="E662" s="176" t="s">
        <v>727</v>
      </c>
      <c r="F662" s="177" t="s">
        <v>728</v>
      </c>
      <c r="G662" s="178" t="s">
        <v>194</v>
      </c>
      <c r="H662" s="179">
        <v>4</v>
      </c>
      <c r="I662" s="180"/>
      <c r="J662" s="181">
        <f>ROUND(I662*H662,2)</f>
        <v>0</v>
      </c>
      <c r="K662" s="177" t="s">
        <v>150</v>
      </c>
      <c r="L662" s="41"/>
      <c r="M662" s="182" t="s">
        <v>19</v>
      </c>
      <c r="N662" s="183" t="s">
        <v>43</v>
      </c>
      <c r="O662" s="66"/>
      <c r="P662" s="184">
        <f>O662*H662</f>
        <v>0</v>
      </c>
      <c r="Q662" s="184">
        <v>0.04684</v>
      </c>
      <c r="R662" s="184">
        <f>Q662*H662</f>
        <v>0.18736</v>
      </c>
      <c r="S662" s="184">
        <v>0</v>
      </c>
      <c r="T662" s="185">
        <f>S662*H662</f>
        <v>0</v>
      </c>
      <c r="U662" s="36"/>
      <c r="V662" s="36"/>
      <c r="W662" s="36"/>
      <c r="X662" s="36"/>
      <c r="Y662" s="36"/>
      <c r="Z662" s="36"/>
      <c r="AA662" s="36"/>
      <c r="AB662" s="36"/>
      <c r="AC662" s="36"/>
      <c r="AD662" s="36"/>
      <c r="AE662" s="36"/>
      <c r="AR662" s="186" t="s">
        <v>151</v>
      </c>
      <c r="AT662" s="186" t="s">
        <v>146</v>
      </c>
      <c r="AU662" s="186" t="s">
        <v>82</v>
      </c>
      <c r="AY662" s="19" t="s">
        <v>143</v>
      </c>
      <c r="BE662" s="187">
        <f>IF(N662="základní",J662,0)</f>
        <v>0</v>
      </c>
      <c r="BF662" s="187">
        <f>IF(N662="snížená",J662,0)</f>
        <v>0</v>
      </c>
      <c r="BG662" s="187">
        <f>IF(N662="zákl. přenesená",J662,0)</f>
        <v>0</v>
      </c>
      <c r="BH662" s="187">
        <f>IF(N662="sníž. přenesená",J662,0)</f>
        <v>0</v>
      </c>
      <c r="BI662" s="187">
        <f>IF(N662="nulová",J662,0)</f>
        <v>0</v>
      </c>
      <c r="BJ662" s="19" t="s">
        <v>80</v>
      </c>
      <c r="BK662" s="187">
        <f>ROUND(I662*H662,2)</f>
        <v>0</v>
      </c>
      <c r="BL662" s="19" t="s">
        <v>151</v>
      </c>
      <c r="BM662" s="186" t="s">
        <v>729</v>
      </c>
    </row>
    <row r="663" spans="1:47" s="2" customFormat="1" ht="12">
      <c r="A663" s="36"/>
      <c r="B663" s="37"/>
      <c r="C663" s="38"/>
      <c r="D663" s="188" t="s">
        <v>153</v>
      </c>
      <c r="E663" s="38"/>
      <c r="F663" s="189" t="s">
        <v>730</v>
      </c>
      <c r="G663" s="38"/>
      <c r="H663" s="38"/>
      <c r="I663" s="190"/>
      <c r="J663" s="38"/>
      <c r="K663" s="38"/>
      <c r="L663" s="41"/>
      <c r="M663" s="191"/>
      <c r="N663" s="192"/>
      <c r="O663" s="66"/>
      <c r="P663" s="66"/>
      <c r="Q663" s="66"/>
      <c r="R663" s="66"/>
      <c r="S663" s="66"/>
      <c r="T663" s="67"/>
      <c r="U663" s="36"/>
      <c r="V663" s="36"/>
      <c r="W663" s="36"/>
      <c r="X663" s="36"/>
      <c r="Y663" s="36"/>
      <c r="Z663" s="36"/>
      <c r="AA663" s="36"/>
      <c r="AB663" s="36"/>
      <c r="AC663" s="36"/>
      <c r="AD663" s="36"/>
      <c r="AE663" s="36"/>
      <c r="AT663" s="19" t="s">
        <v>153</v>
      </c>
      <c r="AU663" s="19" t="s">
        <v>82</v>
      </c>
    </row>
    <row r="664" spans="2:51" s="14" customFormat="1" ht="12">
      <c r="B664" s="204"/>
      <c r="C664" s="205"/>
      <c r="D664" s="195" t="s">
        <v>155</v>
      </c>
      <c r="E664" s="206" t="s">
        <v>19</v>
      </c>
      <c r="F664" s="207" t="s">
        <v>731</v>
      </c>
      <c r="G664" s="205"/>
      <c r="H664" s="208">
        <v>3</v>
      </c>
      <c r="I664" s="209"/>
      <c r="J664" s="205"/>
      <c r="K664" s="205"/>
      <c r="L664" s="210"/>
      <c r="M664" s="211"/>
      <c r="N664" s="212"/>
      <c r="O664" s="212"/>
      <c r="P664" s="212"/>
      <c r="Q664" s="212"/>
      <c r="R664" s="212"/>
      <c r="S664" s="212"/>
      <c r="T664" s="213"/>
      <c r="AT664" s="214" t="s">
        <v>155</v>
      </c>
      <c r="AU664" s="214" t="s">
        <v>82</v>
      </c>
      <c r="AV664" s="14" t="s">
        <v>82</v>
      </c>
      <c r="AW664" s="14" t="s">
        <v>33</v>
      </c>
      <c r="AX664" s="14" t="s">
        <v>72</v>
      </c>
      <c r="AY664" s="214" t="s">
        <v>143</v>
      </c>
    </row>
    <row r="665" spans="2:51" s="14" customFormat="1" ht="12">
      <c r="B665" s="204"/>
      <c r="C665" s="205"/>
      <c r="D665" s="195" t="s">
        <v>155</v>
      </c>
      <c r="E665" s="206" t="s">
        <v>19</v>
      </c>
      <c r="F665" s="207" t="s">
        <v>732</v>
      </c>
      <c r="G665" s="205"/>
      <c r="H665" s="208">
        <v>1</v>
      </c>
      <c r="I665" s="209"/>
      <c r="J665" s="205"/>
      <c r="K665" s="205"/>
      <c r="L665" s="210"/>
      <c r="M665" s="211"/>
      <c r="N665" s="212"/>
      <c r="O665" s="212"/>
      <c r="P665" s="212"/>
      <c r="Q665" s="212"/>
      <c r="R665" s="212"/>
      <c r="S665" s="212"/>
      <c r="T665" s="213"/>
      <c r="AT665" s="214" t="s">
        <v>155</v>
      </c>
      <c r="AU665" s="214" t="s">
        <v>82</v>
      </c>
      <c r="AV665" s="14" t="s">
        <v>82</v>
      </c>
      <c r="AW665" s="14" t="s">
        <v>33</v>
      </c>
      <c r="AX665" s="14" t="s">
        <v>72</v>
      </c>
      <c r="AY665" s="214" t="s">
        <v>143</v>
      </c>
    </row>
    <row r="666" spans="2:51" s="15" customFormat="1" ht="12">
      <c r="B666" s="215"/>
      <c r="C666" s="216"/>
      <c r="D666" s="195" t="s">
        <v>155</v>
      </c>
      <c r="E666" s="217" t="s">
        <v>19</v>
      </c>
      <c r="F666" s="218" t="s">
        <v>166</v>
      </c>
      <c r="G666" s="216"/>
      <c r="H666" s="219">
        <v>4</v>
      </c>
      <c r="I666" s="220"/>
      <c r="J666" s="216"/>
      <c r="K666" s="216"/>
      <c r="L666" s="221"/>
      <c r="M666" s="222"/>
      <c r="N666" s="223"/>
      <c r="O666" s="223"/>
      <c r="P666" s="223"/>
      <c r="Q666" s="223"/>
      <c r="R666" s="223"/>
      <c r="S666" s="223"/>
      <c r="T666" s="224"/>
      <c r="AT666" s="225" t="s">
        <v>155</v>
      </c>
      <c r="AU666" s="225" t="s">
        <v>82</v>
      </c>
      <c r="AV666" s="15" t="s">
        <v>151</v>
      </c>
      <c r="AW666" s="15" t="s">
        <v>33</v>
      </c>
      <c r="AX666" s="15" t="s">
        <v>80</v>
      </c>
      <c r="AY666" s="225" t="s">
        <v>143</v>
      </c>
    </row>
    <row r="667" spans="1:65" s="2" customFormat="1" ht="24.2" customHeight="1">
      <c r="A667" s="36"/>
      <c r="B667" s="37"/>
      <c r="C667" s="226" t="s">
        <v>711</v>
      </c>
      <c r="D667" s="226" t="s">
        <v>227</v>
      </c>
      <c r="E667" s="227" t="s">
        <v>733</v>
      </c>
      <c r="F667" s="228" t="s">
        <v>734</v>
      </c>
      <c r="G667" s="229" t="s">
        <v>194</v>
      </c>
      <c r="H667" s="230">
        <v>3</v>
      </c>
      <c r="I667" s="231"/>
      <c r="J667" s="232">
        <f>ROUND(I667*H667,2)</f>
        <v>0</v>
      </c>
      <c r="K667" s="228" t="s">
        <v>150</v>
      </c>
      <c r="L667" s="233"/>
      <c r="M667" s="234" t="s">
        <v>19</v>
      </c>
      <c r="N667" s="235" t="s">
        <v>43</v>
      </c>
      <c r="O667" s="66"/>
      <c r="P667" s="184">
        <f>O667*H667</f>
        <v>0</v>
      </c>
      <c r="Q667" s="184">
        <v>0.01521</v>
      </c>
      <c r="R667" s="184">
        <f>Q667*H667</f>
        <v>0.04563</v>
      </c>
      <c r="S667" s="184">
        <v>0</v>
      </c>
      <c r="T667" s="185">
        <f>S667*H667</f>
        <v>0</v>
      </c>
      <c r="U667" s="36"/>
      <c r="V667" s="36"/>
      <c r="W667" s="36"/>
      <c r="X667" s="36"/>
      <c r="Y667" s="36"/>
      <c r="Z667" s="36"/>
      <c r="AA667" s="36"/>
      <c r="AB667" s="36"/>
      <c r="AC667" s="36"/>
      <c r="AD667" s="36"/>
      <c r="AE667" s="36"/>
      <c r="AR667" s="186" t="s">
        <v>206</v>
      </c>
      <c r="AT667" s="186" t="s">
        <v>227</v>
      </c>
      <c r="AU667" s="186" t="s">
        <v>82</v>
      </c>
      <c r="AY667" s="19" t="s">
        <v>143</v>
      </c>
      <c r="BE667" s="187">
        <f>IF(N667="základní",J667,0)</f>
        <v>0</v>
      </c>
      <c r="BF667" s="187">
        <f>IF(N667="snížená",J667,0)</f>
        <v>0</v>
      </c>
      <c r="BG667" s="187">
        <f>IF(N667="zákl. přenesená",J667,0)</f>
        <v>0</v>
      </c>
      <c r="BH667" s="187">
        <f>IF(N667="sníž. přenesená",J667,0)</f>
        <v>0</v>
      </c>
      <c r="BI667" s="187">
        <f>IF(N667="nulová",J667,0)</f>
        <v>0</v>
      </c>
      <c r="BJ667" s="19" t="s">
        <v>80</v>
      </c>
      <c r="BK667" s="187">
        <f>ROUND(I667*H667,2)</f>
        <v>0</v>
      </c>
      <c r="BL667" s="19" t="s">
        <v>151</v>
      </c>
      <c r="BM667" s="186" t="s">
        <v>735</v>
      </c>
    </row>
    <row r="668" spans="1:65" s="2" customFormat="1" ht="24.2" customHeight="1">
      <c r="A668" s="36"/>
      <c r="B668" s="37"/>
      <c r="C668" s="226" t="s">
        <v>725</v>
      </c>
      <c r="D668" s="226" t="s">
        <v>227</v>
      </c>
      <c r="E668" s="227" t="s">
        <v>736</v>
      </c>
      <c r="F668" s="228" t="s">
        <v>737</v>
      </c>
      <c r="G668" s="229" t="s">
        <v>194</v>
      </c>
      <c r="H668" s="230">
        <v>1</v>
      </c>
      <c r="I668" s="231"/>
      <c r="J668" s="232">
        <f>ROUND(I668*H668,2)</f>
        <v>0</v>
      </c>
      <c r="K668" s="228" t="s">
        <v>150</v>
      </c>
      <c r="L668" s="233"/>
      <c r="M668" s="234" t="s">
        <v>19</v>
      </c>
      <c r="N668" s="235" t="s">
        <v>43</v>
      </c>
      <c r="O668" s="66"/>
      <c r="P668" s="184">
        <f>O668*H668</f>
        <v>0</v>
      </c>
      <c r="Q668" s="184">
        <v>0.01553</v>
      </c>
      <c r="R668" s="184">
        <f>Q668*H668</f>
        <v>0.01553</v>
      </c>
      <c r="S668" s="184">
        <v>0</v>
      </c>
      <c r="T668" s="185">
        <f>S668*H668</f>
        <v>0</v>
      </c>
      <c r="U668" s="36"/>
      <c r="V668" s="36"/>
      <c r="W668" s="36"/>
      <c r="X668" s="36"/>
      <c r="Y668" s="36"/>
      <c r="Z668" s="36"/>
      <c r="AA668" s="36"/>
      <c r="AB668" s="36"/>
      <c r="AC668" s="36"/>
      <c r="AD668" s="36"/>
      <c r="AE668" s="36"/>
      <c r="AR668" s="186" t="s">
        <v>206</v>
      </c>
      <c r="AT668" s="186" t="s">
        <v>227</v>
      </c>
      <c r="AU668" s="186" t="s">
        <v>82</v>
      </c>
      <c r="AY668" s="19" t="s">
        <v>143</v>
      </c>
      <c r="BE668" s="187">
        <f>IF(N668="základní",J668,0)</f>
        <v>0</v>
      </c>
      <c r="BF668" s="187">
        <f>IF(N668="snížená",J668,0)</f>
        <v>0</v>
      </c>
      <c r="BG668" s="187">
        <f>IF(N668="zákl. přenesená",J668,0)</f>
        <v>0</v>
      </c>
      <c r="BH668" s="187">
        <f>IF(N668="sníž. přenesená",J668,0)</f>
        <v>0</v>
      </c>
      <c r="BI668" s="187">
        <f>IF(N668="nulová",J668,0)</f>
        <v>0</v>
      </c>
      <c r="BJ668" s="19" t="s">
        <v>80</v>
      </c>
      <c r="BK668" s="187">
        <f>ROUND(I668*H668,2)</f>
        <v>0</v>
      </c>
      <c r="BL668" s="19" t="s">
        <v>151</v>
      </c>
      <c r="BM668" s="186" t="s">
        <v>738</v>
      </c>
    </row>
    <row r="669" spans="1:65" s="2" customFormat="1" ht="37.9" customHeight="1">
      <c r="A669" s="36"/>
      <c r="B669" s="37"/>
      <c r="C669" s="175" t="s">
        <v>739</v>
      </c>
      <c r="D669" s="175" t="s">
        <v>146</v>
      </c>
      <c r="E669" s="176" t="s">
        <v>740</v>
      </c>
      <c r="F669" s="177" t="s">
        <v>741</v>
      </c>
      <c r="G669" s="178" t="s">
        <v>194</v>
      </c>
      <c r="H669" s="179">
        <v>1</v>
      </c>
      <c r="I669" s="180"/>
      <c r="J669" s="181">
        <f>ROUND(I669*H669,2)</f>
        <v>0</v>
      </c>
      <c r="K669" s="177" t="s">
        <v>150</v>
      </c>
      <c r="L669" s="41"/>
      <c r="M669" s="182" t="s">
        <v>19</v>
      </c>
      <c r="N669" s="183" t="s">
        <v>43</v>
      </c>
      <c r="O669" s="66"/>
      <c r="P669" s="184">
        <f>O669*H669</f>
        <v>0</v>
      </c>
      <c r="Q669" s="184">
        <v>0.4417</v>
      </c>
      <c r="R669" s="184">
        <f>Q669*H669</f>
        <v>0.4417</v>
      </c>
      <c r="S669" s="184">
        <v>0</v>
      </c>
      <c r="T669" s="185">
        <f>S669*H669</f>
        <v>0</v>
      </c>
      <c r="U669" s="36"/>
      <c r="V669" s="36"/>
      <c r="W669" s="36"/>
      <c r="X669" s="36"/>
      <c r="Y669" s="36"/>
      <c r="Z669" s="36"/>
      <c r="AA669" s="36"/>
      <c r="AB669" s="36"/>
      <c r="AC669" s="36"/>
      <c r="AD669" s="36"/>
      <c r="AE669" s="36"/>
      <c r="AR669" s="186" t="s">
        <v>151</v>
      </c>
      <c r="AT669" s="186" t="s">
        <v>146</v>
      </c>
      <c r="AU669" s="186" t="s">
        <v>82</v>
      </c>
      <c r="AY669" s="19" t="s">
        <v>143</v>
      </c>
      <c r="BE669" s="187">
        <f>IF(N669="základní",J669,0)</f>
        <v>0</v>
      </c>
      <c r="BF669" s="187">
        <f>IF(N669="snížená",J669,0)</f>
        <v>0</v>
      </c>
      <c r="BG669" s="187">
        <f>IF(N669="zákl. přenesená",J669,0)</f>
        <v>0</v>
      </c>
      <c r="BH669" s="187">
        <f>IF(N669="sníž. přenesená",J669,0)</f>
        <v>0</v>
      </c>
      <c r="BI669" s="187">
        <f>IF(N669="nulová",J669,0)</f>
        <v>0</v>
      </c>
      <c r="BJ669" s="19" t="s">
        <v>80</v>
      </c>
      <c r="BK669" s="187">
        <f>ROUND(I669*H669,2)</f>
        <v>0</v>
      </c>
      <c r="BL669" s="19" t="s">
        <v>151</v>
      </c>
      <c r="BM669" s="186" t="s">
        <v>742</v>
      </c>
    </row>
    <row r="670" spans="1:47" s="2" customFormat="1" ht="12">
      <c r="A670" s="36"/>
      <c r="B670" s="37"/>
      <c r="C670" s="38"/>
      <c r="D670" s="188" t="s">
        <v>153</v>
      </c>
      <c r="E670" s="38"/>
      <c r="F670" s="189" t="s">
        <v>743</v>
      </c>
      <c r="G670" s="38"/>
      <c r="H670" s="38"/>
      <c r="I670" s="190"/>
      <c r="J670" s="38"/>
      <c r="K670" s="38"/>
      <c r="L670" s="41"/>
      <c r="M670" s="191"/>
      <c r="N670" s="192"/>
      <c r="O670" s="66"/>
      <c r="P670" s="66"/>
      <c r="Q670" s="66"/>
      <c r="R670" s="66"/>
      <c r="S670" s="66"/>
      <c r="T670" s="67"/>
      <c r="U670" s="36"/>
      <c r="V670" s="36"/>
      <c r="W670" s="36"/>
      <c r="X670" s="36"/>
      <c r="Y670" s="36"/>
      <c r="Z670" s="36"/>
      <c r="AA670" s="36"/>
      <c r="AB670" s="36"/>
      <c r="AC670" s="36"/>
      <c r="AD670" s="36"/>
      <c r="AE670" s="36"/>
      <c r="AT670" s="19" t="s">
        <v>153</v>
      </c>
      <c r="AU670" s="19" t="s">
        <v>82</v>
      </c>
    </row>
    <row r="671" spans="2:51" s="14" customFormat="1" ht="12">
      <c r="B671" s="204"/>
      <c r="C671" s="205"/>
      <c r="D671" s="195" t="s">
        <v>155</v>
      </c>
      <c r="E671" s="206" t="s">
        <v>19</v>
      </c>
      <c r="F671" s="207" t="s">
        <v>744</v>
      </c>
      <c r="G671" s="205"/>
      <c r="H671" s="208">
        <v>1</v>
      </c>
      <c r="I671" s="209"/>
      <c r="J671" s="205"/>
      <c r="K671" s="205"/>
      <c r="L671" s="210"/>
      <c r="M671" s="211"/>
      <c r="N671" s="212"/>
      <c r="O671" s="212"/>
      <c r="P671" s="212"/>
      <c r="Q671" s="212"/>
      <c r="R671" s="212"/>
      <c r="S671" s="212"/>
      <c r="T671" s="213"/>
      <c r="AT671" s="214" t="s">
        <v>155</v>
      </c>
      <c r="AU671" s="214" t="s">
        <v>82</v>
      </c>
      <c r="AV671" s="14" t="s">
        <v>82</v>
      </c>
      <c r="AW671" s="14" t="s">
        <v>33</v>
      </c>
      <c r="AX671" s="14" t="s">
        <v>80</v>
      </c>
      <c r="AY671" s="214" t="s">
        <v>143</v>
      </c>
    </row>
    <row r="672" spans="1:65" s="2" customFormat="1" ht="37.9" customHeight="1">
      <c r="A672" s="36"/>
      <c r="B672" s="37"/>
      <c r="C672" s="226" t="s">
        <v>745</v>
      </c>
      <c r="D672" s="226" t="s">
        <v>227</v>
      </c>
      <c r="E672" s="227" t="s">
        <v>746</v>
      </c>
      <c r="F672" s="228" t="s">
        <v>747</v>
      </c>
      <c r="G672" s="229" t="s">
        <v>194</v>
      </c>
      <c r="H672" s="230">
        <v>1</v>
      </c>
      <c r="I672" s="231"/>
      <c r="J672" s="232">
        <f>ROUND(I672*H672,2)</f>
        <v>0</v>
      </c>
      <c r="K672" s="228" t="s">
        <v>150</v>
      </c>
      <c r="L672" s="233"/>
      <c r="M672" s="234" t="s">
        <v>19</v>
      </c>
      <c r="N672" s="235" t="s">
        <v>43</v>
      </c>
      <c r="O672" s="66"/>
      <c r="P672" s="184">
        <f>O672*H672</f>
        <v>0</v>
      </c>
      <c r="Q672" s="184">
        <v>0.01553</v>
      </c>
      <c r="R672" s="184">
        <f>Q672*H672</f>
        <v>0.01553</v>
      </c>
      <c r="S672" s="184">
        <v>0</v>
      </c>
      <c r="T672" s="185">
        <f>S672*H672</f>
        <v>0</v>
      </c>
      <c r="U672" s="36"/>
      <c r="V672" s="36"/>
      <c r="W672" s="36"/>
      <c r="X672" s="36"/>
      <c r="Y672" s="36"/>
      <c r="Z672" s="36"/>
      <c r="AA672" s="36"/>
      <c r="AB672" s="36"/>
      <c r="AC672" s="36"/>
      <c r="AD672" s="36"/>
      <c r="AE672" s="36"/>
      <c r="AR672" s="186" t="s">
        <v>206</v>
      </c>
      <c r="AT672" s="186" t="s">
        <v>227</v>
      </c>
      <c r="AU672" s="186" t="s">
        <v>82</v>
      </c>
      <c r="AY672" s="19" t="s">
        <v>143</v>
      </c>
      <c r="BE672" s="187">
        <f>IF(N672="základní",J672,0)</f>
        <v>0</v>
      </c>
      <c r="BF672" s="187">
        <f>IF(N672="snížená",J672,0)</f>
        <v>0</v>
      </c>
      <c r="BG672" s="187">
        <f>IF(N672="zákl. přenesená",J672,0)</f>
        <v>0</v>
      </c>
      <c r="BH672" s="187">
        <f>IF(N672="sníž. přenesená",J672,0)</f>
        <v>0</v>
      </c>
      <c r="BI672" s="187">
        <f>IF(N672="nulová",J672,0)</f>
        <v>0</v>
      </c>
      <c r="BJ672" s="19" t="s">
        <v>80</v>
      </c>
      <c r="BK672" s="187">
        <f>ROUND(I672*H672,2)</f>
        <v>0</v>
      </c>
      <c r="BL672" s="19" t="s">
        <v>151</v>
      </c>
      <c r="BM672" s="186" t="s">
        <v>748</v>
      </c>
    </row>
    <row r="673" spans="2:63" s="12" customFormat="1" ht="22.9" customHeight="1">
      <c r="B673" s="159"/>
      <c r="C673" s="160"/>
      <c r="D673" s="161" t="s">
        <v>71</v>
      </c>
      <c r="E673" s="173" t="s">
        <v>749</v>
      </c>
      <c r="F673" s="173" t="s">
        <v>750</v>
      </c>
      <c r="G673" s="160"/>
      <c r="H673" s="160"/>
      <c r="I673" s="163"/>
      <c r="J673" s="174">
        <f>BK673</f>
        <v>0</v>
      </c>
      <c r="K673" s="160"/>
      <c r="L673" s="165"/>
      <c r="M673" s="166"/>
      <c r="N673" s="167"/>
      <c r="O673" s="167"/>
      <c r="P673" s="168">
        <f>SUM(P674:P719)</f>
        <v>0</v>
      </c>
      <c r="Q673" s="167"/>
      <c r="R673" s="168">
        <f>SUM(R674:R719)</f>
        <v>0.10257182999999999</v>
      </c>
      <c r="S673" s="167"/>
      <c r="T673" s="169">
        <f>SUM(T674:T719)</f>
        <v>0</v>
      </c>
      <c r="AR673" s="170" t="s">
        <v>80</v>
      </c>
      <c r="AT673" s="171" t="s">
        <v>71</v>
      </c>
      <c r="AU673" s="171" t="s">
        <v>80</v>
      </c>
      <c r="AY673" s="170" t="s">
        <v>143</v>
      </c>
      <c r="BK673" s="172">
        <f>SUM(BK674:BK719)</f>
        <v>0</v>
      </c>
    </row>
    <row r="674" spans="1:65" s="2" customFormat="1" ht="44.25" customHeight="1">
      <c r="A674" s="36"/>
      <c r="B674" s="37"/>
      <c r="C674" s="175" t="s">
        <v>751</v>
      </c>
      <c r="D674" s="175" t="s">
        <v>146</v>
      </c>
      <c r="E674" s="176" t="s">
        <v>752</v>
      </c>
      <c r="F674" s="177" t="s">
        <v>753</v>
      </c>
      <c r="G674" s="178" t="s">
        <v>178</v>
      </c>
      <c r="H674" s="179">
        <v>1185.257</v>
      </c>
      <c r="I674" s="180"/>
      <c r="J674" s="181">
        <f>ROUND(I674*H674,2)</f>
        <v>0</v>
      </c>
      <c r="K674" s="177" t="s">
        <v>150</v>
      </c>
      <c r="L674" s="41"/>
      <c r="M674" s="182" t="s">
        <v>19</v>
      </c>
      <c r="N674" s="183" t="s">
        <v>43</v>
      </c>
      <c r="O674" s="66"/>
      <c r="P674" s="184">
        <f>O674*H674</f>
        <v>0</v>
      </c>
      <c r="Q674" s="184">
        <v>0</v>
      </c>
      <c r="R674" s="184">
        <f>Q674*H674</f>
        <v>0</v>
      </c>
      <c r="S674" s="184">
        <v>0</v>
      </c>
      <c r="T674" s="185">
        <f>S674*H674</f>
        <v>0</v>
      </c>
      <c r="U674" s="36"/>
      <c r="V674" s="36"/>
      <c r="W674" s="36"/>
      <c r="X674" s="36"/>
      <c r="Y674" s="36"/>
      <c r="Z674" s="36"/>
      <c r="AA674" s="36"/>
      <c r="AB674" s="36"/>
      <c r="AC674" s="36"/>
      <c r="AD674" s="36"/>
      <c r="AE674" s="36"/>
      <c r="AR674" s="186" t="s">
        <v>151</v>
      </c>
      <c r="AT674" s="186" t="s">
        <v>146</v>
      </c>
      <c r="AU674" s="186" t="s">
        <v>82</v>
      </c>
      <c r="AY674" s="19" t="s">
        <v>143</v>
      </c>
      <c r="BE674" s="187">
        <f>IF(N674="základní",J674,0)</f>
        <v>0</v>
      </c>
      <c r="BF674" s="187">
        <f>IF(N674="snížená",J674,0)</f>
        <v>0</v>
      </c>
      <c r="BG674" s="187">
        <f>IF(N674="zákl. přenesená",J674,0)</f>
        <v>0</v>
      </c>
      <c r="BH674" s="187">
        <f>IF(N674="sníž. přenesená",J674,0)</f>
        <v>0</v>
      </c>
      <c r="BI674" s="187">
        <f>IF(N674="nulová",J674,0)</f>
        <v>0</v>
      </c>
      <c r="BJ674" s="19" t="s">
        <v>80</v>
      </c>
      <c r="BK674" s="187">
        <f>ROUND(I674*H674,2)</f>
        <v>0</v>
      </c>
      <c r="BL674" s="19" t="s">
        <v>151</v>
      </c>
      <c r="BM674" s="186" t="s">
        <v>754</v>
      </c>
    </row>
    <row r="675" spans="1:47" s="2" customFormat="1" ht="12">
      <c r="A675" s="36"/>
      <c r="B675" s="37"/>
      <c r="C675" s="38"/>
      <c r="D675" s="188" t="s">
        <v>153</v>
      </c>
      <c r="E675" s="38"/>
      <c r="F675" s="189" t="s">
        <v>755</v>
      </c>
      <c r="G675" s="38"/>
      <c r="H675" s="38"/>
      <c r="I675" s="190"/>
      <c r="J675" s="38"/>
      <c r="K675" s="38"/>
      <c r="L675" s="41"/>
      <c r="M675" s="191"/>
      <c r="N675" s="192"/>
      <c r="O675" s="66"/>
      <c r="P675" s="66"/>
      <c r="Q675" s="66"/>
      <c r="R675" s="66"/>
      <c r="S675" s="66"/>
      <c r="T675" s="67"/>
      <c r="U675" s="36"/>
      <c r="V675" s="36"/>
      <c r="W675" s="36"/>
      <c r="X675" s="36"/>
      <c r="Y675" s="36"/>
      <c r="Z675" s="36"/>
      <c r="AA675" s="36"/>
      <c r="AB675" s="36"/>
      <c r="AC675" s="36"/>
      <c r="AD675" s="36"/>
      <c r="AE675" s="36"/>
      <c r="AT675" s="19" t="s">
        <v>153</v>
      </c>
      <c r="AU675" s="19" t="s">
        <v>82</v>
      </c>
    </row>
    <row r="676" spans="2:51" s="13" customFormat="1" ht="12">
      <c r="B676" s="193"/>
      <c r="C676" s="194"/>
      <c r="D676" s="195" t="s">
        <v>155</v>
      </c>
      <c r="E676" s="196" t="s">
        <v>19</v>
      </c>
      <c r="F676" s="197" t="s">
        <v>756</v>
      </c>
      <c r="G676" s="194"/>
      <c r="H676" s="196" t="s">
        <v>19</v>
      </c>
      <c r="I676" s="198"/>
      <c r="J676" s="194"/>
      <c r="K676" s="194"/>
      <c r="L676" s="199"/>
      <c r="M676" s="200"/>
      <c r="N676" s="201"/>
      <c r="O676" s="201"/>
      <c r="P676" s="201"/>
      <c r="Q676" s="201"/>
      <c r="R676" s="201"/>
      <c r="S676" s="201"/>
      <c r="T676" s="202"/>
      <c r="AT676" s="203" t="s">
        <v>155</v>
      </c>
      <c r="AU676" s="203" t="s">
        <v>82</v>
      </c>
      <c r="AV676" s="13" t="s">
        <v>80</v>
      </c>
      <c r="AW676" s="13" t="s">
        <v>33</v>
      </c>
      <c r="AX676" s="13" t="s">
        <v>72</v>
      </c>
      <c r="AY676" s="203" t="s">
        <v>143</v>
      </c>
    </row>
    <row r="677" spans="2:51" s="14" customFormat="1" ht="12">
      <c r="B677" s="204"/>
      <c r="C677" s="205"/>
      <c r="D677" s="195" t="s">
        <v>155</v>
      </c>
      <c r="E677" s="206" t="s">
        <v>19</v>
      </c>
      <c r="F677" s="207" t="s">
        <v>757</v>
      </c>
      <c r="G677" s="205"/>
      <c r="H677" s="208">
        <v>322.98</v>
      </c>
      <c r="I677" s="209"/>
      <c r="J677" s="205"/>
      <c r="K677" s="205"/>
      <c r="L677" s="210"/>
      <c r="M677" s="211"/>
      <c r="N677" s="212"/>
      <c r="O677" s="212"/>
      <c r="P677" s="212"/>
      <c r="Q677" s="212"/>
      <c r="R677" s="212"/>
      <c r="S677" s="212"/>
      <c r="T677" s="213"/>
      <c r="AT677" s="214" t="s">
        <v>155</v>
      </c>
      <c r="AU677" s="214" t="s">
        <v>82</v>
      </c>
      <c r="AV677" s="14" t="s">
        <v>82</v>
      </c>
      <c r="AW677" s="14" t="s">
        <v>33</v>
      </c>
      <c r="AX677" s="14" t="s">
        <v>72</v>
      </c>
      <c r="AY677" s="214" t="s">
        <v>143</v>
      </c>
    </row>
    <row r="678" spans="2:51" s="13" customFormat="1" ht="12">
      <c r="B678" s="193"/>
      <c r="C678" s="194"/>
      <c r="D678" s="195" t="s">
        <v>155</v>
      </c>
      <c r="E678" s="196" t="s">
        <v>19</v>
      </c>
      <c r="F678" s="197" t="s">
        <v>758</v>
      </c>
      <c r="G678" s="194"/>
      <c r="H678" s="196" t="s">
        <v>19</v>
      </c>
      <c r="I678" s="198"/>
      <c r="J678" s="194"/>
      <c r="K678" s="194"/>
      <c r="L678" s="199"/>
      <c r="M678" s="200"/>
      <c r="N678" s="201"/>
      <c r="O678" s="201"/>
      <c r="P678" s="201"/>
      <c r="Q678" s="201"/>
      <c r="R678" s="201"/>
      <c r="S678" s="201"/>
      <c r="T678" s="202"/>
      <c r="AT678" s="203" t="s">
        <v>155</v>
      </c>
      <c r="AU678" s="203" t="s">
        <v>82</v>
      </c>
      <c r="AV678" s="13" t="s">
        <v>80</v>
      </c>
      <c r="AW678" s="13" t="s">
        <v>33</v>
      </c>
      <c r="AX678" s="13" t="s">
        <v>72</v>
      </c>
      <c r="AY678" s="203" t="s">
        <v>143</v>
      </c>
    </row>
    <row r="679" spans="2:51" s="14" customFormat="1" ht="12">
      <c r="B679" s="204"/>
      <c r="C679" s="205"/>
      <c r="D679" s="195" t="s">
        <v>155</v>
      </c>
      <c r="E679" s="206" t="s">
        <v>19</v>
      </c>
      <c r="F679" s="207" t="s">
        <v>759</v>
      </c>
      <c r="G679" s="205"/>
      <c r="H679" s="208">
        <v>163.9</v>
      </c>
      <c r="I679" s="209"/>
      <c r="J679" s="205"/>
      <c r="K679" s="205"/>
      <c r="L679" s="210"/>
      <c r="M679" s="211"/>
      <c r="N679" s="212"/>
      <c r="O679" s="212"/>
      <c r="P679" s="212"/>
      <c r="Q679" s="212"/>
      <c r="R679" s="212"/>
      <c r="S679" s="212"/>
      <c r="T679" s="213"/>
      <c r="AT679" s="214" t="s">
        <v>155</v>
      </c>
      <c r="AU679" s="214" t="s">
        <v>82</v>
      </c>
      <c r="AV679" s="14" t="s">
        <v>82</v>
      </c>
      <c r="AW679" s="14" t="s">
        <v>33</v>
      </c>
      <c r="AX679" s="14" t="s">
        <v>72</v>
      </c>
      <c r="AY679" s="214" t="s">
        <v>143</v>
      </c>
    </row>
    <row r="680" spans="2:51" s="13" customFormat="1" ht="12">
      <c r="B680" s="193"/>
      <c r="C680" s="194"/>
      <c r="D680" s="195" t="s">
        <v>155</v>
      </c>
      <c r="E680" s="196" t="s">
        <v>19</v>
      </c>
      <c r="F680" s="197" t="s">
        <v>760</v>
      </c>
      <c r="G680" s="194"/>
      <c r="H680" s="196" t="s">
        <v>19</v>
      </c>
      <c r="I680" s="198"/>
      <c r="J680" s="194"/>
      <c r="K680" s="194"/>
      <c r="L680" s="199"/>
      <c r="M680" s="200"/>
      <c r="N680" s="201"/>
      <c r="O680" s="201"/>
      <c r="P680" s="201"/>
      <c r="Q680" s="201"/>
      <c r="R680" s="201"/>
      <c r="S680" s="201"/>
      <c r="T680" s="202"/>
      <c r="AT680" s="203" t="s">
        <v>155</v>
      </c>
      <c r="AU680" s="203" t="s">
        <v>82</v>
      </c>
      <c r="AV680" s="13" t="s">
        <v>80</v>
      </c>
      <c r="AW680" s="13" t="s">
        <v>33</v>
      </c>
      <c r="AX680" s="13" t="s">
        <v>72</v>
      </c>
      <c r="AY680" s="203" t="s">
        <v>143</v>
      </c>
    </row>
    <row r="681" spans="2:51" s="14" customFormat="1" ht="12">
      <c r="B681" s="204"/>
      <c r="C681" s="205"/>
      <c r="D681" s="195" t="s">
        <v>155</v>
      </c>
      <c r="E681" s="206" t="s">
        <v>19</v>
      </c>
      <c r="F681" s="207" t="s">
        <v>761</v>
      </c>
      <c r="G681" s="205"/>
      <c r="H681" s="208">
        <v>153.47</v>
      </c>
      <c r="I681" s="209"/>
      <c r="J681" s="205"/>
      <c r="K681" s="205"/>
      <c r="L681" s="210"/>
      <c r="M681" s="211"/>
      <c r="N681" s="212"/>
      <c r="O681" s="212"/>
      <c r="P681" s="212"/>
      <c r="Q681" s="212"/>
      <c r="R681" s="212"/>
      <c r="S681" s="212"/>
      <c r="T681" s="213"/>
      <c r="AT681" s="214" t="s">
        <v>155</v>
      </c>
      <c r="AU681" s="214" t="s">
        <v>82</v>
      </c>
      <c r="AV681" s="14" t="s">
        <v>82</v>
      </c>
      <c r="AW681" s="14" t="s">
        <v>33</v>
      </c>
      <c r="AX681" s="14" t="s">
        <v>72</v>
      </c>
      <c r="AY681" s="214" t="s">
        <v>143</v>
      </c>
    </row>
    <row r="682" spans="2:51" s="13" customFormat="1" ht="12">
      <c r="B682" s="193"/>
      <c r="C682" s="194"/>
      <c r="D682" s="195" t="s">
        <v>155</v>
      </c>
      <c r="E682" s="196" t="s">
        <v>19</v>
      </c>
      <c r="F682" s="197" t="s">
        <v>762</v>
      </c>
      <c r="G682" s="194"/>
      <c r="H682" s="196" t="s">
        <v>19</v>
      </c>
      <c r="I682" s="198"/>
      <c r="J682" s="194"/>
      <c r="K682" s="194"/>
      <c r="L682" s="199"/>
      <c r="M682" s="200"/>
      <c r="N682" s="201"/>
      <c r="O682" s="201"/>
      <c r="P682" s="201"/>
      <c r="Q682" s="201"/>
      <c r="R682" s="201"/>
      <c r="S682" s="201"/>
      <c r="T682" s="202"/>
      <c r="AT682" s="203" t="s">
        <v>155</v>
      </c>
      <c r="AU682" s="203" t="s">
        <v>82</v>
      </c>
      <c r="AV682" s="13" t="s">
        <v>80</v>
      </c>
      <c r="AW682" s="13" t="s">
        <v>33</v>
      </c>
      <c r="AX682" s="13" t="s">
        <v>72</v>
      </c>
      <c r="AY682" s="203" t="s">
        <v>143</v>
      </c>
    </row>
    <row r="683" spans="2:51" s="14" customFormat="1" ht="12">
      <c r="B683" s="204"/>
      <c r="C683" s="205"/>
      <c r="D683" s="195" t="s">
        <v>155</v>
      </c>
      <c r="E683" s="206" t="s">
        <v>19</v>
      </c>
      <c r="F683" s="207" t="s">
        <v>763</v>
      </c>
      <c r="G683" s="205"/>
      <c r="H683" s="208">
        <v>137.885</v>
      </c>
      <c r="I683" s="209"/>
      <c r="J683" s="205"/>
      <c r="K683" s="205"/>
      <c r="L683" s="210"/>
      <c r="M683" s="211"/>
      <c r="N683" s="212"/>
      <c r="O683" s="212"/>
      <c r="P683" s="212"/>
      <c r="Q683" s="212"/>
      <c r="R683" s="212"/>
      <c r="S683" s="212"/>
      <c r="T683" s="213"/>
      <c r="AT683" s="214" t="s">
        <v>155</v>
      </c>
      <c r="AU683" s="214" t="s">
        <v>82</v>
      </c>
      <c r="AV683" s="14" t="s">
        <v>82</v>
      </c>
      <c r="AW683" s="14" t="s">
        <v>33</v>
      </c>
      <c r="AX683" s="14" t="s">
        <v>72</v>
      </c>
      <c r="AY683" s="214" t="s">
        <v>143</v>
      </c>
    </row>
    <row r="684" spans="2:51" s="14" customFormat="1" ht="12">
      <c r="B684" s="204"/>
      <c r="C684" s="205"/>
      <c r="D684" s="195" t="s">
        <v>155</v>
      </c>
      <c r="E684" s="206" t="s">
        <v>19</v>
      </c>
      <c r="F684" s="207" t="s">
        <v>764</v>
      </c>
      <c r="G684" s="205"/>
      <c r="H684" s="208">
        <v>123.497</v>
      </c>
      <c r="I684" s="209"/>
      <c r="J684" s="205"/>
      <c r="K684" s="205"/>
      <c r="L684" s="210"/>
      <c r="M684" s="211"/>
      <c r="N684" s="212"/>
      <c r="O684" s="212"/>
      <c r="P684" s="212"/>
      <c r="Q684" s="212"/>
      <c r="R684" s="212"/>
      <c r="S684" s="212"/>
      <c r="T684" s="213"/>
      <c r="AT684" s="214" t="s">
        <v>155</v>
      </c>
      <c r="AU684" s="214" t="s">
        <v>82</v>
      </c>
      <c r="AV684" s="14" t="s">
        <v>82</v>
      </c>
      <c r="AW684" s="14" t="s">
        <v>33</v>
      </c>
      <c r="AX684" s="14" t="s">
        <v>72</v>
      </c>
      <c r="AY684" s="214" t="s">
        <v>143</v>
      </c>
    </row>
    <row r="685" spans="2:51" s="14" customFormat="1" ht="12">
      <c r="B685" s="204"/>
      <c r="C685" s="205"/>
      <c r="D685" s="195" t="s">
        <v>155</v>
      </c>
      <c r="E685" s="206" t="s">
        <v>19</v>
      </c>
      <c r="F685" s="207" t="s">
        <v>765</v>
      </c>
      <c r="G685" s="205"/>
      <c r="H685" s="208">
        <v>283.525</v>
      </c>
      <c r="I685" s="209"/>
      <c r="J685" s="205"/>
      <c r="K685" s="205"/>
      <c r="L685" s="210"/>
      <c r="M685" s="211"/>
      <c r="N685" s="212"/>
      <c r="O685" s="212"/>
      <c r="P685" s="212"/>
      <c r="Q685" s="212"/>
      <c r="R685" s="212"/>
      <c r="S685" s="212"/>
      <c r="T685" s="213"/>
      <c r="AT685" s="214" t="s">
        <v>155</v>
      </c>
      <c r="AU685" s="214" t="s">
        <v>82</v>
      </c>
      <c r="AV685" s="14" t="s">
        <v>82</v>
      </c>
      <c r="AW685" s="14" t="s">
        <v>33</v>
      </c>
      <c r="AX685" s="14" t="s">
        <v>72</v>
      </c>
      <c r="AY685" s="214" t="s">
        <v>143</v>
      </c>
    </row>
    <row r="686" spans="2:51" s="15" customFormat="1" ht="12">
      <c r="B686" s="215"/>
      <c r="C686" s="216"/>
      <c r="D686" s="195" t="s">
        <v>155</v>
      </c>
      <c r="E686" s="217" t="s">
        <v>19</v>
      </c>
      <c r="F686" s="218" t="s">
        <v>166</v>
      </c>
      <c r="G686" s="216"/>
      <c r="H686" s="219">
        <v>1185.257</v>
      </c>
      <c r="I686" s="220"/>
      <c r="J686" s="216"/>
      <c r="K686" s="216"/>
      <c r="L686" s="221"/>
      <c r="M686" s="222"/>
      <c r="N686" s="223"/>
      <c r="O686" s="223"/>
      <c r="P686" s="223"/>
      <c r="Q686" s="223"/>
      <c r="R686" s="223"/>
      <c r="S686" s="223"/>
      <c r="T686" s="224"/>
      <c r="AT686" s="225" t="s">
        <v>155</v>
      </c>
      <c r="AU686" s="225" t="s">
        <v>82</v>
      </c>
      <c r="AV686" s="15" t="s">
        <v>151</v>
      </c>
      <c r="AW686" s="15" t="s">
        <v>33</v>
      </c>
      <c r="AX686" s="15" t="s">
        <v>80</v>
      </c>
      <c r="AY686" s="225" t="s">
        <v>143</v>
      </c>
    </row>
    <row r="687" spans="1:65" s="2" customFormat="1" ht="55.5" customHeight="1">
      <c r="A687" s="36"/>
      <c r="B687" s="37"/>
      <c r="C687" s="175" t="s">
        <v>766</v>
      </c>
      <c r="D687" s="175" t="s">
        <v>146</v>
      </c>
      <c r="E687" s="176" t="s">
        <v>767</v>
      </c>
      <c r="F687" s="177" t="s">
        <v>768</v>
      </c>
      <c r="G687" s="178" t="s">
        <v>178</v>
      </c>
      <c r="H687" s="179">
        <v>71115.42</v>
      </c>
      <c r="I687" s="180"/>
      <c r="J687" s="181">
        <f>ROUND(I687*H687,2)</f>
        <v>0</v>
      </c>
      <c r="K687" s="177" t="s">
        <v>150</v>
      </c>
      <c r="L687" s="41"/>
      <c r="M687" s="182" t="s">
        <v>19</v>
      </c>
      <c r="N687" s="183" t="s">
        <v>43</v>
      </c>
      <c r="O687" s="66"/>
      <c r="P687" s="184">
        <f>O687*H687</f>
        <v>0</v>
      </c>
      <c r="Q687" s="184">
        <v>0</v>
      </c>
      <c r="R687" s="184">
        <f>Q687*H687</f>
        <v>0</v>
      </c>
      <c r="S687" s="184">
        <v>0</v>
      </c>
      <c r="T687" s="185">
        <f>S687*H687</f>
        <v>0</v>
      </c>
      <c r="U687" s="36"/>
      <c r="V687" s="36"/>
      <c r="W687" s="36"/>
      <c r="X687" s="36"/>
      <c r="Y687" s="36"/>
      <c r="Z687" s="36"/>
      <c r="AA687" s="36"/>
      <c r="AB687" s="36"/>
      <c r="AC687" s="36"/>
      <c r="AD687" s="36"/>
      <c r="AE687" s="36"/>
      <c r="AR687" s="186" t="s">
        <v>151</v>
      </c>
      <c r="AT687" s="186" t="s">
        <v>146</v>
      </c>
      <c r="AU687" s="186" t="s">
        <v>82</v>
      </c>
      <c r="AY687" s="19" t="s">
        <v>143</v>
      </c>
      <c r="BE687" s="187">
        <f>IF(N687="základní",J687,0)</f>
        <v>0</v>
      </c>
      <c r="BF687" s="187">
        <f>IF(N687="snížená",J687,0)</f>
        <v>0</v>
      </c>
      <c r="BG687" s="187">
        <f>IF(N687="zákl. přenesená",J687,0)</f>
        <v>0</v>
      </c>
      <c r="BH687" s="187">
        <f>IF(N687="sníž. přenesená",J687,0)</f>
        <v>0</v>
      </c>
      <c r="BI687" s="187">
        <f>IF(N687="nulová",J687,0)</f>
        <v>0</v>
      </c>
      <c r="BJ687" s="19" t="s">
        <v>80</v>
      </c>
      <c r="BK687" s="187">
        <f>ROUND(I687*H687,2)</f>
        <v>0</v>
      </c>
      <c r="BL687" s="19" t="s">
        <v>151</v>
      </c>
      <c r="BM687" s="186" t="s">
        <v>769</v>
      </c>
    </row>
    <row r="688" spans="1:47" s="2" customFormat="1" ht="12">
      <c r="A688" s="36"/>
      <c r="B688" s="37"/>
      <c r="C688" s="38"/>
      <c r="D688" s="188" t="s">
        <v>153</v>
      </c>
      <c r="E688" s="38"/>
      <c r="F688" s="189" t="s">
        <v>770</v>
      </c>
      <c r="G688" s="38"/>
      <c r="H688" s="38"/>
      <c r="I688" s="190"/>
      <c r="J688" s="38"/>
      <c r="K688" s="38"/>
      <c r="L688" s="41"/>
      <c r="M688" s="191"/>
      <c r="N688" s="192"/>
      <c r="O688" s="66"/>
      <c r="P688" s="66"/>
      <c r="Q688" s="66"/>
      <c r="R688" s="66"/>
      <c r="S688" s="66"/>
      <c r="T688" s="67"/>
      <c r="U688" s="36"/>
      <c r="V688" s="36"/>
      <c r="W688" s="36"/>
      <c r="X688" s="36"/>
      <c r="Y688" s="36"/>
      <c r="Z688" s="36"/>
      <c r="AA688" s="36"/>
      <c r="AB688" s="36"/>
      <c r="AC688" s="36"/>
      <c r="AD688" s="36"/>
      <c r="AE688" s="36"/>
      <c r="AT688" s="19" t="s">
        <v>153</v>
      </c>
      <c r="AU688" s="19" t="s">
        <v>82</v>
      </c>
    </row>
    <row r="689" spans="2:51" s="14" customFormat="1" ht="12">
      <c r="B689" s="204"/>
      <c r="C689" s="205"/>
      <c r="D689" s="195" t="s">
        <v>155</v>
      </c>
      <c r="E689" s="206" t="s">
        <v>19</v>
      </c>
      <c r="F689" s="207" t="s">
        <v>771</v>
      </c>
      <c r="G689" s="205"/>
      <c r="H689" s="208">
        <v>71115.42</v>
      </c>
      <c r="I689" s="209"/>
      <c r="J689" s="205"/>
      <c r="K689" s="205"/>
      <c r="L689" s="210"/>
      <c r="M689" s="211"/>
      <c r="N689" s="212"/>
      <c r="O689" s="212"/>
      <c r="P689" s="212"/>
      <c r="Q689" s="212"/>
      <c r="R689" s="212"/>
      <c r="S689" s="212"/>
      <c r="T689" s="213"/>
      <c r="AT689" s="214" t="s">
        <v>155</v>
      </c>
      <c r="AU689" s="214" t="s">
        <v>82</v>
      </c>
      <c r="AV689" s="14" t="s">
        <v>82</v>
      </c>
      <c r="AW689" s="14" t="s">
        <v>33</v>
      </c>
      <c r="AX689" s="14" t="s">
        <v>80</v>
      </c>
      <c r="AY689" s="214" t="s">
        <v>143</v>
      </c>
    </row>
    <row r="690" spans="1:65" s="2" customFormat="1" ht="44.25" customHeight="1">
      <c r="A690" s="36"/>
      <c r="B690" s="37"/>
      <c r="C690" s="175" t="s">
        <v>772</v>
      </c>
      <c r="D690" s="175" t="s">
        <v>146</v>
      </c>
      <c r="E690" s="176" t="s">
        <v>773</v>
      </c>
      <c r="F690" s="177" t="s">
        <v>774</v>
      </c>
      <c r="G690" s="178" t="s">
        <v>178</v>
      </c>
      <c r="H690" s="179">
        <v>1185.257</v>
      </c>
      <c r="I690" s="180"/>
      <c r="J690" s="181">
        <f>ROUND(I690*H690,2)</f>
        <v>0</v>
      </c>
      <c r="K690" s="177" t="s">
        <v>150</v>
      </c>
      <c r="L690" s="41"/>
      <c r="M690" s="182" t="s">
        <v>19</v>
      </c>
      <c r="N690" s="183" t="s">
        <v>43</v>
      </c>
      <c r="O690" s="66"/>
      <c r="P690" s="184">
        <f>O690*H690</f>
        <v>0</v>
      </c>
      <c r="Q690" s="184">
        <v>0</v>
      </c>
      <c r="R690" s="184">
        <f>Q690*H690</f>
        <v>0</v>
      </c>
      <c r="S690" s="184">
        <v>0</v>
      </c>
      <c r="T690" s="185">
        <f>S690*H690</f>
        <v>0</v>
      </c>
      <c r="U690" s="36"/>
      <c r="V690" s="36"/>
      <c r="W690" s="36"/>
      <c r="X690" s="36"/>
      <c r="Y690" s="36"/>
      <c r="Z690" s="36"/>
      <c r="AA690" s="36"/>
      <c r="AB690" s="36"/>
      <c r="AC690" s="36"/>
      <c r="AD690" s="36"/>
      <c r="AE690" s="36"/>
      <c r="AR690" s="186" t="s">
        <v>151</v>
      </c>
      <c r="AT690" s="186" t="s">
        <v>146</v>
      </c>
      <c r="AU690" s="186" t="s">
        <v>82</v>
      </c>
      <c r="AY690" s="19" t="s">
        <v>143</v>
      </c>
      <c r="BE690" s="187">
        <f>IF(N690="základní",J690,0)</f>
        <v>0</v>
      </c>
      <c r="BF690" s="187">
        <f>IF(N690="snížená",J690,0)</f>
        <v>0</v>
      </c>
      <c r="BG690" s="187">
        <f>IF(N690="zákl. přenesená",J690,0)</f>
        <v>0</v>
      </c>
      <c r="BH690" s="187">
        <f>IF(N690="sníž. přenesená",J690,0)</f>
        <v>0</v>
      </c>
      <c r="BI690" s="187">
        <f>IF(N690="nulová",J690,0)</f>
        <v>0</v>
      </c>
      <c r="BJ690" s="19" t="s">
        <v>80</v>
      </c>
      <c r="BK690" s="187">
        <f>ROUND(I690*H690,2)</f>
        <v>0</v>
      </c>
      <c r="BL690" s="19" t="s">
        <v>151</v>
      </c>
      <c r="BM690" s="186" t="s">
        <v>775</v>
      </c>
    </row>
    <row r="691" spans="1:47" s="2" customFormat="1" ht="12">
      <c r="A691" s="36"/>
      <c r="B691" s="37"/>
      <c r="C691" s="38"/>
      <c r="D691" s="188" t="s">
        <v>153</v>
      </c>
      <c r="E691" s="38"/>
      <c r="F691" s="189" t="s">
        <v>776</v>
      </c>
      <c r="G691" s="38"/>
      <c r="H691" s="38"/>
      <c r="I691" s="190"/>
      <c r="J691" s="38"/>
      <c r="K691" s="38"/>
      <c r="L691" s="41"/>
      <c r="M691" s="191"/>
      <c r="N691" s="192"/>
      <c r="O691" s="66"/>
      <c r="P691" s="66"/>
      <c r="Q691" s="66"/>
      <c r="R691" s="66"/>
      <c r="S691" s="66"/>
      <c r="T691" s="67"/>
      <c r="U691" s="36"/>
      <c r="V691" s="36"/>
      <c r="W691" s="36"/>
      <c r="X691" s="36"/>
      <c r="Y691" s="36"/>
      <c r="Z691" s="36"/>
      <c r="AA691" s="36"/>
      <c r="AB691" s="36"/>
      <c r="AC691" s="36"/>
      <c r="AD691" s="36"/>
      <c r="AE691" s="36"/>
      <c r="AT691" s="19" t="s">
        <v>153</v>
      </c>
      <c r="AU691" s="19" t="s">
        <v>82</v>
      </c>
    </row>
    <row r="692" spans="1:65" s="2" customFormat="1" ht="24.2" customHeight="1">
      <c r="A692" s="36"/>
      <c r="B692" s="37"/>
      <c r="C692" s="175" t="s">
        <v>777</v>
      </c>
      <c r="D692" s="175" t="s">
        <v>146</v>
      </c>
      <c r="E692" s="176" t="s">
        <v>778</v>
      </c>
      <c r="F692" s="177" t="s">
        <v>779</v>
      </c>
      <c r="G692" s="178" t="s">
        <v>178</v>
      </c>
      <c r="H692" s="179">
        <v>1185.257</v>
      </c>
      <c r="I692" s="180"/>
      <c r="J692" s="181">
        <f>ROUND(I692*H692,2)</f>
        <v>0</v>
      </c>
      <c r="K692" s="177" t="s">
        <v>150</v>
      </c>
      <c r="L692" s="41"/>
      <c r="M692" s="182" t="s">
        <v>19</v>
      </c>
      <c r="N692" s="183" t="s">
        <v>43</v>
      </c>
      <c r="O692" s="66"/>
      <c r="P692" s="184">
        <f>O692*H692</f>
        <v>0</v>
      </c>
      <c r="Q692" s="184">
        <v>0</v>
      </c>
      <c r="R692" s="184">
        <f>Q692*H692</f>
        <v>0</v>
      </c>
      <c r="S692" s="184">
        <v>0</v>
      </c>
      <c r="T692" s="185">
        <f>S692*H692</f>
        <v>0</v>
      </c>
      <c r="U692" s="36"/>
      <c r="V692" s="36"/>
      <c r="W692" s="36"/>
      <c r="X692" s="36"/>
      <c r="Y692" s="36"/>
      <c r="Z692" s="36"/>
      <c r="AA692" s="36"/>
      <c r="AB692" s="36"/>
      <c r="AC692" s="36"/>
      <c r="AD692" s="36"/>
      <c r="AE692" s="36"/>
      <c r="AR692" s="186" t="s">
        <v>151</v>
      </c>
      <c r="AT692" s="186" t="s">
        <v>146</v>
      </c>
      <c r="AU692" s="186" t="s">
        <v>82</v>
      </c>
      <c r="AY692" s="19" t="s">
        <v>143</v>
      </c>
      <c r="BE692" s="187">
        <f>IF(N692="základní",J692,0)</f>
        <v>0</v>
      </c>
      <c r="BF692" s="187">
        <f>IF(N692="snížená",J692,0)</f>
        <v>0</v>
      </c>
      <c r="BG692" s="187">
        <f>IF(N692="zákl. přenesená",J692,0)</f>
        <v>0</v>
      </c>
      <c r="BH692" s="187">
        <f>IF(N692="sníž. přenesená",J692,0)</f>
        <v>0</v>
      </c>
      <c r="BI692" s="187">
        <f>IF(N692="nulová",J692,0)</f>
        <v>0</v>
      </c>
      <c r="BJ692" s="19" t="s">
        <v>80</v>
      </c>
      <c r="BK692" s="187">
        <f>ROUND(I692*H692,2)</f>
        <v>0</v>
      </c>
      <c r="BL692" s="19" t="s">
        <v>151</v>
      </c>
      <c r="BM692" s="186" t="s">
        <v>780</v>
      </c>
    </row>
    <row r="693" spans="1:47" s="2" customFormat="1" ht="12">
      <c r="A693" s="36"/>
      <c r="B693" s="37"/>
      <c r="C693" s="38"/>
      <c r="D693" s="188" t="s">
        <v>153</v>
      </c>
      <c r="E693" s="38"/>
      <c r="F693" s="189" t="s">
        <v>781</v>
      </c>
      <c r="G693" s="38"/>
      <c r="H693" s="38"/>
      <c r="I693" s="190"/>
      <c r="J693" s="38"/>
      <c r="K693" s="38"/>
      <c r="L693" s="41"/>
      <c r="M693" s="191"/>
      <c r="N693" s="192"/>
      <c r="O693" s="66"/>
      <c r="P693" s="66"/>
      <c r="Q693" s="66"/>
      <c r="R693" s="66"/>
      <c r="S693" s="66"/>
      <c r="T693" s="67"/>
      <c r="U693" s="36"/>
      <c r="V693" s="36"/>
      <c r="W693" s="36"/>
      <c r="X693" s="36"/>
      <c r="Y693" s="36"/>
      <c r="Z693" s="36"/>
      <c r="AA693" s="36"/>
      <c r="AB693" s="36"/>
      <c r="AC693" s="36"/>
      <c r="AD693" s="36"/>
      <c r="AE693" s="36"/>
      <c r="AT693" s="19" t="s">
        <v>153</v>
      </c>
      <c r="AU693" s="19" t="s">
        <v>82</v>
      </c>
    </row>
    <row r="694" spans="1:65" s="2" customFormat="1" ht="24.2" customHeight="1">
      <c r="A694" s="36"/>
      <c r="B694" s="37"/>
      <c r="C694" s="175" t="s">
        <v>782</v>
      </c>
      <c r="D694" s="175" t="s">
        <v>146</v>
      </c>
      <c r="E694" s="176" t="s">
        <v>783</v>
      </c>
      <c r="F694" s="177" t="s">
        <v>784</v>
      </c>
      <c r="G694" s="178" t="s">
        <v>178</v>
      </c>
      <c r="H694" s="179">
        <v>71115.42</v>
      </c>
      <c r="I694" s="180"/>
      <c r="J694" s="181">
        <f>ROUND(I694*H694,2)</f>
        <v>0</v>
      </c>
      <c r="K694" s="177" t="s">
        <v>150</v>
      </c>
      <c r="L694" s="41"/>
      <c r="M694" s="182" t="s">
        <v>19</v>
      </c>
      <c r="N694" s="183" t="s">
        <v>43</v>
      </c>
      <c r="O694" s="66"/>
      <c r="P694" s="184">
        <f>O694*H694</f>
        <v>0</v>
      </c>
      <c r="Q694" s="184">
        <v>0</v>
      </c>
      <c r="R694" s="184">
        <f>Q694*H694</f>
        <v>0</v>
      </c>
      <c r="S694" s="184">
        <v>0</v>
      </c>
      <c r="T694" s="185">
        <f>S694*H694</f>
        <v>0</v>
      </c>
      <c r="U694" s="36"/>
      <c r="V694" s="36"/>
      <c r="W694" s="36"/>
      <c r="X694" s="36"/>
      <c r="Y694" s="36"/>
      <c r="Z694" s="36"/>
      <c r="AA694" s="36"/>
      <c r="AB694" s="36"/>
      <c r="AC694" s="36"/>
      <c r="AD694" s="36"/>
      <c r="AE694" s="36"/>
      <c r="AR694" s="186" t="s">
        <v>151</v>
      </c>
      <c r="AT694" s="186" t="s">
        <v>146</v>
      </c>
      <c r="AU694" s="186" t="s">
        <v>82</v>
      </c>
      <c r="AY694" s="19" t="s">
        <v>143</v>
      </c>
      <c r="BE694" s="187">
        <f>IF(N694="základní",J694,0)</f>
        <v>0</v>
      </c>
      <c r="BF694" s="187">
        <f>IF(N694="snížená",J694,0)</f>
        <v>0</v>
      </c>
      <c r="BG694" s="187">
        <f>IF(N694="zákl. přenesená",J694,0)</f>
        <v>0</v>
      </c>
      <c r="BH694" s="187">
        <f>IF(N694="sníž. přenesená",J694,0)</f>
        <v>0</v>
      </c>
      <c r="BI694" s="187">
        <f>IF(N694="nulová",J694,0)</f>
        <v>0</v>
      </c>
      <c r="BJ694" s="19" t="s">
        <v>80</v>
      </c>
      <c r="BK694" s="187">
        <f>ROUND(I694*H694,2)</f>
        <v>0</v>
      </c>
      <c r="BL694" s="19" t="s">
        <v>151</v>
      </c>
      <c r="BM694" s="186" t="s">
        <v>785</v>
      </c>
    </row>
    <row r="695" spans="1:47" s="2" customFormat="1" ht="12">
      <c r="A695" s="36"/>
      <c r="B695" s="37"/>
      <c r="C695" s="38"/>
      <c r="D695" s="188" t="s">
        <v>153</v>
      </c>
      <c r="E695" s="38"/>
      <c r="F695" s="189" t="s">
        <v>786</v>
      </c>
      <c r="G695" s="38"/>
      <c r="H695" s="38"/>
      <c r="I695" s="190"/>
      <c r="J695" s="38"/>
      <c r="K695" s="38"/>
      <c r="L695" s="41"/>
      <c r="M695" s="191"/>
      <c r="N695" s="192"/>
      <c r="O695" s="66"/>
      <c r="P695" s="66"/>
      <c r="Q695" s="66"/>
      <c r="R695" s="66"/>
      <c r="S695" s="66"/>
      <c r="T695" s="67"/>
      <c r="U695" s="36"/>
      <c r="V695" s="36"/>
      <c r="W695" s="36"/>
      <c r="X695" s="36"/>
      <c r="Y695" s="36"/>
      <c r="Z695" s="36"/>
      <c r="AA695" s="36"/>
      <c r="AB695" s="36"/>
      <c r="AC695" s="36"/>
      <c r="AD695" s="36"/>
      <c r="AE695" s="36"/>
      <c r="AT695" s="19" t="s">
        <v>153</v>
      </c>
      <c r="AU695" s="19" t="s">
        <v>82</v>
      </c>
    </row>
    <row r="696" spans="1:65" s="2" customFormat="1" ht="24.2" customHeight="1">
      <c r="A696" s="36"/>
      <c r="B696" s="37"/>
      <c r="C696" s="175" t="s">
        <v>787</v>
      </c>
      <c r="D696" s="175" t="s">
        <v>146</v>
      </c>
      <c r="E696" s="176" t="s">
        <v>788</v>
      </c>
      <c r="F696" s="177" t="s">
        <v>789</v>
      </c>
      <c r="G696" s="178" t="s">
        <v>178</v>
      </c>
      <c r="H696" s="179">
        <v>1185.257</v>
      </c>
      <c r="I696" s="180"/>
      <c r="J696" s="181">
        <f>ROUND(I696*H696,2)</f>
        <v>0</v>
      </c>
      <c r="K696" s="177" t="s">
        <v>150</v>
      </c>
      <c r="L696" s="41"/>
      <c r="M696" s="182" t="s">
        <v>19</v>
      </c>
      <c r="N696" s="183" t="s">
        <v>43</v>
      </c>
      <c r="O696" s="66"/>
      <c r="P696" s="184">
        <f>O696*H696</f>
        <v>0</v>
      </c>
      <c r="Q696" s="184">
        <v>0</v>
      </c>
      <c r="R696" s="184">
        <f>Q696*H696</f>
        <v>0</v>
      </c>
      <c r="S696" s="184">
        <v>0</v>
      </c>
      <c r="T696" s="185">
        <f>S696*H696</f>
        <v>0</v>
      </c>
      <c r="U696" s="36"/>
      <c r="V696" s="36"/>
      <c r="W696" s="36"/>
      <c r="X696" s="36"/>
      <c r="Y696" s="36"/>
      <c r="Z696" s="36"/>
      <c r="AA696" s="36"/>
      <c r="AB696" s="36"/>
      <c r="AC696" s="36"/>
      <c r="AD696" s="36"/>
      <c r="AE696" s="36"/>
      <c r="AR696" s="186" t="s">
        <v>151</v>
      </c>
      <c r="AT696" s="186" t="s">
        <v>146</v>
      </c>
      <c r="AU696" s="186" t="s">
        <v>82</v>
      </c>
      <c r="AY696" s="19" t="s">
        <v>143</v>
      </c>
      <c r="BE696" s="187">
        <f>IF(N696="základní",J696,0)</f>
        <v>0</v>
      </c>
      <c r="BF696" s="187">
        <f>IF(N696="snížená",J696,0)</f>
        <v>0</v>
      </c>
      <c r="BG696" s="187">
        <f>IF(N696="zákl. přenesená",J696,0)</f>
        <v>0</v>
      </c>
      <c r="BH696" s="187">
        <f>IF(N696="sníž. přenesená",J696,0)</f>
        <v>0</v>
      </c>
      <c r="BI696" s="187">
        <f>IF(N696="nulová",J696,0)</f>
        <v>0</v>
      </c>
      <c r="BJ696" s="19" t="s">
        <v>80</v>
      </c>
      <c r="BK696" s="187">
        <f>ROUND(I696*H696,2)</f>
        <v>0</v>
      </c>
      <c r="BL696" s="19" t="s">
        <v>151</v>
      </c>
      <c r="BM696" s="186" t="s">
        <v>790</v>
      </c>
    </row>
    <row r="697" spans="1:47" s="2" customFormat="1" ht="12">
      <c r="A697" s="36"/>
      <c r="B697" s="37"/>
      <c r="C697" s="38"/>
      <c r="D697" s="188" t="s">
        <v>153</v>
      </c>
      <c r="E697" s="38"/>
      <c r="F697" s="189" t="s">
        <v>791</v>
      </c>
      <c r="G697" s="38"/>
      <c r="H697" s="38"/>
      <c r="I697" s="190"/>
      <c r="J697" s="38"/>
      <c r="K697" s="38"/>
      <c r="L697" s="41"/>
      <c r="M697" s="191"/>
      <c r="N697" s="192"/>
      <c r="O697" s="66"/>
      <c r="P697" s="66"/>
      <c r="Q697" s="66"/>
      <c r="R697" s="66"/>
      <c r="S697" s="66"/>
      <c r="T697" s="67"/>
      <c r="U697" s="36"/>
      <c r="V697" s="36"/>
      <c r="W697" s="36"/>
      <c r="X697" s="36"/>
      <c r="Y697" s="36"/>
      <c r="Z697" s="36"/>
      <c r="AA697" s="36"/>
      <c r="AB697" s="36"/>
      <c r="AC697" s="36"/>
      <c r="AD697" s="36"/>
      <c r="AE697" s="36"/>
      <c r="AT697" s="19" t="s">
        <v>153</v>
      </c>
      <c r="AU697" s="19" t="s">
        <v>82</v>
      </c>
    </row>
    <row r="698" spans="1:65" s="2" customFormat="1" ht="37.9" customHeight="1">
      <c r="A698" s="36"/>
      <c r="B698" s="37"/>
      <c r="C698" s="175" t="s">
        <v>792</v>
      </c>
      <c r="D698" s="175" t="s">
        <v>146</v>
      </c>
      <c r="E698" s="176" t="s">
        <v>793</v>
      </c>
      <c r="F698" s="177" t="s">
        <v>794</v>
      </c>
      <c r="G698" s="178" t="s">
        <v>178</v>
      </c>
      <c r="H698" s="179">
        <v>731.97</v>
      </c>
      <c r="I698" s="180"/>
      <c r="J698" s="181">
        <f>ROUND(I698*H698,2)</f>
        <v>0</v>
      </c>
      <c r="K698" s="177" t="s">
        <v>150</v>
      </c>
      <c r="L698" s="41"/>
      <c r="M698" s="182" t="s">
        <v>19</v>
      </c>
      <c r="N698" s="183" t="s">
        <v>43</v>
      </c>
      <c r="O698" s="66"/>
      <c r="P698" s="184">
        <f>O698*H698</f>
        <v>0</v>
      </c>
      <c r="Q698" s="184">
        <v>0.00013</v>
      </c>
      <c r="R698" s="184">
        <f>Q698*H698</f>
        <v>0.0951561</v>
      </c>
      <c r="S698" s="184">
        <v>0</v>
      </c>
      <c r="T698" s="185">
        <f>S698*H698</f>
        <v>0</v>
      </c>
      <c r="U698" s="36"/>
      <c r="V698" s="36"/>
      <c r="W698" s="36"/>
      <c r="X698" s="36"/>
      <c r="Y698" s="36"/>
      <c r="Z698" s="36"/>
      <c r="AA698" s="36"/>
      <c r="AB698" s="36"/>
      <c r="AC698" s="36"/>
      <c r="AD698" s="36"/>
      <c r="AE698" s="36"/>
      <c r="AR698" s="186" t="s">
        <v>151</v>
      </c>
      <c r="AT698" s="186" t="s">
        <v>146</v>
      </c>
      <c r="AU698" s="186" t="s">
        <v>82</v>
      </c>
      <c r="AY698" s="19" t="s">
        <v>143</v>
      </c>
      <c r="BE698" s="187">
        <f>IF(N698="základní",J698,0)</f>
        <v>0</v>
      </c>
      <c r="BF698" s="187">
        <f>IF(N698="snížená",J698,0)</f>
        <v>0</v>
      </c>
      <c r="BG698" s="187">
        <f>IF(N698="zákl. přenesená",J698,0)</f>
        <v>0</v>
      </c>
      <c r="BH698" s="187">
        <f>IF(N698="sníž. přenesená",J698,0)</f>
        <v>0</v>
      </c>
      <c r="BI698" s="187">
        <f>IF(N698="nulová",J698,0)</f>
        <v>0</v>
      </c>
      <c r="BJ698" s="19" t="s">
        <v>80</v>
      </c>
      <c r="BK698" s="187">
        <f>ROUND(I698*H698,2)</f>
        <v>0</v>
      </c>
      <c r="BL698" s="19" t="s">
        <v>151</v>
      </c>
      <c r="BM698" s="186" t="s">
        <v>795</v>
      </c>
    </row>
    <row r="699" spans="1:47" s="2" customFormat="1" ht="12">
      <c r="A699" s="36"/>
      <c r="B699" s="37"/>
      <c r="C699" s="38"/>
      <c r="D699" s="188" t="s">
        <v>153</v>
      </c>
      <c r="E699" s="38"/>
      <c r="F699" s="189" t="s">
        <v>796</v>
      </c>
      <c r="G699" s="38"/>
      <c r="H699" s="38"/>
      <c r="I699" s="190"/>
      <c r="J699" s="38"/>
      <c r="K699" s="38"/>
      <c r="L699" s="41"/>
      <c r="M699" s="191"/>
      <c r="N699" s="192"/>
      <c r="O699" s="66"/>
      <c r="P699" s="66"/>
      <c r="Q699" s="66"/>
      <c r="R699" s="66"/>
      <c r="S699" s="66"/>
      <c r="T699" s="67"/>
      <c r="U699" s="36"/>
      <c r="V699" s="36"/>
      <c r="W699" s="36"/>
      <c r="X699" s="36"/>
      <c r="Y699" s="36"/>
      <c r="Z699" s="36"/>
      <c r="AA699" s="36"/>
      <c r="AB699" s="36"/>
      <c r="AC699" s="36"/>
      <c r="AD699" s="36"/>
      <c r="AE699" s="36"/>
      <c r="AT699" s="19" t="s">
        <v>153</v>
      </c>
      <c r="AU699" s="19" t="s">
        <v>82</v>
      </c>
    </row>
    <row r="700" spans="2:51" s="13" customFormat="1" ht="12">
      <c r="B700" s="193"/>
      <c r="C700" s="194"/>
      <c r="D700" s="195" t="s">
        <v>155</v>
      </c>
      <c r="E700" s="196" t="s">
        <v>19</v>
      </c>
      <c r="F700" s="197" t="s">
        <v>285</v>
      </c>
      <c r="G700" s="194"/>
      <c r="H700" s="196" t="s">
        <v>19</v>
      </c>
      <c r="I700" s="198"/>
      <c r="J700" s="194"/>
      <c r="K700" s="194"/>
      <c r="L700" s="199"/>
      <c r="M700" s="200"/>
      <c r="N700" s="201"/>
      <c r="O700" s="201"/>
      <c r="P700" s="201"/>
      <c r="Q700" s="201"/>
      <c r="R700" s="201"/>
      <c r="S700" s="201"/>
      <c r="T700" s="202"/>
      <c r="AT700" s="203" t="s">
        <v>155</v>
      </c>
      <c r="AU700" s="203" t="s">
        <v>82</v>
      </c>
      <c r="AV700" s="13" t="s">
        <v>80</v>
      </c>
      <c r="AW700" s="13" t="s">
        <v>33</v>
      </c>
      <c r="AX700" s="13" t="s">
        <v>72</v>
      </c>
      <c r="AY700" s="203" t="s">
        <v>143</v>
      </c>
    </row>
    <row r="701" spans="2:51" s="14" customFormat="1" ht="12">
      <c r="B701" s="204"/>
      <c r="C701" s="205"/>
      <c r="D701" s="195" t="s">
        <v>155</v>
      </c>
      <c r="E701" s="206" t="s">
        <v>19</v>
      </c>
      <c r="F701" s="207" t="s">
        <v>797</v>
      </c>
      <c r="G701" s="205"/>
      <c r="H701" s="208">
        <v>66.4</v>
      </c>
      <c r="I701" s="209"/>
      <c r="J701" s="205"/>
      <c r="K701" s="205"/>
      <c r="L701" s="210"/>
      <c r="M701" s="211"/>
      <c r="N701" s="212"/>
      <c r="O701" s="212"/>
      <c r="P701" s="212"/>
      <c r="Q701" s="212"/>
      <c r="R701" s="212"/>
      <c r="S701" s="212"/>
      <c r="T701" s="213"/>
      <c r="AT701" s="214" t="s">
        <v>155</v>
      </c>
      <c r="AU701" s="214" t="s">
        <v>82</v>
      </c>
      <c r="AV701" s="14" t="s">
        <v>82</v>
      </c>
      <c r="AW701" s="14" t="s">
        <v>33</v>
      </c>
      <c r="AX701" s="14" t="s">
        <v>72</v>
      </c>
      <c r="AY701" s="214" t="s">
        <v>143</v>
      </c>
    </row>
    <row r="702" spans="2:51" s="13" customFormat="1" ht="12">
      <c r="B702" s="193"/>
      <c r="C702" s="194"/>
      <c r="D702" s="195" t="s">
        <v>155</v>
      </c>
      <c r="E702" s="196" t="s">
        <v>19</v>
      </c>
      <c r="F702" s="197" t="s">
        <v>163</v>
      </c>
      <c r="G702" s="194"/>
      <c r="H702" s="196" t="s">
        <v>19</v>
      </c>
      <c r="I702" s="198"/>
      <c r="J702" s="194"/>
      <c r="K702" s="194"/>
      <c r="L702" s="199"/>
      <c r="M702" s="200"/>
      <c r="N702" s="201"/>
      <c r="O702" s="201"/>
      <c r="P702" s="201"/>
      <c r="Q702" s="201"/>
      <c r="R702" s="201"/>
      <c r="S702" s="201"/>
      <c r="T702" s="202"/>
      <c r="AT702" s="203" t="s">
        <v>155</v>
      </c>
      <c r="AU702" s="203" t="s">
        <v>82</v>
      </c>
      <c r="AV702" s="13" t="s">
        <v>80</v>
      </c>
      <c r="AW702" s="13" t="s">
        <v>33</v>
      </c>
      <c r="AX702" s="13" t="s">
        <v>72</v>
      </c>
      <c r="AY702" s="203" t="s">
        <v>143</v>
      </c>
    </row>
    <row r="703" spans="2:51" s="14" customFormat="1" ht="22.5">
      <c r="B703" s="204"/>
      <c r="C703" s="205"/>
      <c r="D703" s="195" t="s">
        <v>155</v>
      </c>
      <c r="E703" s="206" t="s">
        <v>19</v>
      </c>
      <c r="F703" s="207" t="s">
        <v>798</v>
      </c>
      <c r="G703" s="205"/>
      <c r="H703" s="208">
        <v>301.49</v>
      </c>
      <c r="I703" s="209"/>
      <c r="J703" s="205"/>
      <c r="K703" s="205"/>
      <c r="L703" s="210"/>
      <c r="M703" s="211"/>
      <c r="N703" s="212"/>
      <c r="O703" s="212"/>
      <c r="P703" s="212"/>
      <c r="Q703" s="212"/>
      <c r="R703" s="212"/>
      <c r="S703" s="212"/>
      <c r="T703" s="213"/>
      <c r="AT703" s="214" t="s">
        <v>155</v>
      </c>
      <c r="AU703" s="214" t="s">
        <v>82</v>
      </c>
      <c r="AV703" s="14" t="s">
        <v>82</v>
      </c>
      <c r="AW703" s="14" t="s">
        <v>33</v>
      </c>
      <c r="AX703" s="14" t="s">
        <v>72</v>
      </c>
      <c r="AY703" s="214" t="s">
        <v>143</v>
      </c>
    </row>
    <row r="704" spans="2:51" s="13" customFormat="1" ht="12">
      <c r="B704" s="193"/>
      <c r="C704" s="194"/>
      <c r="D704" s="195" t="s">
        <v>155</v>
      </c>
      <c r="E704" s="196" t="s">
        <v>19</v>
      </c>
      <c r="F704" s="197" t="s">
        <v>336</v>
      </c>
      <c r="G704" s="194"/>
      <c r="H704" s="196" t="s">
        <v>19</v>
      </c>
      <c r="I704" s="198"/>
      <c r="J704" s="194"/>
      <c r="K704" s="194"/>
      <c r="L704" s="199"/>
      <c r="M704" s="200"/>
      <c r="N704" s="201"/>
      <c r="O704" s="201"/>
      <c r="P704" s="201"/>
      <c r="Q704" s="201"/>
      <c r="R704" s="201"/>
      <c r="S704" s="201"/>
      <c r="T704" s="202"/>
      <c r="AT704" s="203" t="s">
        <v>155</v>
      </c>
      <c r="AU704" s="203" t="s">
        <v>82</v>
      </c>
      <c r="AV704" s="13" t="s">
        <v>80</v>
      </c>
      <c r="AW704" s="13" t="s">
        <v>33</v>
      </c>
      <c r="AX704" s="13" t="s">
        <v>72</v>
      </c>
      <c r="AY704" s="203" t="s">
        <v>143</v>
      </c>
    </row>
    <row r="705" spans="2:51" s="14" customFormat="1" ht="22.5">
      <c r="B705" s="204"/>
      <c r="C705" s="205"/>
      <c r="D705" s="195" t="s">
        <v>155</v>
      </c>
      <c r="E705" s="206" t="s">
        <v>19</v>
      </c>
      <c r="F705" s="207" t="s">
        <v>799</v>
      </c>
      <c r="G705" s="205"/>
      <c r="H705" s="208">
        <v>297.28</v>
      </c>
      <c r="I705" s="209"/>
      <c r="J705" s="205"/>
      <c r="K705" s="205"/>
      <c r="L705" s="210"/>
      <c r="M705" s="211"/>
      <c r="N705" s="212"/>
      <c r="O705" s="212"/>
      <c r="P705" s="212"/>
      <c r="Q705" s="212"/>
      <c r="R705" s="212"/>
      <c r="S705" s="212"/>
      <c r="T705" s="213"/>
      <c r="AT705" s="214" t="s">
        <v>155</v>
      </c>
      <c r="AU705" s="214" t="s">
        <v>82</v>
      </c>
      <c r="AV705" s="14" t="s">
        <v>82</v>
      </c>
      <c r="AW705" s="14" t="s">
        <v>33</v>
      </c>
      <c r="AX705" s="14" t="s">
        <v>72</v>
      </c>
      <c r="AY705" s="214" t="s">
        <v>143</v>
      </c>
    </row>
    <row r="706" spans="2:51" s="13" customFormat="1" ht="12">
      <c r="B706" s="193"/>
      <c r="C706" s="194"/>
      <c r="D706" s="195" t="s">
        <v>155</v>
      </c>
      <c r="E706" s="196" t="s">
        <v>19</v>
      </c>
      <c r="F706" s="197" t="s">
        <v>800</v>
      </c>
      <c r="G706" s="194"/>
      <c r="H706" s="196" t="s">
        <v>19</v>
      </c>
      <c r="I706" s="198"/>
      <c r="J706" s="194"/>
      <c r="K706" s="194"/>
      <c r="L706" s="199"/>
      <c r="M706" s="200"/>
      <c r="N706" s="201"/>
      <c r="O706" s="201"/>
      <c r="P706" s="201"/>
      <c r="Q706" s="201"/>
      <c r="R706" s="201"/>
      <c r="S706" s="201"/>
      <c r="T706" s="202"/>
      <c r="AT706" s="203" t="s">
        <v>155</v>
      </c>
      <c r="AU706" s="203" t="s">
        <v>82</v>
      </c>
      <c r="AV706" s="13" t="s">
        <v>80</v>
      </c>
      <c r="AW706" s="13" t="s">
        <v>33</v>
      </c>
      <c r="AX706" s="13" t="s">
        <v>72</v>
      </c>
      <c r="AY706" s="203" t="s">
        <v>143</v>
      </c>
    </row>
    <row r="707" spans="2:51" s="14" customFormat="1" ht="12">
      <c r="B707" s="204"/>
      <c r="C707" s="205"/>
      <c r="D707" s="195" t="s">
        <v>155</v>
      </c>
      <c r="E707" s="206" t="s">
        <v>19</v>
      </c>
      <c r="F707" s="207" t="s">
        <v>801</v>
      </c>
      <c r="G707" s="205"/>
      <c r="H707" s="208">
        <v>66.8</v>
      </c>
      <c r="I707" s="209"/>
      <c r="J707" s="205"/>
      <c r="K707" s="205"/>
      <c r="L707" s="210"/>
      <c r="M707" s="211"/>
      <c r="N707" s="212"/>
      <c r="O707" s="212"/>
      <c r="P707" s="212"/>
      <c r="Q707" s="212"/>
      <c r="R707" s="212"/>
      <c r="S707" s="212"/>
      <c r="T707" s="213"/>
      <c r="AT707" s="214" t="s">
        <v>155</v>
      </c>
      <c r="AU707" s="214" t="s">
        <v>82</v>
      </c>
      <c r="AV707" s="14" t="s">
        <v>82</v>
      </c>
      <c r="AW707" s="14" t="s">
        <v>33</v>
      </c>
      <c r="AX707" s="14" t="s">
        <v>72</v>
      </c>
      <c r="AY707" s="214" t="s">
        <v>143</v>
      </c>
    </row>
    <row r="708" spans="2:51" s="15" customFormat="1" ht="12">
      <c r="B708" s="215"/>
      <c r="C708" s="216"/>
      <c r="D708" s="195" t="s">
        <v>155</v>
      </c>
      <c r="E708" s="217" t="s">
        <v>19</v>
      </c>
      <c r="F708" s="218" t="s">
        <v>166</v>
      </c>
      <c r="G708" s="216"/>
      <c r="H708" s="219">
        <v>731.97</v>
      </c>
      <c r="I708" s="220"/>
      <c r="J708" s="216"/>
      <c r="K708" s="216"/>
      <c r="L708" s="221"/>
      <c r="M708" s="222"/>
      <c r="N708" s="223"/>
      <c r="O708" s="223"/>
      <c r="P708" s="223"/>
      <c r="Q708" s="223"/>
      <c r="R708" s="223"/>
      <c r="S708" s="223"/>
      <c r="T708" s="224"/>
      <c r="AT708" s="225" t="s">
        <v>155</v>
      </c>
      <c r="AU708" s="225" t="s">
        <v>82</v>
      </c>
      <c r="AV708" s="15" t="s">
        <v>151</v>
      </c>
      <c r="AW708" s="15" t="s">
        <v>33</v>
      </c>
      <c r="AX708" s="15" t="s">
        <v>80</v>
      </c>
      <c r="AY708" s="225" t="s">
        <v>143</v>
      </c>
    </row>
    <row r="709" spans="1:65" s="2" customFormat="1" ht="37.9" customHeight="1">
      <c r="A709" s="36"/>
      <c r="B709" s="37"/>
      <c r="C709" s="175" t="s">
        <v>802</v>
      </c>
      <c r="D709" s="175" t="s">
        <v>146</v>
      </c>
      <c r="E709" s="176" t="s">
        <v>803</v>
      </c>
      <c r="F709" s="177" t="s">
        <v>804</v>
      </c>
      <c r="G709" s="178" t="s">
        <v>178</v>
      </c>
      <c r="H709" s="179">
        <v>35.313</v>
      </c>
      <c r="I709" s="180"/>
      <c r="J709" s="181">
        <f>ROUND(I709*H709,2)</f>
        <v>0</v>
      </c>
      <c r="K709" s="177" t="s">
        <v>150</v>
      </c>
      <c r="L709" s="41"/>
      <c r="M709" s="182" t="s">
        <v>19</v>
      </c>
      <c r="N709" s="183" t="s">
        <v>43</v>
      </c>
      <c r="O709" s="66"/>
      <c r="P709" s="184">
        <f>O709*H709</f>
        <v>0</v>
      </c>
      <c r="Q709" s="184">
        <v>0.00021</v>
      </c>
      <c r="R709" s="184">
        <f>Q709*H709</f>
        <v>0.007415730000000001</v>
      </c>
      <c r="S709" s="184">
        <v>0</v>
      </c>
      <c r="T709" s="185">
        <f>S709*H709</f>
        <v>0</v>
      </c>
      <c r="U709" s="36"/>
      <c r="V709" s="36"/>
      <c r="W709" s="36"/>
      <c r="X709" s="36"/>
      <c r="Y709" s="36"/>
      <c r="Z709" s="36"/>
      <c r="AA709" s="36"/>
      <c r="AB709" s="36"/>
      <c r="AC709" s="36"/>
      <c r="AD709" s="36"/>
      <c r="AE709" s="36"/>
      <c r="AR709" s="186" t="s">
        <v>151</v>
      </c>
      <c r="AT709" s="186" t="s">
        <v>146</v>
      </c>
      <c r="AU709" s="186" t="s">
        <v>82</v>
      </c>
      <c r="AY709" s="19" t="s">
        <v>143</v>
      </c>
      <c r="BE709" s="187">
        <f>IF(N709="základní",J709,0)</f>
        <v>0</v>
      </c>
      <c r="BF709" s="187">
        <f>IF(N709="snížená",J709,0)</f>
        <v>0</v>
      </c>
      <c r="BG709" s="187">
        <f>IF(N709="zákl. přenesená",J709,0)</f>
        <v>0</v>
      </c>
      <c r="BH709" s="187">
        <f>IF(N709="sníž. přenesená",J709,0)</f>
        <v>0</v>
      </c>
      <c r="BI709" s="187">
        <f>IF(N709="nulová",J709,0)</f>
        <v>0</v>
      </c>
      <c r="BJ709" s="19" t="s">
        <v>80</v>
      </c>
      <c r="BK709" s="187">
        <f>ROUND(I709*H709,2)</f>
        <v>0</v>
      </c>
      <c r="BL709" s="19" t="s">
        <v>151</v>
      </c>
      <c r="BM709" s="186" t="s">
        <v>805</v>
      </c>
    </row>
    <row r="710" spans="1:47" s="2" customFormat="1" ht="12">
      <c r="A710" s="36"/>
      <c r="B710" s="37"/>
      <c r="C710" s="38"/>
      <c r="D710" s="188" t="s">
        <v>153</v>
      </c>
      <c r="E710" s="38"/>
      <c r="F710" s="189" t="s">
        <v>806</v>
      </c>
      <c r="G710" s="38"/>
      <c r="H710" s="38"/>
      <c r="I710" s="190"/>
      <c r="J710" s="38"/>
      <c r="K710" s="38"/>
      <c r="L710" s="41"/>
      <c r="M710" s="191"/>
      <c r="N710" s="192"/>
      <c r="O710" s="66"/>
      <c r="P710" s="66"/>
      <c r="Q710" s="66"/>
      <c r="R710" s="66"/>
      <c r="S710" s="66"/>
      <c r="T710" s="67"/>
      <c r="U710" s="36"/>
      <c r="V710" s="36"/>
      <c r="W710" s="36"/>
      <c r="X710" s="36"/>
      <c r="Y710" s="36"/>
      <c r="Z710" s="36"/>
      <c r="AA710" s="36"/>
      <c r="AB710" s="36"/>
      <c r="AC710" s="36"/>
      <c r="AD710" s="36"/>
      <c r="AE710" s="36"/>
      <c r="AT710" s="19" t="s">
        <v>153</v>
      </c>
      <c r="AU710" s="19" t="s">
        <v>82</v>
      </c>
    </row>
    <row r="711" spans="2:51" s="13" customFormat="1" ht="12">
      <c r="B711" s="193"/>
      <c r="C711" s="194"/>
      <c r="D711" s="195" t="s">
        <v>155</v>
      </c>
      <c r="E711" s="196" t="s">
        <v>19</v>
      </c>
      <c r="F711" s="197" t="s">
        <v>285</v>
      </c>
      <c r="G711" s="194"/>
      <c r="H711" s="196" t="s">
        <v>19</v>
      </c>
      <c r="I711" s="198"/>
      <c r="J711" s="194"/>
      <c r="K711" s="194"/>
      <c r="L711" s="199"/>
      <c r="M711" s="200"/>
      <c r="N711" s="201"/>
      <c r="O711" s="201"/>
      <c r="P711" s="201"/>
      <c r="Q711" s="201"/>
      <c r="R711" s="201"/>
      <c r="S711" s="201"/>
      <c r="T711" s="202"/>
      <c r="AT711" s="203" t="s">
        <v>155</v>
      </c>
      <c r="AU711" s="203" t="s">
        <v>82</v>
      </c>
      <c r="AV711" s="13" t="s">
        <v>80</v>
      </c>
      <c r="AW711" s="13" t="s">
        <v>33</v>
      </c>
      <c r="AX711" s="13" t="s">
        <v>72</v>
      </c>
      <c r="AY711" s="203" t="s">
        <v>143</v>
      </c>
    </row>
    <row r="712" spans="2:51" s="14" customFormat="1" ht="12">
      <c r="B712" s="204"/>
      <c r="C712" s="205"/>
      <c r="D712" s="195" t="s">
        <v>155</v>
      </c>
      <c r="E712" s="206" t="s">
        <v>19</v>
      </c>
      <c r="F712" s="207" t="s">
        <v>807</v>
      </c>
      <c r="G712" s="205"/>
      <c r="H712" s="208">
        <v>6.62</v>
      </c>
      <c r="I712" s="209"/>
      <c r="J712" s="205"/>
      <c r="K712" s="205"/>
      <c r="L712" s="210"/>
      <c r="M712" s="211"/>
      <c r="N712" s="212"/>
      <c r="O712" s="212"/>
      <c r="P712" s="212"/>
      <c r="Q712" s="212"/>
      <c r="R712" s="212"/>
      <c r="S712" s="212"/>
      <c r="T712" s="213"/>
      <c r="AT712" s="214" t="s">
        <v>155</v>
      </c>
      <c r="AU712" s="214" t="s">
        <v>82</v>
      </c>
      <c r="AV712" s="14" t="s">
        <v>82</v>
      </c>
      <c r="AW712" s="14" t="s">
        <v>33</v>
      </c>
      <c r="AX712" s="14" t="s">
        <v>72</v>
      </c>
      <c r="AY712" s="214" t="s">
        <v>143</v>
      </c>
    </row>
    <row r="713" spans="2:51" s="13" customFormat="1" ht="12">
      <c r="B713" s="193"/>
      <c r="C713" s="194"/>
      <c r="D713" s="195" t="s">
        <v>155</v>
      </c>
      <c r="E713" s="196" t="s">
        <v>19</v>
      </c>
      <c r="F713" s="197" t="s">
        <v>163</v>
      </c>
      <c r="G713" s="194"/>
      <c r="H713" s="196" t="s">
        <v>19</v>
      </c>
      <c r="I713" s="198"/>
      <c r="J713" s="194"/>
      <c r="K713" s="194"/>
      <c r="L713" s="199"/>
      <c r="M713" s="200"/>
      <c r="N713" s="201"/>
      <c r="O713" s="201"/>
      <c r="P713" s="201"/>
      <c r="Q713" s="201"/>
      <c r="R713" s="201"/>
      <c r="S713" s="201"/>
      <c r="T713" s="202"/>
      <c r="AT713" s="203" t="s">
        <v>155</v>
      </c>
      <c r="AU713" s="203" t="s">
        <v>82</v>
      </c>
      <c r="AV713" s="13" t="s">
        <v>80</v>
      </c>
      <c r="AW713" s="13" t="s">
        <v>33</v>
      </c>
      <c r="AX713" s="13" t="s">
        <v>72</v>
      </c>
      <c r="AY713" s="203" t="s">
        <v>143</v>
      </c>
    </row>
    <row r="714" spans="2:51" s="14" customFormat="1" ht="12">
      <c r="B714" s="204"/>
      <c r="C714" s="205"/>
      <c r="D714" s="195" t="s">
        <v>155</v>
      </c>
      <c r="E714" s="206" t="s">
        <v>19</v>
      </c>
      <c r="F714" s="207" t="s">
        <v>808</v>
      </c>
      <c r="G714" s="205"/>
      <c r="H714" s="208">
        <v>6.12</v>
      </c>
      <c r="I714" s="209"/>
      <c r="J714" s="205"/>
      <c r="K714" s="205"/>
      <c r="L714" s="210"/>
      <c r="M714" s="211"/>
      <c r="N714" s="212"/>
      <c r="O714" s="212"/>
      <c r="P714" s="212"/>
      <c r="Q714" s="212"/>
      <c r="R714" s="212"/>
      <c r="S714" s="212"/>
      <c r="T714" s="213"/>
      <c r="AT714" s="214" t="s">
        <v>155</v>
      </c>
      <c r="AU714" s="214" t="s">
        <v>82</v>
      </c>
      <c r="AV714" s="14" t="s">
        <v>82</v>
      </c>
      <c r="AW714" s="14" t="s">
        <v>33</v>
      </c>
      <c r="AX714" s="14" t="s">
        <v>72</v>
      </c>
      <c r="AY714" s="214" t="s">
        <v>143</v>
      </c>
    </row>
    <row r="715" spans="2:51" s="13" customFormat="1" ht="12">
      <c r="B715" s="193"/>
      <c r="C715" s="194"/>
      <c r="D715" s="195" t="s">
        <v>155</v>
      </c>
      <c r="E715" s="196" t="s">
        <v>19</v>
      </c>
      <c r="F715" s="197" t="s">
        <v>336</v>
      </c>
      <c r="G715" s="194"/>
      <c r="H715" s="196" t="s">
        <v>19</v>
      </c>
      <c r="I715" s="198"/>
      <c r="J715" s="194"/>
      <c r="K715" s="194"/>
      <c r="L715" s="199"/>
      <c r="M715" s="200"/>
      <c r="N715" s="201"/>
      <c r="O715" s="201"/>
      <c r="P715" s="201"/>
      <c r="Q715" s="201"/>
      <c r="R715" s="201"/>
      <c r="S715" s="201"/>
      <c r="T715" s="202"/>
      <c r="AT715" s="203" t="s">
        <v>155</v>
      </c>
      <c r="AU715" s="203" t="s">
        <v>82</v>
      </c>
      <c r="AV715" s="13" t="s">
        <v>80</v>
      </c>
      <c r="AW715" s="13" t="s">
        <v>33</v>
      </c>
      <c r="AX715" s="13" t="s">
        <v>72</v>
      </c>
      <c r="AY715" s="203" t="s">
        <v>143</v>
      </c>
    </row>
    <row r="716" spans="2:51" s="14" customFormat="1" ht="12">
      <c r="B716" s="204"/>
      <c r="C716" s="205"/>
      <c r="D716" s="195" t="s">
        <v>155</v>
      </c>
      <c r="E716" s="206" t="s">
        <v>19</v>
      </c>
      <c r="F716" s="207" t="s">
        <v>809</v>
      </c>
      <c r="G716" s="205"/>
      <c r="H716" s="208">
        <v>18.17</v>
      </c>
      <c r="I716" s="209"/>
      <c r="J716" s="205"/>
      <c r="K716" s="205"/>
      <c r="L716" s="210"/>
      <c r="M716" s="211"/>
      <c r="N716" s="212"/>
      <c r="O716" s="212"/>
      <c r="P716" s="212"/>
      <c r="Q716" s="212"/>
      <c r="R716" s="212"/>
      <c r="S716" s="212"/>
      <c r="T716" s="213"/>
      <c r="AT716" s="214" t="s">
        <v>155</v>
      </c>
      <c r="AU716" s="214" t="s">
        <v>82</v>
      </c>
      <c r="AV716" s="14" t="s">
        <v>82</v>
      </c>
      <c r="AW716" s="14" t="s">
        <v>33</v>
      </c>
      <c r="AX716" s="14" t="s">
        <v>72</v>
      </c>
      <c r="AY716" s="214" t="s">
        <v>143</v>
      </c>
    </row>
    <row r="717" spans="2:51" s="13" customFormat="1" ht="12">
      <c r="B717" s="193"/>
      <c r="C717" s="194"/>
      <c r="D717" s="195" t="s">
        <v>155</v>
      </c>
      <c r="E717" s="196" t="s">
        <v>19</v>
      </c>
      <c r="F717" s="197" t="s">
        <v>800</v>
      </c>
      <c r="G717" s="194"/>
      <c r="H717" s="196" t="s">
        <v>19</v>
      </c>
      <c r="I717" s="198"/>
      <c r="J717" s="194"/>
      <c r="K717" s="194"/>
      <c r="L717" s="199"/>
      <c r="M717" s="200"/>
      <c r="N717" s="201"/>
      <c r="O717" s="201"/>
      <c r="P717" s="201"/>
      <c r="Q717" s="201"/>
      <c r="R717" s="201"/>
      <c r="S717" s="201"/>
      <c r="T717" s="202"/>
      <c r="AT717" s="203" t="s">
        <v>155</v>
      </c>
      <c r="AU717" s="203" t="s">
        <v>82</v>
      </c>
      <c r="AV717" s="13" t="s">
        <v>80</v>
      </c>
      <c r="AW717" s="13" t="s">
        <v>33</v>
      </c>
      <c r="AX717" s="13" t="s">
        <v>72</v>
      </c>
      <c r="AY717" s="203" t="s">
        <v>143</v>
      </c>
    </row>
    <row r="718" spans="2:51" s="14" customFormat="1" ht="12">
      <c r="B718" s="204"/>
      <c r="C718" s="205"/>
      <c r="D718" s="195" t="s">
        <v>155</v>
      </c>
      <c r="E718" s="206" t="s">
        <v>19</v>
      </c>
      <c r="F718" s="207" t="s">
        <v>810</v>
      </c>
      <c r="G718" s="205"/>
      <c r="H718" s="208">
        <v>4.403</v>
      </c>
      <c r="I718" s="209"/>
      <c r="J718" s="205"/>
      <c r="K718" s="205"/>
      <c r="L718" s="210"/>
      <c r="M718" s="211"/>
      <c r="N718" s="212"/>
      <c r="O718" s="212"/>
      <c r="P718" s="212"/>
      <c r="Q718" s="212"/>
      <c r="R718" s="212"/>
      <c r="S718" s="212"/>
      <c r="T718" s="213"/>
      <c r="AT718" s="214" t="s">
        <v>155</v>
      </c>
      <c r="AU718" s="214" t="s">
        <v>82</v>
      </c>
      <c r="AV718" s="14" t="s">
        <v>82</v>
      </c>
      <c r="AW718" s="14" t="s">
        <v>33</v>
      </c>
      <c r="AX718" s="14" t="s">
        <v>72</v>
      </c>
      <c r="AY718" s="214" t="s">
        <v>143</v>
      </c>
    </row>
    <row r="719" spans="2:51" s="15" customFormat="1" ht="12">
      <c r="B719" s="215"/>
      <c r="C719" s="216"/>
      <c r="D719" s="195" t="s">
        <v>155</v>
      </c>
      <c r="E719" s="217" t="s">
        <v>19</v>
      </c>
      <c r="F719" s="218" t="s">
        <v>166</v>
      </c>
      <c r="G719" s="216"/>
      <c r="H719" s="219">
        <v>35.313</v>
      </c>
      <c r="I719" s="220"/>
      <c r="J719" s="216"/>
      <c r="K719" s="216"/>
      <c r="L719" s="221"/>
      <c r="M719" s="222"/>
      <c r="N719" s="223"/>
      <c r="O719" s="223"/>
      <c r="P719" s="223"/>
      <c r="Q719" s="223"/>
      <c r="R719" s="223"/>
      <c r="S719" s="223"/>
      <c r="T719" s="224"/>
      <c r="AT719" s="225" t="s">
        <v>155</v>
      </c>
      <c r="AU719" s="225" t="s">
        <v>82</v>
      </c>
      <c r="AV719" s="15" t="s">
        <v>151</v>
      </c>
      <c r="AW719" s="15" t="s">
        <v>33</v>
      </c>
      <c r="AX719" s="15" t="s">
        <v>80</v>
      </c>
      <c r="AY719" s="225" t="s">
        <v>143</v>
      </c>
    </row>
    <row r="720" spans="2:63" s="12" customFormat="1" ht="22.9" customHeight="1">
      <c r="B720" s="159"/>
      <c r="C720" s="160"/>
      <c r="D720" s="161" t="s">
        <v>71</v>
      </c>
      <c r="E720" s="173" t="s">
        <v>811</v>
      </c>
      <c r="F720" s="173" t="s">
        <v>812</v>
      </c>
      <c r="G720" s="160"/>
      <c r="H720" s="160"/>
      <c r="I720" s="163"/>
      <c r="J720" s="174">
        <f>BK720</f>
        <v>0</v>
      </c>
      <c r="K720" s="160"/>
      <c r="L720" s="165"/>
      <c r="M720" s="166"/>
      <c r="N720" s="167"/>
      <c r="O720" s="167"/>
      <c r="P720" s="168">
        <f>SUM(P721:P732)</f>
        <v>0</v>
      </c>
      <c r="Q720" s="167"/>
      <c r="R720" s="168">
        <f>SUM(R721:R732)</f>
        <v>0.03860452</v>
      </c>
      <c r="S720" s="167"/>
      <c r="T720" s="169">
        <f>SUM(T721:T732)</f>
        <v>0</v>
      </c>
      <c r="AR720" s="170" t="s">
        <v>80</v>
      </c>
      <c r="AT720" s="171" t="s">
        <v>71</v>
      </c>
      <c r="AU720" s="171" t="s">
        <v>80</v>
      </c>
      <c r="AY720" s="170" t="s">
        <v>143</v>
      </c>
      <c r="BK720" s="172">
        <f>SUM(BK721:BK732)</f>
        <v>0</v>
      </c>
    </row>
    <row r="721" spans="1:65" s="2" customFormat="1" ht="49.15" customHeight="1">
      <c r="A721" s="36"/>
      <c r="B721" s="37"/>
      <c r="C721" s="175" t="s">
        <v>813</v>
      </c>
      <c r="D721" s="175" t="s">
        <v>146</v>
      </c>
      <c r="E721" s="176" t="s">
        <v>814</v>
      </c>
      <c r="F721" s="177" t="s">
        <v>815</v>
      </c>
      <c r="G721" s="178" t="s">
        <v>527</v>
      </c>
      <c r="H721" s="179">
        <v>1</v>
      </c>
      <c r="I721" s="180"/>
      <c r="J721" s="181">
        <f>ROUND(I721*H721,2)</f>
        <v>0</v>
      </c>
      <c r="K721" s="177" t="s">
        <v>19</v>
      </c>
      <c r="L721" s="41"/>
      <c r="M721" s="182" t="s">
        <v>19</v>
      </c>
      <c r="N721" s="183" t="s">
        <v>43</v>
      </c>
      <c r="O721" s="66"/>
      <c r="P721" s="184">
        <f>O721*H721</f>
        <v>0</v>
      </c>
      <c r="Q721" s="184">
        <v>0</v>
      </c>
      <c r="R721" s="184">
        <f>Q721*H721</f>
        <v>0</v>
      </c>
      <c r="S721" s="184">
        <v>0</v>
      </c>
      <c r="T721" s="185">
        <f>S721*H721</f>
        <v>0</v>
      </c>
      <c r="U721" s="36"/>
      <c r="V721" s="36"/>
      <c r="W721" s="36"/>
      <c r="X721" s="36"/>
      <c r="Y721" s="36"/>
      <c r="Z721" s="36"/>
      <c r="AA721" s="36"/>
      <c r="AB721" s="36"/>
      <c r="AC721" s="36"/>
      <c r="AD721" s="36"/>
      <c r="AE721" s="36"/>
      <c r="AR721" s="186" t="s">
        <v>151</v>
      </c>
      <c r="AT721" s="186" t="s">
        <v>146</v>
      </c>
      <c r="AU721" s="186" t="s">
        <v>82</v>
      </c>
      <c r="AY721" s="19" t="s">
        <v>143</v>
      </c>
      <c r="BE721" s="187">
        <f>IF(N721="základní",J721,0)</f>
        <v>0</v>
      </c>
      <c r="BF721" s="187">
        <f>IF(N721="snížená",J721,0)</f>
        <v>0</v>
      </c>
      <c r="BG721" s="187">
        <f>IF(N721="zákl. přenesená",J721,0)</f>
        <v>0</v>
      </c>
      <c r="BH721" s="187">
        <f>IF(N721="sníž. přenesená",J721,0)</f>
        <v>0</v>
      </c>
      <c r="BI721" s="187">
        <f>IF(N721="nulová",J721,0)</f>
        <v>0</v>
      </c>
      <c r="BJ721" s="19" t="s">
        <v>80</v>
      </c>
      <c r="BK721" s="187">
        <f>ROUND(I721*H721,2)</f>
        <v>0</v>
      </c>
      <c r="BL721" s="19" t="s">
        <v>151</v>
      </c>
      <c r="BM721" s="186" t="s">
        <v>816</v>
      </c>
    </row>
    <row r="722" spans="1:65" s="2" customFormat="1" ht="37.9" customHeight="1">
      <c r="A722" s="36"/>
      <c r="B722" s="37"/>
      <c r="C722" s="175" t="s">
        <v>817</v>
      </c>
      <c r="D722" s="175" t="s">
        <v>146</v>
      </c>
      <c r="E722" s="176" t="s">
        <v>818</v>
      </c>
      <c r="F722" s="177" t="s">
        <v>819</v>
      </c>
      <c r="G722" s="178" t="s">
        <v>178</v>
      </c>
      <c r="H722" s="179">
        <v>965.113</v>
      </c>
      <c r="I722" s="180"/>
      <c r="J722" s="181">
        <f>ROUND(I722*H722,2)</f>
        <v>0</v>
      </c>
      <c r="K722" s="177" t="s">
        <v>150</v>
      </c>
      <c r="L722" s="41"/>
      <c r="M722" s="182" t="s">
        <v>19</v>
      </c>
      <c r="N722" s="183" t="s">
        <v>43</v>
      </c>
      <c r="O722" s="66"/>
      <c r="P722" s="184">
        <f>O722*H722</f>
        <v>0</v>
      </c>
      <c r="Q722" s="184">
        <v>4E-05</v>
      </c>
      <c r="R722" s="184">
        <f>Q722*H722</f>
        <v>0.03860452</v>
      </c>
      <c r="S722" s="184">
        <v>0</v>
      </c>
      <c r="T722" s="185">
        <f>S722*H722</f>
        <v>0</v>
      </c>
      <c r="U722" s="36"/>
      <c r="V722" s="36"/>
      <c r="W722" s="36"/>
      <c r="X722" s="36"/>
      <c r="Y722" s="36"/>
      <c r="Z722" s="36"/>
      <c r="AA722" s="36"/>
      <c r="AB722" s="36"/>
      <c r="AC722" s="36"/>
      <c r="AD722" s="36"/>
      <c r="AE722" s="36"/>
      <c r="AR722" s="186" t="s">
        <v>151</v>
      </c>
      <c r="AT722" s="186" t="s">
        <v>146</v>
      </c>
      <c r="AU722" s="186" t="s">
        <v>82</v>
      </c>
      <c r="AY722" s="19" t="s">
        <v>143</v>
      </c>
      <c r="BE722" s="187">
        <f>IF(N722="základní",J722,0)</f>
        <v>0</v>
      </c>
      <c r="BF722" s="187">
        <f>IF(N722="snížená",J722,0)</f>
        <v>0</v>
      </c>
      <c r="BG722" s="187">
        <f>IF(N722="zákl. přenesená",J722,0)</f>
        <v>0</v>
      </c>
      <c r="BH722" s="187">
        <f>IF(N722="sníž. přenesená",J722,0)</f>
        <v>0</v>
      </c>
      <c r="BI722" s="187">
        <f>IF(N722="nulová",J722,0)</f>
        <v>0</v>
      </c>
      <c r="BJ722" s="19" t="s">
        <v>80</v>
      </c>
      <c r="BK722" s="187">
        <f>ROUND(I722*H722,2)</f>
        <v>0</v>
      </c>
      <c r="BL722" s="19" t="s">
        <v>151</v>
      </c>
      <c r="BM722" s="186" t="s">
        <v>820</v>
      </c>
    </row>
    <row r="723" spans="1:47" s="2" customFormat="1" ht="12">
      <c r="A723" s="36"/>
      <c r="B723" s="37"/>
      <c r="C723" s="38"/>
      <c r="D723" s="188" t="s">
        <v>153</v>
      </c>
      <c r="E723" s="38"/>
      <c r="F723" s="189" t="s">
        <v>821</v>
      </c>
      <c r="G723" s="38"/>
      <c r="H723" s="38"/>
      <c r="I723" s="190"/>
      <c r="J723" s="38"/>
      <c r="K723" s="38"/>
      <c r="L723" s="41"/>
      <c r="M723" s="191"/>
      <c r="N723" s="192"/>
      <c r="O723" s="66"/>
      <c r="P723" s="66"/>
      <c r="Q723" s="66"/>
      <c r="R723" s="66"/>
      <c r="S723" s="66"/>
      <c r="T723" s="67"/>
      <c r="U723" s="36"/>
      <c r="V723" s="36"/>
      <c r="W723" s="36"/>
      <c r="X723" s="36"/>
      <c r="Y723" s="36"/>
      <c r="Z723" s="36"/>
      <c r="AA723" s="36"/>
      <c r="AB723" s="36"/>
      <c r="AC723" s="36"/>
      <c r="AD723" s="36"/>
      <c r="AE723" s="36"/>
      <c r="AT723" s="19" t="s">
        <v>153</v>
      </c>
      <c r="AU723" s="19" t="s">
        <v>82</v>
      </c>
    </row>
    <row r="724" spans="2:51" s="13" customFormat="1" ht="12">
      <c r="B724" s="193"/>
      <c r="C724" s="194"/>
      <c r="D724" s="195" t="s">
        <v>155</v>
      </c>
      <c r="E724" s="196" t="s">
        <v>19</v>
      </c>
      <c r="F724" s="197" t="s">
        <v>285</v>
      </c>
      <c r="G724" s="194"/>
      <c r="H724" s="196" t="s">
        <v>19</v>
      </c>
      <c r="I724" s="198"/>
      <c r="J724" s="194"/>
      <c r="K724" s="194"/>
      <c r="L724" s="199"/>
      <c r="M724" s="200"/>
      <c r="N724" s="201"/>
      <c r="O724" s="201"/>
      <c r="P724" s="201"/>
      <c r="Q724" s="201"/>
      <c r="R724" s="201"/>
      <c r="S724" s="201"/>
      <c r="T724" s="202"/>
      <c r="AT724" s="203" t="s">
        <v>155</v>
      </c>
      <c r="AU724" s="203" t="s">
        <v>82</v>
      </c>
      <c r="AV724" s="13" t="s">
        <v>80</v>
      </c>
      <c r="AW724" s="13" t="s">
        <v>33</v>
      </c>
      <c r="AX724" s="13" t="s">
        <v>72</v>
      </c>
      <c r="AY724" s="203" t="s">
        <v>143</v>
      </c>
    </row>
    <row r="725" spans="2:51" s="14" customFormat="1" ht="12">
      <c r="B725" s="204"/>
      <c r="C725" s="205"/>
      <c r="D725" s="195" t="s">
        <v>155</v>
      </c>
      <c r="E725" s="206" t="s">
        <v>19</v>
      </c>
      <c r="F725" s="207" t="s">
        <v>822</v>
      </c>
      <c r="G725" s="205"/>
      <c r="H725" s="208">
        <v>73.02</v>
      </c>
      <c r="I725" s="209"/>
      <c r="J725" s="205"/>
      <c r="K725" s="205"/>
      <c r="L725" s="210"/>
      <c r="M725" s="211"/>
      <c r="N725" s="212"/>
      <c r="O725" s="212"/>
      <c r="P725" s="212"/>
      <c r="Q725" s="212"/>
      <c r="R725" s="212"/>
      <c r="S725" s="212"/>
      <c r="T725" s="213"/>
      <c r="AT725" s="214" t="s">
        <v>155</v>
      </c>
      <c r="AU725" s="214" t="s">
        <v>82</v>
      </c>
      <c r="AV725" s="14" t="s">
        <v>82</v>
      </c>
      <c r="AW725" s="14" t="s">
        <v>33</v>
      </c>
      <c r="AX725" s="14" t="s">
        <v>72</v>
      </c>
      <c r="AY725" s="214" t="s">
        <v>143</v>
      </c>
    </row>
    <row r="726" spans="2:51" s="13" customFormat="1" ht="12">
      <c r="B726" s="193"/>
      <c r="C726" s="194"/>
      <c r="D726" s="195" t="s">
        <v>155</v>
      </c>
      <c r="E726" s="196" t="s">
        <v>19</v>
      </c>
      <c r="F726" s="197" t="s">
        <v>163</v>
      </c>
      <c r="G726" s="194"/>
      <c r="H726" s="196" t="s">
        <v>19</v>
      </c>
      <c r="I726" s="198"/>
      <c r="J726" s="194"/>
      <c r="K726" s="194"/>
      <c r="L726" s="199"/>
      <c r="M726" s="200"/>
      <c r="N726" s="201"/>
      <c r="O726" s="201"/>
      <c r="P726" s="201"/>
      <c r="Q726" s="201"/>
      <c r="R726" s="201"/>
      <c r="S726" s="201"/>
      <c r="T726" s="202"/>
      <c r="AT726" s="203" t="s">
        <v>155</v>
      </c>
      <c r="AU726" s="203" t="s">
        <v>82</v>
      </c>
      <c r="AV726" s="13" t="s">
        <v>80</v>
      </c>
      <c r="AW726" s="13" t="s">
        <v>33</v>
      </c>
      <c r="AX726" s="13" t="s">
        <v>72</v>
      </c>
      <c r="AY726" s="203" t="s">
        <v>143</v>
      </c>
    </row>
    <row r="727" spans="2:51" s="14" customFormat="1" ht="12">
      <c r="B727" s="204"/>
      <c r="C727" s="205"/>
      <c r="D727" s="195" t="s">
        <v>155</v>
      </c>
      <c r="E727" s="206" t="s">
        <v>19</v>
      </c>
      <c r="F727" s="207" t="s">
        <v>823</v>
      </c>
      <c r="G727" s="205"/>
      <c r="H727" s="208">
        <v>396.149</v>
      </c>
      <c r="I727" s="209"/>
      <c r="J727" s="205"/>
      <c r="K727" s="205"/>
      <c r="L727" s="210"/>
      <c r="M727" s="211"/>
      <c r="N727" s="212"/>
      <c r="O727" s="212"/>
      <c r="P727" s="212"/>
      <c r="Q727" s="212"/>
      <c r="R727" s="212"/>
      <c r="S727" s="212"/>
      <c r="T727" s="213"/>
      <c r="AT727" s="214" t="s">
        <v>155</v>
      </c>
      <c r="AU727" s="214" t="s">
        <v>82</v>
      </c>
      <c r="AV727" s="14" t="s">
        <v>82</v>
      </c>
      <c r="AW727" s="14" t="s">
        <v>33</v>
      </c>
      <c r="AX727" s="14" t="s">
        <v>72</v>
      </c>
      <c r="AY727" s="214" t="s">
        <v>143</v>
      </c>
    </row>
    <row r="728" spans="2:51" s="13" customFormat="1" ht="12">
      <c r="B728" s="193"/>
      <c r="C728" s="194"/>
      <c r="D728" s="195" t="s">
        <v>155</v>
      </c>
      <c r="E728" s="196" t="s">
        <v>19</v>
      </c>
      <c r="F728" s="197" t="s">
        <v>336</v>
      </c>
      <c r="G728" s="194"/>
      <c r="H728" s="196" t="s">
        <v>19</v>
      </c>
      <c r="I728" s="198"/>
      <c r="J728" s="194"/>
      <c r="K728" s="194"/>
      <c r="L728" s="199"/>
      <c r="M728" s="200"/>
      <c r="N728" s="201"/>
      <c r="O728" s="201"/>
      <c r="P728" s="201"/>
      <c r="Q728" s="201"/>
      <c r="R728" s="201"/>
      <c r="S728" s="201"/>
      <c r="T728" s="202"/>
      <c r="AT728" s="203" t="s">
        <v>155</v>
      </c>
      <c r="AU728" s="203" t="s">
        <v>82</v>
      </c>
      <c r="AV728" s="13" t="s">
        <v>80</v>
      </c>
      <c r="AW728" s="13" t="s">
        <v>33</v>
      </c>
      <c r="AX728" s="13" t="s">
        <v>72</v>
      </c>
      <c r="AY728" s="203" t="s">
        <v>143</v>
      </c>
    </row>
    <row r="729" spans="2:51" s="14" customFormat="1" ht="12">
      <c r="B729" s="204"/>
      <c r="C729" s="205"/>
      <c r="D729" s="195" t="s">
        <v>155</v>
      </c>
      <c r="E729" s="206" t="s">
        <v>19</v>
      </c>
      <c r="F729" s="207" t="s">
        <v>823</v>
      </c>
      <c r="G729" s="205"/>
      <c r="H729" s="208">
        <v>396.149</v>
      </c>
      <c r="I729" s="209"/>
      <c r="J729" s="205"/>
      <c r="K729" s="205"/>
      <c r="L729" s="210"/>
      <c r="M729" s="211"/>
      <c r="N729" s="212"/>
      <c r="O729" s="212"/>
      <c r="P729" s="212"/>
      <c r="Q729" s="212"/>
      <c r="R729" s="212"/>
      <c r="S729" s="212"/>
      <c r="T729" s="213"/>
      <c r="AT729" s="214" t="s">
        <v>155</v>
      </c>
      <c r="AU729" s="214" t="s">
        <v>82</v>
      </c>
      <c r="AV729" s="14" t="s">
        <v>82</v>
      </c>
      <c r="AW729" s="14" t="s">
        <v>33</v>
      </c>
      <c r="AX729" s="14" t="s">
        <v>72</v>
      </c>
      <c r="AY729" s="214" t="s">
        <v>143</v>
      </c>
    </row>
    <row r="730" spans="2:51" s="13" customFormat="1" ht="12">
      <c r="B730" s="193"/>
      <c r="C730" s="194"/>
      <c r="D730" s="195" t="s">
        <v>155</v>
      </c>
      <c r="E730" s="196" t="s">
        <v>19</v>
      </c>
      <c r="F730" s="197" t="s">
        <v>800</v>
      </c>
      <c r="G730" s="194"/>
      <c r="H730" s="196" t="s">
        <v>19</v>
      </c>
      <c r="I730" s="198"/>
      <c r="J730" s="194"/>
      <c r="K730" s="194"/>
      <c r="L730" s="199"/>
      <c r="M730" s="200"/>
      <c r="N730" s="201"/>
      <c r="O730" s="201"/>
      <c r="P730" s="201"/>
      <c r="Q730" s="201"/>
      <c r="R730" s="201"/>
      <c r="S730" s="201"/>
      <c r="T730" s="202"/>
      <c r="AT730" s="203" t="s">
        <v>155</v>
      </c>
      <c r="AU730" s="203" t="s">
        <v>82</v>
      </c>
      <c r="AV730" s="13" t="s">
        <v>80</v>
      </c>
      <c r="AW730" s="13" t="s">
        <v>33</v>
      </c>
      <c r="AX730" s="13" t="s">
        <v>72</v>
      </c>
      <c r="AY730" s="203" t="s">
        <v>143</v>
      </c>
    </row>
    <row r="731" spans="2:51" s="14" customFormat="1" ht="12">
      <c r="B731" s="204"/>
      <c r="C731" s="205"/>
      <c r="D731" s="195" t="s">
        <v>155</v>
      </c>
      <c r="E731" s="206" t="s">
        <v>19</v>
      </c>
      <c r="F731" s="207" t="s">
        <v>824</v>
      </c>
      <c r="G731" s="205"/>
      <c r="H731" s="208">
        <v>99.795</v>
      </c>
      <c r="I731" s="209"/>
      <c r="J731" s="205"/>
      <c r="K731" s="205"/>
      <c r="L731" s="210"/>
      <c r="M731" s="211"/>
      <c r="N731" s="212"/>
      <c r="O731" s="212"/>
      <c r="P731" s="212"/>
      <c r="Q731" s="212"/>
      <c r="R731" s="212"/>
      <c r="S731" s="212"/>
      <c r="T731" s="213"/>
      <c r="AT731" s="214" t="s">
        <v>155</v>
      </c>
      <c r="AU731" s="214" t="s">
        <v>82</v>
      </c>
      <c r="AV731" s="14" t="s">
        <v>82</v>
      </c>
      <c r="AW731" s="14" t="s">
        <v>33</v>
      </c>
      <c r="AX731" s="14" t="s">
        <v>72</v>
      </c>
      <c r="AY731" s="214" t="s">
        <v>143</v>
      </c>
    </row>
    <row r="732" spans="2:51" s="15" customFormat="1" ht="12">
      <c r="B732" s="215"/>
      <c r="C732" s="216"/>
      <c r="D732" s="195" t="s">
        <v>155</v>
      </c>
      <c r="E732" s="217" t="s">
        <v>19</v>
      </c>
      <c r="F732" s="218" t="s">
        <v>166</v>
      </c>
      <c r="G732" s="216"/>
      <c r="H732" s="219">
        <v>965.113</v>
      </c>
      <c r="I732" s="220"/>
      <c r="J732" s="216"/>
      <c r="K732" s="216"/>
      <c r="L732" s="221"/>
      <c r="M732" s="222"/>
      <c r="N732" s="223"/>
      <c r="O732" s="223"/>
      <c r="P732" s="223"/>
      <c r="Q732" s="223"/>
      <c r="R732" s="223"/>
      <c r="S732" s="223"/>
      <c r="T732" s="224"/>
      <c r="AT732" s="225" t="s">
        <v>155</v>
      </c>
      <c r="AU732" s="225" t="s">
        <v>82</v>
      </c>
      <c r="AV732" s="15" t="s">
        <v>151</v>
      </c>
      <c r="AW732" s="15" t="s">
        <v>33</v>
      </c>
      <c r="AX732" s="15" t="s">
        <v>80</v>
      </c>
      <c r="AY732" s="225" t="s">
        <v>143</v>
      </c>
    </row>
    <row r="733" spans="2:63" s="12" customFormat="1" ht="22.9" customHeight="1">
      <c r="B733" s="159"/>
      <c r="C733" s="160"/>
      <c r="D733" s="161" t="s">
        <v>71</v>
      </c>
      <c r="E733" s="173" t="s">
        <v>825</v>
      </c>
      <c r="F733" s="173" t="s">
        <v>826</v>
      </c>
      <c r="G733" s="160"/>
      <c r="H733" s="160"/>
      <c r="I733" s="163"/>
      <c r="J733" s="174">
        <f>BK733</f>
        <v>0</v>
      </c>
      <c r="K733" s="160"/>
      <c r="L733" s="165"/>
      <c r="M733" s="166"/>
      <c r="N733" s="167"/>
      <c r="O733" s="167"/>
      <c r="P733" s="168">
        <f>SUM(P734:P796)</f>
        <v>0</v>
      </c>
      <c r="Q733" s="167"/>
      <c r="R733" s="168">
        <f>SUM(R734:R796)</f>
        <v>0</v>
      </c>
      <c r="S733" s="167"/>
      <c r="T733" s="169">
        <f>SUM(T734:T796)</f>
        <v>49.116955999999995</v>
      </c>
      <c r="AR733" s="170" t="s">
        <v>80</v>
      </c>
      <c r="AT733" s="171" t="s">
        <v>71</v>
      </c>
      <c r="AU733" s="171" t="s">
        <v>80</v>
      </c>
      <c r="AY733" s="170" t="s">
        <v>143</v>
      </c>
      <c r="BK733" s="172">
        <f>SUM(BK734:BK796)</f>
        <v>0</v>
      </c>
    </row>
    <row r="734" spans="1:65" s="2" customFormat="1" ht="44.25" customHeight="1">
      <c r="A734" s="36"/>
      <c r="B734" s="37"/>
      <c r="C734" s="175" t="s">
        <v>827</v>
      </c>
      <c r="D734" s="175" t="s">
        <v>146</v>
      </c>
      <c r="E734" s="176" t="s">
        <v>828</v>
      </c>
      <c r="F734" s="177" t="s">
        <v>829</v>
      </c>
      <c r="G734" s="178" t="s">
        <v>149</v>
      </c>
      <c r="H734" s="179">
        <v>6.704</v>
      </c>
      <c r="I734" s="180"/>
      <c r="J734" s="181">
        <f>ROUND(I734*H734,2)</f>
        <v>0</v>
      </c>
      <c r="K734" s="177" t="s">
        <v>150</v>
      </c>
      <c r="L734" s="41"/>
      <c r="M734" s="182" t="s">
        <v>19</v>
      </c>
      <c r="N734" s="183" t="s">
        <v>43</v>
      </c>
      <c r="O734" s="66"/>
      <c r="P734" s="184">
        <f>O734*H734</f>
        <v>0</v>
      </c>
      <c r="Q734" s="184">
        <v>0</v>
      </c>
      <c r="R734" s="184">
        <f>Q734*H734</f>
        <v>0</v>
      </c>
      <c r="S734" s="184">
        <v>1.8</v>
      </c>
      <c r="T734" s="185">
        <f>S734*H734</f>
        <v>12.0672</v>
      </c>
      <c r="U734" s="36"/>
      <c r="V734" s="36"/>
      <c r="W734" s="36"/>
      <c r="X734" s="36"/>
      <c r="Y734" s="36"/>
      <c r="Z734" s="36"/>
      <c r="AA734" s="36"/>
      <c r="AB734" s="36"/>
      <c r="AC734" s="36"/>
      <c r="AD734" s="36"/>
      <c r="AE734" s="36"/>
      <c r="AR734" s="186" t="s">
        <v>151</v>
      </c>
      <c r="AT734" s="186" t="s">
        <v>146</v>
      </c>
      <c r="AU734" s="186" t="s">
        <v>82</v>
      </c>
      <c r="AY734" s="19" t="s">
        <v>143</v>
      </c>
      <c r="BE734" s="187">
        <f>IF(N734="základní",J734,0)</f>
        <v>0</v>
      </c>
      <c r="BF734" s="187">
        <f>IF(N734="snížená",J734,0)</f>
        <v>0</v>
      </c>
      <c r="BG734" s="187">
        <f>IF(N734="zákl. přenesená",J734,0)</f>
        <v>0</v>
      </c>
      <c r="BH734" s="187">
        <f>IF(N734="sníž. přenesená",J734,0)</f>
        <v>0</v>
      </c>
      <c r="BI734" s="187">
        <f>IF(N734="nulová",J734,0)</f>
        <v>0</v>
      </c>
      <c r="BJ734" s="19" t="s">
        <v>80</v>
      </c>
      <c r="BK734" s="187">
        <f>ROUND(I734*H734,2)</f>
        <v>0</v>
      </c>
      <c r="BL734" s="19" t="s">
        <v>151</v>
      </c>
      <c r="BM734" s="186" t="s">
        <v>830</v>
      </c>
    </row>
    <row r="735" spans="1:47" s="2" customFormat="1" ht="12">
      <c r="A735" s="36"/>
      <c r="B735" s="37"/>
      <c r="C735" s="38"/>
      <c r="D735" s="188" t="s">
        <v>153</v>
      </c>
      <c r="E735" s="38"/>
      <c r="F735" s="189" t="s">
        <v>831</v>
      </c>
      <c r="G735" s="38"/>
      <c r="H735" s="38"/>
      <c r="I735" s="190"/>
      <c r="J735" s="38"/>
      <c r="K735" s="38"/>
      <c r="L735" s="41"/>
      <c r="M735" s="191"/>
      <c r="N735" s="192"/>
      <c r="O735" s="66"/>
      <c r="P735" s="66"/>
      <c r="Q735" s="66"/>
      <c r="R735" s="66"/>
      <c r="S735" s="66"/>
      <c r="T735" s="67"/>
      <c r="U735" s="36"/>
      <c r="V735" s="36"/>
      <c r="W735" s="36"/>
      <c r="X735" s="36"/>
      <c r="Y735" s="36"/>
      <c r="Z735" s="36"/>
      <c r="AA735" s="36"/>
      <c r="AB735" s="36"/>
      <c r="AC735" s="36"/>
      <c r="AD735" s="36"/>
      <c r="AE735" s="36"/>
      <c r="AT735" s="19" t="s">
        <v>153</v>
      </c>
      <c r="AU735" s="19" t="s">
        <v>82</v>
      </c>
    </row>
    <row r="736" spans="2:51" s="13" customFormat="1" ht="12">
      <c r="B736" s="193"/>
      <c r="C736" s="194"/>
      <c r="D736" s="195" t="s">
        <v>155</v>
      </c>
      <c r="E736" s="196" t="s">
        <v>19</v>
      </c>
      <c r="F736" s="197" t="s">
        <v>832</v>
      </c>
      <c r="G736" s="194"/>
      <c r="H736" s="196" t="s">
        <v>19</v>
      </c>
      <c r="I736" s="198"/>
      <c r="J736" s="194"/>
      <c r="K736" s="194"/>
      <c r="L736" s="199"/>
      <c r="M736" s="200"/>
      <c r="N736" s="201"/>
      <c r="O736" s="201"/>
      <c r="P736" s="201"/>
      <c r="Q736" s="201"/>
      <c r="R736" s="201"/>
      <c r="S736" s="201"/>
      <c r="T736" s="202"/>
      <c r="AT736" s="203" t="s">
        <v>155</v>
      </c>
      <c r="AU736" s="203" t="s">
        <v>82</v>
      </c>
      <c r="AV736" s="13" t="s">
        <v>80</v>
      </c>
      <c r="AW736" s="13" t="s">
        <v>33</v>
      </c>
      <c r="AX736" s="13" t="s">
        <v>72</v>
      </c>
      <c r="AY736" s="203" t="s">
        <v>143</v>
      </c>
    </row>
    <row r="737" spans="2:51" s="13" customFormat="1" ht="12">
      <c r="B737" s="193"/>
      <c r="C737" s="194"/>
      <c r="D737" s="195" t="s">
        <v>155</v>
      </c>
      <c r="E737" s="196" t="s">
        <v>19</v>
      </c>
      <c r="F737" s="197" t="s">
        <v>163</v>
      </c>
      <c r="G737" s="194"/>
      <c r="H737" s="196" t="s">
        <v>19</v>
      </c>
      <c r="I737" s="198"/>
      <c r="J737" s="194"/>
      <c r="K737" s="194"/>
      <c r="L737" s="199"/>
      <c r="M737" s="200"/>
      <c r="N737" s="201"/>
      <c r="O737" s="201"/>
      <c r="P737" s="201"/>
      <c r="Q737" s="201"/>
      <c r="R737" s="201"/>
      <c r="S737" s="201"/>
      <c r="T737" s="202"/>
      <c r="AT737" s="203" t="s">
        <v>155</v>
      </c>
      <c r="AU737" s="203" t="s">
        <v>82</v>
      </c>
      <c r="AV737" s="13" t="s">
        <v>80</v>
      </c>
      <c r="AW737" s="13" t="s">
        <v>33</v>
      </c>
      <c r="AX737" s="13" t="s">
        <v>72</v>
      </c>
      <c r="AY737" s="203" t="s">
        <v>143</v>
      </c>
    </row>
    <row r="738" spans="2:51" s="13" customFormat="1" ht="12">
      <c r="B738" s="193"/>
      <c r="C738" s="194"/>
      <c r="D738" s="195" t="s">
        <v>155</v>
      </c>
      <c r="E738" s="196" t="s">
        <v>19</v>
      </c>
      <c r="F738" s="197" t="s">
        <v>833</v>
      </c>
      <c r="G738" s="194"/>
      <c r="H738" s="196" t="s">
        <v>19</v>
      </c>
      <c r="I738" s="198"/>
      <c r="J738" s="194"/>
      <c r="K738" s="194"/>
      <c r="L738" s="199"/>
      <c r="M738" s="200"/>
      <c r="N738" s="201"/>
      <c r="O738" s="201"/>
      <c r="P738" s="201"/>
      <c r="Q738" s="201"/>
      <c r="R738" s="201"/>
      <c r="S738" s="201"/>
      <c r="T738" s="202"/>
      <c r="AT738" s="203" t="s">
        <v>155</v>
      </c>
      <c r="AU738" s="203" t="s">
        <v>82</v>
      </c>
      <c r="AV738" s="13" t="s">
        <v>80</v>
      </c>
      <c r="AW738" s="13" t="s">
        <v>33</v>
      </c>
      <c r="AX738" s="13" t="s">
        <v>72</v>
      </c>
      <c r="AY738" s="203" t="s">
        <v>143</v>
      </c>
    </row>
    <row r="739" spans="2:51" s="14" customFormat="1" ht="12">
      <c r="B739" s="204"/>
      <c r="C739" s="205"/>
      <c r="D739" s="195" t="s">
        <v>155</v>
      </c>
      <c r="E739" s="206" t="s">
        <v>19</v>
      </c>
      <c r="F739" s="207" t="s">
        <v>834</v>
      </c>
      <c r="G739" s="205"/>
      <c r="H739" s="208">
        <v>1.28</v>
      </c>
      <c r="I739" s="209"/>
      <c r="J739" s="205"/>
      <c r="K739" s="205"/>
      <c r="L739" s="210"/>
      <c r="M739" s="211"/>
      <c r="N739" s="212"/>
      <c r="O739" s="212"/>
      <c r="P739" s="212"/>
      <c r="Q739" s="212"/>
      <c r="R739" s="212"/>
      <c r="S739" s="212"/>
      <c r="T739" s="213"/>
      <c r="AT739" s="214" t="s">
        <v>155</v>
      </c>
      <c r="AU739" s="214" t="s">
        <v>82</v>
      </c>
      <c r="AV739" s="14" t="s">
        <v>82</v>
      </c>
      <c r="AW739" s="14" t="s">
        <v>33</v>
      </c>
      <c r="AX739" s="14" t="s">
        <v>72</v>
      </c>
      <c r="AY739" s="214" t="s">
        <v>143</v>
      </c>
    </row>
    <row r="740" spans="2:51" s="14" customFormat="1" ht="12">
      <c r="B740" s="204"/>
      <c r="C740" s="205"/>
      <c r="D740" s="195" t="s">
        <v>155</v>
      </c>
      <c r="E740" s="206" t="s">
        <v>19</v>
      </c>
      <c r="F740" s="207" t="s">
        <v>835</v>
      </c>
      <c r="G740" s="205"/>
      <c r="H740" s="208">
        <v>-0.32</v>
      </c>
      <c r="I740" s="209"/>
      <c r="J740" s="205"/>
      <c r="K740" s="205"/>
      <c r="L740" s="210"/>
      <c r="M740" s="211"/>
      <c r="N740" s="212"/>
      <c r="O740" s="212"/>
      <c r="P740" s="212"/>
      <c r="Q740" s="212"/>
      <c r="R740" s="212"/>
      <c r="S740" s="212"/>
      <c r="T740" s="213"/>
      <c r="AT740" s="214" t="s">
        <v>155</v>
      </c>
      <c r="AU740" s="214" t="s">
        <v>82</v>
      </c>
      <c r="AV740" s="14" t="s">
        <v>82</v>
      </c>
      <c r="AW740" s="14" t="s">
        <v>33</v>
      </c>
      <c r="AX740" s="14" t="s">
        <v>72</v>
      </c>
      <c r="AY740" s="214" t="s">
        <v>143</v>
      </c>
    </row>
    <row r="741" spans="2:51" s="16" customFormat="1" ht="12">
      <c r="B741" s="236"/>
      <c r="C741" s="237"/>
      <c r="D741" s="195" t="s">
        <v>155</v>
      </c>
      <c r="E741" s="238" t="s">
        <v>19</v>
      </c>
      <c r="F741" s="239" t="s">
        <v>361</v>
      </c>
      <c r="G741" s="237"/>
      <c r="H741" s="240">
        <v>0.96</v>
      </c>
      <c r="I741" s="241"/>
      <c r="J741" s="237"/>
      <c r="K741" s="237"/>
      <c r="L741" s="242"/>
      <c r="M741" s="243"/>
      <c r="N741" s="244"/>
      <c r="O741" s="244"/>
      <c r="P741" s="244"/>
      <c r="Q741" s="244"/>
      <c r="R741" s="244"/>
      <c r="S741" s="244"/>
      <c r="T741" s="245"/>
      <c r="AT741" s="246" t="s">
        <v>155</v>
      </c>
      <c r="AU741" s="246" t="s">
        <v>82</v>
      </c>
      <c r="AV741" s="16" t="s">
        <v>144</v>
      </c>
      <c r="AW741" s="16" t="s">
        <v>33</v>
      </c>
      <c r="AX741" s="16" t="s">
        <v>72</v>
      </c>
      <c r="AY741" s="246" t="s">
        <v>143</v>
      </c>
    </row>
    <row r="742" spans="2:51" s="13" customFormat="1" ht="12">
      <c r="B742" s="193"/>
      <c r="C742" s="194"/>
      <c r="D742" s="195" t="s">
        <v>155</v>
      </c>
      <c r="E742" s="196" t="s">
        <v>19</v>
      </c>
      <c r="F742" s="197" t="s">
        <v>836</v>
      </c>
      <c r="G742" s="194"/>
      <c r="H742" s="196" t="s">
        <v>19</v>
      </c>
      <c r="I742" s="198"/>
      <c r="J742" s="194"/>
      <c r="K742" s="194"/>
      <c r="L742" s="199"/>
      <c r="M742" s="200"/>
      <c r="N742" s="201"/>
      <c r="O742" s="201"/>
      <c r="P742" s="201"/>
      <c r="Q742" s="201"/>
      <c r="R742" s="201"/>
      <c r="S742" s="201"/>
      <c r="T742" s="202"/>
      <c r="AT742" s="203" t="s">
        <v>155</v>
      </c>
      <c r="AU742" s="203" t="s">
        <v>82</v>
      </c>
      <c r="AV742" s="13" t="s">
        <v>80</v>
      </c>
      <c r="AW742" s="13" t="s">
        <v>33</v>
      </c>
      <c r="AX742" s="13" t="s">
        <v>72</v>
      </c>
      <c r="AY742" s="203" t="s">
        <v>143</v>
      </c>
    </row>
    <row r="743" spans="2:51" s="14" customFormat="1" ht="12">
      <c r="B743" s="204"/>
      <c r="C743" s="205"/>
      <c r="D743" s="195" t="s">
        <v>155</v>
      </c>
      <c r="E743" s="206" t="s">
        <v>19</v>
      </c>
      <c r="F743" s="207" t="s">
        <v>837</v>
      </c>
      <c r="G743" s="205"/>
      <c r="H743" s="208">
        <v>3.958</v>
      </c>
      <c r="I743" s="209"/>
      <c r="J743" s="205"/>
      <c r="K743" s="205"/>
      <c r="L743" s="210"/>
      <c r="M743" s="211"/>
      <c r="N743" s="212"/>
      <c r="O743" s="212"/>
      <c r="P743" s="212"/>
      <c r="Q743" s="212"/>
      <c r="R743" s="212"/>
      <c r="S743" s="212"/>
      <c r="T743" s="213"/>
      <c r="AT743" s="214" t="s">
        <v>155</v>
      </c>
      <c r="AU743" s="214" t="s">
        <v>82</v>
      </c>
      <c r="AV743" s="14" t="s">
        <v>82</v>
      </c>
      <c r="AW743" s="14" t="s">
        <v>33</v>
      </c>
      <c r="AX743" s="14" t="s">
        <v>72</v>
      </c>
      <c r="AY743" s="214" t="s">
        <v>143</v>
      </c>
    </row>
    <row r="744" spans="2:51" s="16" customFormat="1" ht="12">
      <c r="B744" s="236"/>
      <c r="C744" s="237"/>
      <c r="D744" s="195" t="s">
        <v>155</v>
      </c>
      <c r="E744" s="238" t="s">
        <v>19</v>
      </c>
      <c r="F744" s="239" t="s">
        <v>361</v>
      </c>
      <c r="G744" s="237"/>
      <c r="H744" s="240">
        <v>3.958</v>
      </c>
      <c r="I744" s="241"/>
      <c r="J744" s="237"/>
      <c r="K744" s="237"/>
      <c r="L744" s="242"/>
      <c r="M744" s="243"/>
      <c r="N744" s="244"/>
      <c r="O744" s="244"/>
      <c r="P744" s="244"/>
      <c r="Q744" s="244"/>
      <c r="R744" s="244"/>
      <c r="S744" s="244"/>
      <c r="T744" s="245"/>
      <c r="AT744" s="246" t="s">
        <v>155</v>
      </c>
      <c r="AU744" s="246" t="s">
        <v>82</v>
      </c>
      <c r="AV744" s="16" t="s">
        <v>144</v>
      </c>
      <c r="AW744" s="16" t="s">
        <v>33</v>
      </c>
      <c r="AX744" s="16" t="s">
        <v>72</v>
      </c>
      <c r="AY744" s="246" t="s">
        <v>143</v>
      </c>
    </row>
    <row r="745" spans="2:51" s="13" customFormat="1" ht="12">
      <c r="B745" s="193"/>
      <c r="C745" s="194"/>
      <c r="D745" s="195" t="s">
        <v>155</v>
      </c>
      <c r="E745" s="196" t="s">
        <v>19</v>
      </c>
      <c r="F745" s="197" t="s">
        <v>838</v>
      </c>
      <c r="G745" s="194"/>
      <c r="H745" s="196" t="s">
        <v>19</v>
      </c>
      <c r="I745" s="198"/>
      <c r="J745" s="194"/>
      <c r="K745" s="194"/>
      <c r="L745" s="199"/>
      <c r="M745" s="200"/>
      <c r="N745" s="201"/>
      <c r="O745" s="201"/>
      <c r="P745" s="201"/>
      <c r="Q745" s="201"/>
      <c r="R745" s="201"/>
      <c r="S745" s="201"/>
      <c r="T745" s="202"/>
      <c r="AT745" s="203" t="s">
        <v>155</v>
      </c>
      <c r="AU745" s="203" t="s">
        <v>82</v>
      </c>
      <c r="AV745" s="13" t="s">
        <v>80</v>
      </c>
      <c r="AW745" s="13" t="s">
        <v>33</v>
      </c>
      <c r="AX745" s="13" t="s">
        <v>72</v>
      </c>
      <c r="AY745" s="203" t="s">
        <v>143</v>
      </c>
    </row>
    <row r="746" spans="2:51" s="13" customFormat="1" ht="12">
      <c r="B746" s="193"/>
      <c r="C746" s="194"/>
      <c r="D746" s="195" t="s">
        <v>155</v>
      </c>
      <c r="E746" s="196" t="s">
        <v>19</v>
      </c>
      <c r="F746" s="197" t="s">
        <v>839</v>
      </c>
      <c r="G746" s="194"/>
      <c r="H746" s="196" t="s">
        <v>19</v>
      </c>
      <c r="I746" s="198"/>
      <c r="J746" s="194"/>
      <c r="K746" s="194"/>
      <c r="L746" s="199"/>
      <c r="M746" s="200"/>
      <c r="N746" s="201"/>
      <c r="O746" s="201"/>
      <c r="P746" s="201"/>
      <c r="Q746" s="201"/>
      <c r="R746" s="201"/>
      <c r="S746" s="201"/>
      <c r="T746" s="202"/>
      <c r="AT746" s="203" t="s">
        <v>155</v>
      </c>
      <c r="AU746" s="203" t="s">
        <v>82</v>
      </c>
      <c r="AV746" s="13" t="s">
        <v>80</v>
      </c>
      <c r="AW746" s="13" t="s">
        <v>33</v>
      </c>
      <c r="AX746" s="13" t="s">
        <v>72</v>
      </c>
      <c r="AY746" s="203" t="s">
        <v>143</v>
      </c>
    </row>
    <row r="747" spans="2:51" s="14" customFormat="1" ht="12">
      <c r="B747" s="204"/>
      <c r="C747" s="205"/>
      <c r="D747" s="195" t="s">
        <v>155</v>
      </c>
      <c r="E747" s="206" t="s">
        <v>19</v>
      </c>
      <c r="F747" s="207" t="s">
        <v>840</v>
      </c>
      <c r="G747" s="205"/>
      <c r="H747" s="208">
        <v>0.721</v>
      </c>
      <c r="I747" s="209"/>
      <c r="J747" s="205"/>
      <c r="K747" s="205"/>
      <c r="L747" s="210"/>
      <c r="M747" s="211"/>
      <c r="N747" s="212"/>
      <c r="O747" s="212"/>
      <c r="P747" s="212"/>
      <c r="Q747" s="212"/>
      <c r="R747" s="212"/>
      <c r="S747" s="212"/>
      <c r="T747" s="213"/>
      <c r="AT747" s="214" t="s">
        <v>155</v>
      </c>
      <c r="AU747" s="214" t="s">
        <v>82</v>
      </c>
      <c r="AV747" s="14" t="s">
        <v>82</v>
      </c>
      <c r="AW747" s="14" t="s">
        <v>33</v>
      </c>
      <c r="AX747" s="14" t="s">
        <v>72</v>
      </c>
      <c r="AY747" s="214" t="s">
        <v>143</v>
      </c>
    </row>
    <row r="748" spans="2:51" s="13" customFormat="1" ht="12">
      <c r="B748" s="193"/>
      <c r="C748" s="194"/>
      <c r="D748" s="195" t="s">
        <v>155</v>
      </c>
      <c r="E748" s="196" t="s">
        <v>19</v>
      </c>
      <c r="F748" s="197" t="s">
        <v>841</v>
      </c>
      <c r="G748" s="194"/>
      <c r="H748" s="196" t="s">
        <v>19</v>
      </c>
      <c r="I748" s="198"/>
      <c r="J748" s="194"/>
      <c r="K748" s="194"/>
      <c r="L748" s="199"/>
      <c r="M748" s="200"/>
      <c r="N748" s="201"/>
      <c r="O748" s="201"/>
      <c r="P748" s="201"/>
      <c r="Q748" s="201"/>
      <c r="R748" s="201"/>
      <c r="S748" s="201"/>
      <c r="T748" s="202"/>
      <c r="AT748" s="203" t="s">
        <v>155</v>
      </c>
      <c r="AU748" s="203" t="s">
        <v>82</v>
      </c>
      <c r="AV748" s="13" t="s">
        <v>80</v>
      </c>
      <c r="AW748" s="13" t="s">
        <v>33</v>
      </c>
      <c r="AX748" s="13" t="s">
        <v>72</v>
      </c>
      <c r="AY748" s="203" t="s">
        <v>143</v>
      </c>
    </row>
    <row r="749" spans="2:51" s="14" customFormat="1" ht="12">
      <c r="B749" s="204"/>
      <c r="C749" s="205"/>
      <c r="D749" s="195" t="s">
        <v>155</v>
      </c>
      <c r="E749" s="206" t="s">
        <v>19</v>
      </c>
      <c r="F749" s="207" t="s">
        <v>842</v>
      </c>
      <c r="G749" s="205"/>
      <c r="H749" s="208">
        <v>1.065</v>
      </c>
      <c r="I749" s="209"/>
      <c r="J749" s="205"/>
      <c r="K749" s="205"/>
      <c r="L749" s="210"/>
      <c r="M749" s="211"/>
      <c r="N749" s="212"/>
      <c r="O749" s="212"/>
      <c r="P749" s="212"/>
      <c r="Q749" s="212"/>
      <c r="R749" s="212"/>
      <c r="S749" s="212"/>
      <c r="T749" s="213"/>
      <c r="AT749" s="214" t="s">
        <v>155</v>
      </c>
      <c r="AU749" s="214" t="s">
        <v>82</v>
      </c>
      <c r="AV749" s="14" t="s">
        <v>82</v>
      </c>
      <c r="AW749" s="14" t="s">
        <v>33</v>
      </c>
      <c r="AX749" s="14" t="s">
        <v>72</v>
      </c>
      <c r="AY749" s="214" t="s">
        <v>143</v>
      </c>
    </row>
    <row r="750" spans="2:51" s="16" customFormat="1" ht="12">
      <c r="B750" s="236"/>
      <c r="C750" s="237"/>
      <c r="D750" s="195" t="s">
        <v>155</v>
      </c>
      <c r="E750" s="238" t="s">
        <v>19</v>
      </c>
      <c r="F750" s="239" t="s">
        <v>361</v>
      </c>
      <c r="G750" s="237"/>
      <c r="H750" s="240">
        <v>1.786</v>
      </c>
      <c r="I750" s="241"/>
      <c r="J750" s="237"/>
      <c r="K750" s="237"/>
      <c r="L750" s="242"/>
      <c r="M750" s="243"/>
      <c r="N750" s="244"/>
      <c r="O750" s="244"/>
      <c r="P750" s="244"/>
      <c r="Q750" s="244"/>
      <c r="R750" s="244"/>
      <c r="S750" s="244"/>
      <c r="T750" s="245"/>
      <c r="AT750" s="246" t="s">
        <v>155</v>
      </c>
      <c r="AU750" s="246" t="s">
        <v>82</v>
      </c>
      <c r="AV750" s="16" t="s">
        <v>144</v>
      </c>
      <c r="AW750" s="16" t="s">
        <v>33</v>
      </c>
      <c r="AX750" s="16" t="s">
        <v>72</v>
      </c>
      <c r="AY750" s="246" t="s">
        <v>143</v>
      </c>
    </row>
    <row r="751" spans="2:51" s="15" customFormat="1" ht="12">
      <c r="B751" s="215"/>
      <c r="C751" s="216"/>
      <c r="D751" s="195" t="s">
        <v>155</v>
      </c>
      <c r="E751" s="217" t="s">
        <v>19</v>
      </c>
      <c r="F751" s="218" t="s">
        <v>166</v>
      </c>
      <c r="G751" s="216"/>
      <c r="H751" s="219">
        <v>6.704</v>
      </c>
      <c r="I751" s="220"/>
      <c r="J751" s="216"/>
      <c r="K751" s="216"/>
      <c r="L751" s="221"/>
      <c r="M751" s="222"/>
      <c r="N751" s="223"/>
      <c r="O751" s="223"/>
      <c r="P751" s="223"/>
      <c r="Q751" s="223"/>
      <c r="R751" s="223"/>
      <c r="S751" s="223"/>
      <c r="T751" s="224"/>
      <c r="AT751" s="225" t="s">
        <v>155</v>
      </c>
      <c r="AU751" s="225" t="s">
        <v>82</v>
      </c>
      <c r="AV751" s="15" t="s">
        <v>151</v>
      </c>
      <c r="AW751" s="15" t="s">
        <v>33</v>
      </c>
      <c r="AX751" s="15" t="s">
        <v>80</v>
      </c>
      <c r="AY751" s="225" t="s">
        <v>143</v>
      </c>
    </row>
    <row r="752" spans="1:65" s="2" customFormat="1" ht="24.2" customHeight="1">
      <c r="A752" s="36"/>
      <c r="B752" s="37"/>
      <c r="C752" s="175" t="s">
        <v>843</v>
      </c>
      <c r="D752" s="175" t="s">
        <v>146</v>
      </c>
      <c r="E752" s="176" t="s">
        <v>844</v>
      </c>
      <c r="F752" s="177" t="s">
        <v>845</v>
      </c>
      <c r="G752" s="178" t="s">
        <v>178</v>
      </c>
      <c r="H752" s="179">
        <v>3.6</v>
      </c>
      <c r="I752" s="180"/>
      <c r="J752" s="181">
        <f>ROUND(I752*H752,2)</f>
        <v>0</v>
      </c>
      <c r="K752" s="177" t="s">
        <v>150</v>
      </c>
      <c r="L752" s="41"/>
      <c r="M752" s="182" t="s">
        <v>19</v>
      </c>
      <c r="N752" s="183" t="s">
        <v>43</v>
      </c>
      <c r="O752" s="66"/>
      <c r="P752" s="184">
        <f>O752*H752</f>
        <v>0</v>
      </c>
      <c r="Q752" s="184">
        <v>0</v>
      </c>
      <c r="R752" s="184">
        <f>Q752*H752</f>
        <v>0</v>
      </c>
      <c r="S752" s="184">
        <v>0.082</v>
      </c>
      <c r="T752" s="185">
        <f>S752*H752</f>
        <v>0.2952</v>
      </c>
      <c r="U752" s="36"/>
      <c r="V752" s="36"/>
      <c r="W752" s="36"/>
      <c r="X752" s="36"/>
      <c r="Y752" s="36"/>
      <c r="Z752" s="36"/>
      <c r="AA752" s="36"/>
      <c r="AB752" s="36"/>
      <c r="AC752" s="36"/>
      <c r="AD752" s="36"/>
      <c r="AE752" s="36"/>
      <c r="AR752" s="186" t="s">
        <v>151</v>
      </c>
      <c r="AT752" s="186" t="s">
        <v>146</v>
      </c>
      <c r="AU752" s="186" t="s">
        <v>82</v>
      </c>
      <c r="AY752" s="19" t="s">
        <v>143</v>
      </c>
      <c r="BE752" s="187">
        <f>IF(N752="základní",J752,0)</f>
        <v>0</v>
      </c>
      <c r="BF752" s="187">
        <f>IF(N752="snížená",J752,0)</f>
        <v>0</v>
      </c>
      <c r="BG752" s="187">
        <f>IF(N752="zákl. přenesená",J752,0)</f>
        <v>0</v>
      </c>
      <c r="BH752" s="187">
        <f>IF(N752="sníž. přenesená",J752,0)</f>
        <v>0</v>
      </c>
      <c r="BI752" s="187">
        <f>IF(N752="nulová",J752,0)</f>
        <v>0</v>
      </c>
      <c r="BJ752" s="19" t="s">
        <v>80</v>
      </c>
      <c r="BK752" s="187">
        <f>ROUND(I752*H752,2)</f>
        <v>0</v>
      </c>
      <c r="BL752" s="19" t="s">
        <v>151</v>
      </c>
      <c r="BM752" s="186" t="s">
        <v>846</v>
      </c>
    </row>
    <row r="753" spans="1:47" s="2" customFormat="1" ht="12">
      <c r="A753" s="36"/>
      <c r="B753" s="37"/>
      <c r="C753" s="38"/>
      <c r="D753" s="188" t="s">
        <v>153</v>
      </c>
      <c r="E753" s="38"/>
      <c r="F753" s="189" t="s">
        <v>847</v>
      </c>
      <c r="G753" s="38"/>
      <c r="H753" s="38"/>
      <c r="I753" s="190"/>
      <c r="J753" s="38"/>
      <c r="K753" s="38"/>
      <c r="L753" s="41"/>
      <c r="M753" s="191"/>
      <c r="N753" s="192"/>
      <c r="O753" s="66"/>
      <c r="P753" s="66"/>
      <c r="Q753" s="66"/>
      <c r="R753" s="66"/>
      <c r="S753" s="66"/>
      <c r="T753" s="67"/>
      <c r="U753" s="36"/>
      <c r="V753" s="36"/>
      <c r="W753" s="36"/>
      <c r="X753" s="36"/>
      <c r="Y753" s="36"/>
      <c r="Z753" s="36"/>
      <c r="AA753" s="36"/>
      <c r="AB753" s="36"/>
      <c r="AC753" s="36"/>
      <c r="AD753" s="36"/>
      <c r="AE753" s="36"/>
      <c r="AT753" s="19" t="s">
        <v>153</v>
      </c>
      <c r="AU753" s="19" t="s">
        <v>82</v>
      </c>
    </row>
    <row r="754" spans="2:51" s="13" customFormat="1" ht="12">
      <c r="B754" s="193"/>
      <c r="C754" s="194"/>
      <c r="D754" s="195" t="s">
        <v>155</v>
      </c>
      <c r="E754" s="196" t="s">
        <v>19</v>
      </c>
      <c r="F754" s="197" t="s">
        <v>848</v>
      </c>
      <c r="G754" s="194"/>
      <c r="H754" s="196" t="s">
        <v>19</v>
      </c>
      <c r="I754" s="198"/>
      <c r="J754" s="194"/>
      <c r="K754" s="194"/>
      <c r="L754" s="199"/>
      <c r="M754" s="200"/>
      <c r="N754" s="201"/>
      <c r="O754" s="201"/>
      <c r="P754" s="201"/>
      <c r="Q754" s="201"/>
      <c r="R754" s="201"/>
      <c r="S754" s="201"/>
      <c r="T754" s="202"/>
      <c r="AT754" s="203" t="s">
        <v>155</v>
      </c>
      <c r="AU754" s="203" t="s">
        <v>82</v>
      </c>
      <c r="AV754" s="13" t="s">
        <v>80</v>
      </c>
      <c r="AW754" s="13" t="s">
        <v>33</v>
      </c>
      <c r="AX754" s="13" t="s">
        <v>72</v>
      </c>
      <c r="AY754" s="203" t="s">
        <v>143</v>
      </c>
    </row>
    <row r="755" spans="2:51" s="14" customFormat="1" ht="12">
      <c r="B755" s="204"/>
      <c r="C755" s="205"/>
      <c r="D755" s="195" t="s">
        <v>155</v>
      </c>
      <c r="E755" s="206" t="s">
        <v>19</v>
      </c>
      <c r="F755" s="207" t="s">
        <v>849</v>
      </c>
      <c r="G755" s="205"/>
      <c r="H755" s="208">
        <v>3.6</v>
      </c>
      <c r="I755" s="209"/>
      <c r="J755" s="205"/>
      <c r="K755" s="205"/>
      <c r="L755" s="210"/>
      <c r="M755" s="211"/>
      <c r="N755" s="212"/>
      <c r="O755" s="212"/>
      <c r="P755" s="212"/>
      <c r="Q755" s="212"/>
      <c r="R755" s="212"/>
      <c r="S755" s="212"/>
      <c r="T755" s="213"/>
      <c r="AT755" s="214" t="s">
        <v>155</v>
      </c>
      <c r="AU755" s="214" t="s">
        <v>82</v>
      </c>
      <c r="AV755" s="14" t="s">
        <v>82</v>
      </c>
      <c r="AW755" s="14" t="s">
        <v>33</v>
      </c>
      <c r="AX755" s="14" t="s">
        <v>80</v>
      </c>
      <c r="AY755" s="214" t="s">
        <v>143</v>
      </c>
    </row>
    <row r="756" spans="1:65" s="2" customFormat="1" ht="37.9" customHeight="1">
      <c r="A756" s="36"/>
      <c r="B756" s="37"/>
      <c r="C756" s="175" t="s">
        <v>850</v>
      </c>
      <c r="D756" s="175" t="s">
        <v>146</v>
      </c>
      <c r="E756" s="176" t="s">
        <v>851</v>
      </c>
      <c r="F756" s="177" t="s">
        <v>852</v>
      </c>
      <c r="G756" s="178" t="s">
        <v>178</v>
      </c>
      <c r="H756" s="179">
        <v>72.75</v>
      </c>
      <c r="I756" s="180"/>
      <c r="J756" s="181">
        <f>ROUND(I756*H756,2)</f>
        <v>0</v>
      </c>
      <c r="K756" s="177" t="s">
        <v>150</v>
      </c>
      <c r="L756" s="41"/>
      <c r="M756" s="182" t="s">
        <v>19</v>
      </c>
      <c r="N756" s="183" t="s">
        <v>43</v>
      </c>
      <c r="O756" s="66"/>
      <c r="P756" s="184">
        <f>O756*H756</f>
        <v>0</v>
      </c>
      <c r="Q756" s="184">
        <v>0</v>
      </c>
      <c r="R756" s="184">
        <f>Q756*H756</f>
        <v>0</v>
      </c>
      <c r="S756" s="184">
        <v>0.122</v>
      </c>
      <c r="T756" s="185">
        <f>S756*H756</f>
        <v>8.8755</v>
      </c>
      <c r="U756" s="36"/>
      <c r="V756" s="36"/>
      <c r="W756" s="36"/>
      <c r="X756" s="36"/>
      <c r="Y756" s="36"/>
      <c r="Z756" s="36"/>
      <c r="AA756" s="36"/>
      <c r="AB756" s="36"/>
      <c r="AC756" s="36"/>
      <c r="AD756" s="36"/>
      <c r="AE756" s="36"/>
      <c r="AR756" s="186" t="s">
        <v>151</v>
      </c>
      <c r="AT756" s="186" t="s">
        <v>146</v>
      </c>
      <c r="AU756" s="186" t="s">
        <v>82</v>
      </c>
      <c r="AY756" s="19" t="s">
        <v>143</v>
      </c>
      <c r="BE756" s="187">
        <f>IF(N756="základní",J756,0)</f>
        <v>0</v>
      </c>
      <c r="BF756" s="187">
        <f>IF(N756="snížená",J756,0)</f>
        <v>0</v>
      </c>
      <c r="BG756" s="187">
        <f>IF(N756="zákl. přenesená",J756,0)</f>
        <v>0</v>
      </c>
      <c r="BH756" s="187">
        <f>IF(N756="sníž. přenesená",J756,0)</f>
        <v>0</v>
      </c>
      <c r="BI756" s="187">
        <f>IF(N756="nulová",J756,0)</f>
        <v>0</v>
      </c>
      <c r="BJ756" s="19" t="s">
        <v>80</v>
      </c>
      <c r="BK756" s="187">
        <f>ROUND(I756*H756,2)</f>
        <v>0</v>
      </c>
      <c r="BL756" s="19" t="s">
        <v>151</v>
      </c>
      <c r="BM756" s="186" t="s">
        <v>853</v>
      </c>
    </row>
    <row r="757" spans="1:47" s="2" customFormat="1" ht="12">
      <c r="A757" s="36"/>
      <c r="B757" s="37"/>
      <c r="C757" s="38"/>
      <c r="D757" s="188" t="s">
        <v>153</v>
      </c>
      <c r="E757" s="38"/>
      <c r="F757" s="189" t="s">
        <v>854</v>
      </c>
      <c r="G757" s="38"/>
      <c r="H757" s="38"/>
      <c r="I757" s="190"/>
      <c r="J757" s="38"/>
      <c r="K757" s="38"/>
      <c r="L757" s="41"/>
      <c r="M757" s="191"/>
      <c r="N757" s="192"/>
      <c r="O757" s="66"/>
      <c r="P757" s="66"/>
      <c r="Q757" s="66"/>
      <c r="R757" s="66"/>
      <c r="S757" s="66"/>
      <c r="T757" s="67"/>
      <c r="U757" s="36"/>
      <c r="V757" s="36"/>
      <c r="W757" s="36"/>
      <c r="X757" s="36"/>
      <c r="Y757" s="36"/>
      <c r="Z757" s="36"/>
      <c r="AA757" s="36"/>
      <c r="AB757" s="36"/>
      <c r="AC757" s="36"/>
      <c r="AD757" s="36"/>
      <c r="AE757" s="36"/>
      <c r="AT757" s="19" t="s">
        <v>153</v>
      </c>
      <c r="AU757" s="19" t="s">
        <v>82</v>
      </c>
    </row>
    <row r="758" spans="2:51" s="13" customFormat="1" ht="12">
      <c r="B758" s="193"/>
      <c r="C758" s="194"/>
      <c r="D758" s="195" t="s">
        <v>155</v>
      </c>
      <c r="E758" s="196" t="s">
        <v>19</v>
      </c>
      <c r="F758" s="197" t="s">
        <v>717</v>
      </c>
      <c r="G758" s="194"/>
      <c r="H758" s="196" t="s">
        <v>19</v>
      </c>
      <c r="I758" s="198"/>
      <c r="J758" s="194"/>
      <c r="K758" s="194"/>
      <c r="L758" s="199"/>
      <c r="M758" s="200"/>
      <c r="N758" s="201"/>
      <c r="O758" s="201"/>
      <c r="P758" s="201"/>
      <c r="Q758" s="201"/>
      <c r="R758" s="201"/>
      <c r="S758" s="201"/>
      <c r="T758" s="202"/>
      <c r="AT758" s="203" t="s">
        <v>155</v>
      </c>
      <c r="AU758" s="203" t="s">
        <v>82</v>
      </c>
      <c r="AV758" s="13" t="s">
        <v>80</v>
      </c>
      <c r="AW758" s="13" t="s">
        <v>33</v>
      </c>
      <c r="AX758" s="13" t="s">
        <v>72</v>
      </c>
      <c r="AY758" s="203" t="s">
        <v>143</v>
      </c>
    </row>
    <row r="759" spans="2:51" s="13" customFormat="1" ht="12">
      <c r="B759" s="193"/>
      <c r="C759" s="194"/>
      <c r="D759" s="195" t="s">
        <v>155</v>
      </c>
      <c r="E759" s="196" t="s">
        <v>19</v>
      </c>
      <c r="F759" s="197" t="s">
        <v>855</v>
      </c>
      <c r="G759" s="194"/>
      <c r="H759" s="196" t="s">
        <v>19</v>
      </c>
      <c r="I759" s="198"/>
      <c r="J759" s="194"/>
      <c r="K759" s="194"/>
      <c r="L759" s="199"/>
      <c r="M759" s="200"/>
      <c r="N759" s="201"/>
      <c r="O759" s="201"/>
      <c r="P759" s="201"/>
      <c r="Q759" s="201"/>
      <c r="R759" s="201"/>
      <c r="S759" s="201"/>
      <c r="T759" s="202"/>
      <c r="AT759" s="203" t="s">
        <v>155</v>
      </c>
      <c r="AU759" s="203" t="s">
        <v>82</v>
      </c>
      <c r="AV759" s="13" t="s">
        <v>80</v>
      </c>
      <c r="AW759" s="13" t="s">
        <v>33</v>
      </c>
      <c r="AX759" s="13" t="s">
        <v>72</v>
      </c>
      <c r="AY759" s="203" t="s">
        <v>143</v>
      </c>
    </row>
    <row r="760" spans="2:51" s="14" customFormat="1" ht="12">
      <c r="B760" s="204"/>
      <c r="C760" s="205"/>
      <c r="D760" s="195" t="s">
        <v>155</v>
      </c>
      <c r="E760" s="206" t="s">
        <v>19</v>
      </c>
      <c r="F760" s="207" t="s">
        <v>856</v>
      </c>
      <c r="G760" s="205"/>
      <c r="H760" s="208">
        <v>51.15</v>
      </c>
      <c r="I760" s="209"/>
      <c r="J760" s="205"/>
      <c r="K760" s="205"/>
      <c r="L760" s="210"/>
      <c r="M760" s="211"/>
      <c r="N760" s="212"/>
      <c r="O760" s="212"/>
      <c r="P760" s="212"/>
      <c r="Q760" s="212"/>
      <c r="R760" s="212"/>
      <c r="S760" s="212"/>
      <c r="T760" s="213"/>
      <c r="AT760" s="214" t="s">
        <v>155</v>
      </c>
      <c r="AU760" s="214" t="s">
        <v>82</v>
      </c>
      <c r="AV760" s="14" t="s">
        <v>82</v>
      </c>
      <c r="AW760" s="14" t="s">
        <v>33</v>
      </c>
      <c r="AX760" s="14" t="s">
        <v>72</v>
      </c>
      <c r="AY760" s="214" t="s">
        <v>143</v>
      </c>
    </row>
    <row r="761" spans="2:51" s="13" customFormat="1" ht="12">
      <c r="B761" s="193"/>
      <c r="C761" s="194"/>
      <c r="D761" s="195" t="s">
        <v>155</v>
      </c>
      <c r="E761" s="196" t="s">
        <v>19</v>
      </c>
      <c r="F761" s="197" t="s">
        <v>718</v>
      </c>
      <c r="G761" s="194"/>
      <c r="H761" s="196" t="s">
        <v>19</v>
      </c>
      <c r="I761" s="198"/>
      <c r="J761" s="194"/>
      <c r="K761" s="194"/>
      <c r="L761" s="199"/>
      <c r="M761" s="200"/>
      <c r="N761" s="201"/>
      <c r="O761" s="201"/>
      <c r="P761" s="201"/>
      <c r="Q761" s="201"/>
      <c r="R761" s="201"/>
      <c r="S761" s="201"/>
      <c r="T761" s="202"/>
      <c r="AT761" s="203" t="s">
        <v>155</v>
      </c>
      <c r="AU761" s="203" t="s">
        <v>82</v>
      </c>
      <c r="AV761" s="13" t="s">
        <v>80</v>
      </c>
      <c r="AW761" s="13" t="s">
        <v>33</v>
      </c>
      <c r="AX761" s="13" t="s">
        <v>72</v>
      </c>
      <c r="AY761" s="203" t="s">
        <v>143</v>
      </c>
    </row>
    <row r="762" spans="2:51" s="14" customFormat="1" ht="12">
      <c r="B762" s="204"/>
      <c r="C762" s="205"/>
      <c r="D762" s="195" t="s">
        <v>155</v>
      </c>
      <c r="E762" s="206" t="s">
        <v>19</v>
      </c>
      <c r="F762" s="207" t="s">
        <v>724</v>
      </c>
      <c r="G762" s="205"/>
      <c r="H762" s="208">
        <v>21.6</v>
      </c>
      <c r="I762" s="209"/>
      <c r="J762" s="205"/>
      <c r="K762" s="205"/>
      <c r="L762" s="210"/>
      <c r="M762" s="211"/>
      <c r="N762" s="212"/>
      <c r="O762" s="212"/>
      <c r="P762" s="212"/>
      <c r="Q762" s="212"/>
      <c r="R762" s="212"/>
      <c r="S762" s="212"/>
      <c r="T762" s="213"/>
      <c r="AT762" s="214" t="s">
        <v>155</v>
      </c>
      <c r="AU762" s="214" t="s">
        <v>82</v>
      </c>
      <c r="AV762" s="14" t="s">
        <v>82</v>
      </c>
      <c r="AW762" s="14" t="s">
        <v>33</v>
      </c>
      <c r="AX762" s="14" t="s">
        <v>72</v>
      </c>
      <c r="AY762" s="214" t="s">
        <v>143</v>
      </c>
    </row>
    <row r="763" spans="2:51" s="15" customFormat="1" ht="12">
      <c r="B763" s="215"/>
      <c r="C763" s="216"/>
      <c r="D763" s="195" t="s">
        <v>155</v>
      </c>
      <c r="E763" s="217" t="s">
        <v>19</v>
      </c>
      <c r="F763" s="218" t="s">
        <v>166</v>
      </c>
      <c r="G763" s="216"/>
      <c r="H763" s="219">
        <v>72.75</v>
      </c>
      <c r="I763" s="220"/>
      <c r="J763" s="216"/>
      <c r="K763" s="216"/>
      <c r="L763" s="221"/>
      <c r="M763" s="222"/>
      <c r="N763" s="223"/>
      <c r="O763" s="223"/>
      <c r="P763" s="223"/>
      <c r="Q763" s="223"/>
      <c r="R763" s="223"/>
      <c r="S763" s="223"/>
      <c r="T763" s="224"/>
      <c r="AT763" s="225" t="s">
        <v>155</v>
      </c>
      <c r="AU763" s="225" t="s">
        <v>82</v>
      </c>
      <c r="AV763" s="15" t="s">
        <v>151</v>
      </c>
      <c r="AW763" s="15" t="s">
        <v>33</v>
      </c>
      <c r="AX763" s="15" t="s">
        <v>80</v>
      </c>
      <c r="AY763" s="225" t="s">
        <v>143</v>
      </c>
    </row>
    <row r="764" spans="1:65" s="2" customFormat="1" ht="24.2" customHeight="1">
      <c r="A764" s="36"/>
      <c r="B764" s="37"/>
      <c r="C764" s="175" t="s">
        <v>857</v>
      </c>
      <c r="D764" s="175" t="s">
        <v>146</v>
      </c>
      <c r="E764" s="176" t="s">
        <v>858</v>
      </c>
      <c r="F764" s="177" t="s">
        <v>859</v>
      </c>
      <c r="G764" s="178" t="s">
        <v>149</v>
      </c>
      <c r="H764" s="179">
        <v>5.062</v>
      </c>
      <c r="I764" s="180"/>
      <c r="J764" s="181">
        <f>ROUND(I764*H764,2)</f>
        <v>0</v>
      </c>
      <c r="K764" s="177" t="s">
        <v>150</v>
      </c>
      <c r="L764" s="41"/>
      <c r="M764" s="182" t="s">
        <v>19</v>
      </c>
      <c r="N764" s="183" t="s">
        <v>43</v>
      </c>
      <c r="O764" s="66"/>
      <c r="P764" s="184">
        <f>O764*H764</f>
        <v>0</v>
      </c>
      <c r="Q764" s="184">
        <v>0</v>
      </c>
      <c r="R764" s="184">
        <f>Q764*H764</f>
        <v>0</v>
      </c>
      <c r="S764" s="184">
        <v>1.6</v>
      </c>
      <c r="T764" s="185">
        <f>S764*H764</f>
        <v>8.099200000000002</v>
      </c>
      <c r="U764" s="36"/>
      <c r="V764" s="36"/>
      <c r="W764" s="36"/>
      <c r="X764" s="36"/>
      <c r="Y764" s="36"/>
      <c r="Z764" s="36"/>
      <c r="AA764" s="36"/>
      <c r="AB764" s="36"/>
      <c r="AC764" s="36"/>
      <c r="AD764" s="36"/>
      <c r="AE764" s="36"/>
      <c r="AR764" s="186" t="s">
        <v>151</v>
      </c>
      <c r="AT764" s="186" t="s">
        <v>146</v>
      </c>
      <c r="AU764" s="186" t="s">
        <v>82</v>
      </c>
      <c r="AY764" s="19" t="s">
        <v>143</v>
      </c>
      <c r="BE764" s="187">
        <f>IF(N764="základní",J764,0)</f>
        <v>0</v>
      </c>
      <c r="BF764" s="187">
        <f>IF(N764="snížená",J764,0)</f>
        <v>0</v>
      </c>
      <c r="BG764" s="187">
        <f>IF(N764="zákl. přenesená",J764,0)</f>
        <v>0</v>
      </c>
      <c r="BH764" s="187">
        <f>IF(N764="sníž. přenesená",J764,0)</f>
        <v>0</v>
      </c>
      <c r="BI764" s="187">
        <f>IF(N764="nulová",J764,0)</f>
        <v>0</v>
      </c>
      <c r="BJ764" s="19" t="s">
        <v>80</v>
      </c>
      <c r="BK764" s="187">
        <f>ROUND(I764*H764,2)</f>
        <v>0</v>
      </c>
      <c r="BL764" s="19" t="s">
        <v>151</v>
      </c>
      <c r="BM764" s="186" t="s">
        <v>860</v>
      </c>
    </row>
    <row r="765" spans="1:47" s="2" customFormat="1" ht="12">
      <c r="A765" s="36"/>
      <c r="B765" s="37"/>
      <c r="C765" s="38"/>
      <c r="D765" s="188" t="s">
        <v>153</v>
      </c>
      <c r="E765" s="38"/>
      <c r="F765" s="189" t="s">
        <v>861</v>
      </c>
      <c r="G765" s="38"/>
      <c r="H765" s="38"/>
      <c r="I765" s="190"/>
      <c r="J765" s="38"/>
      <c r="K765" s="38"/>
      <c r="L765" s="41"/>
      <c r="M765" s="191"/>
      <c r="N765" s="192"/>
      <c r="O765" s="66"/>
      <c r="P765" s="66"/>
      <c r="Q765" s="66"/>
      <c r="R765" s="66"/>
      <c r="S765" s="66"/>
      <c r="T765" s="67"/>
      <c r="U765" s="36"/>
      <c r="V765" s="36"/>
      <c r="W765" s="36"/>
      <c r="X765" s="36"/>
      <c r="Y765" s="36"/>
      <c r="Z765" s="36"/>
      <c r="AA765" s="36"/>
      <c r="AB765" s="36"/>
      <c r="AC765" s="36"/>
      <c r="AD765" s="36"/>
      <c r="AE765" s="36"/>
      <c r="AT765" s="19" t="s">
        <v>153</v>
      </c>
      <c r="AU765" s="19" t="s">
        <v>82</v>
      </c>
    </row>
    <row r="766" spans="2:51" s="13" customFormat="1" ht="12">
      <c r="B766" s="193"/>
      <c r="C766" s="194"/>
      <c r="D766" s="195" t="s">
        <v>155</v>
      </c>
      <c r="E766" s="196" t="s">
        <v>19</v>
      </c>
      <c r="F766" s="197" t="s">
        <v>862</v>
      </c>
      <c r="G766" s="194"/>
      <c r="H766" s="196" t="s">
        <v>19</v>
      </c>
      <c r="I766" s="198"/>
      <c r="J766" s="194"/>
      <c r="K766" s="194"/>
      <c r="L766" s="199"/>
      <c r="M766" s="200"/>
      <c r="N766" s="201"/>
      <c r="O766" s="201"/>
      <c r="P766" s="201"/>
      <c r="Q766" s="201"/>
      <c r="R766" s="201"/>
      <c r="S766" s="201"/>
      <c r="T766" s="202"/>
      <c r="AT766" s="203" t="s">
        <v>155</v>
      </c>
      <c r="AU766" s="203" t="s">
        <v>82</v>
      </c>
      <c r="AV766" s="13" t="s">
        <v>80</v>
      </c>
      <c r="AW766" s="13" t="s">
        <v>33</v>
      </c>
      <c r="AX766" s="13" t="s">
        <v>72</v>
      </c>
      <c r="AY766" s="203" t="s">
        <v>143</v>
      </c>
    </row>
    <row r="767" spans="2:51" s="14" customFormat="1" ht="12">
      <c r="B767" s="204"/>
      <c r="C767" s="205"/>
      <c r="D767" s="195" t="s">
        <v>155</v>
      </c>
      <c r="E767" s="206" t="s">
        <v>19</v>
      </c>
      <c r="F767" s="207" t="s">
        <v>863</v>
      </c>
      <c r="G767" s="205"/>
      <c r="H767" s="208">
        <v>5.062</v>
      </c>
      <c r="I767" s="209"/>
      <c r="J767" s="205"/>
      <c r="K767" s="205"/>
      <c r="L767" s="210"/>
      <c r="M767" s="211"/>
      <c r="N767" s="212"/>
      <c r="O767" s="212"/>
      <c r="P767" s="212"/>
      <c r="Q767" s="212"/>
      <c r="R767" s="212"/>
      <c r="S767" s="212"/>
      <c r="T767" s="213"/>
      <c r="AT767" s="214" t="s">
        <v>155</v>
      </c>
      <c r="AU767" s="214" t="s">
        <v>82</v>
      </c>
      <c r="AV767" s="14" t="s">
        <v>82</v>
      </c>
      <c r="AW767" s="14" t="s">
        <v>33</v>
      </c>
      <c r="AX767" s="14" t="s">
        <v>80</v>
      </c>
      <c r="AY767" s="214" t="s">
        <v>143</v>
      </c>
    </row>
    <row r="768" spans="1:65" s="2" customFormat="1" ht="24.2" customHeight="1">
      <c r="A768" s="36"/>
      <c r="B768" s="37"/>
      <c r="C768" s="175" t="s">
        <v>864</v>
      </c>
      <c r="D768" s="175" t="s">
        <v>146</v>
      </c>
      <c r="E768" s="176" t="s">
        <v>865</v>
      </c>
      <c r="F768" s="177" t="s">
        <v>866</v>
      </c>
      <c r="G768" s="178" t="s">
        <v>178</v>
      </c>
      <c r="H768" s="179">
        <v>42.182</v>
      </c>
      <c r="I768" s="180"/>
      <c r="J768" s="181">
        <f>ROUND(I768*H768,2)</f>
        <v>0</v>
      </c>
      <c r="K768" s="177" t="s">
        <v>150</v>
      </c>
      <c r="L768" s="41"/>
      <c r="M768" s="182" t="s">
        <v>19</v>
      </c>
      <c r="N768" s="183" t="s">
        <v>43</v>
      </c>
      <c r="O768" s="66"/>
      <c r="P768" s="184">
        <f>O768*H768</f>
        <v>0</v>
      </c>
      <c r="Q768" s="184">
        <v>0</v>
      </c>
      <c r="R768" s="184">
        <f>Q768*H768</f>
        <v>0</v>
      </c>
      <c r="S768" s="184">
        <v>0.09</v>
      </c>
      <c r="T768" s="185">
        <f>S768*H768</f>
        <v>3.79638</v>
      </c>
      <c r="U768" s="36"/>
      <c r="V768" s="36"/>
      <c r="W768" s="36"/>
      <c r="X768" s="36"/>
      <c r="Y768" s="36"/>
      <c r="Z768" s="36"/>
      <c r="AA768" s="36"/>
      <c r="AB768" s="36"/>
      <c r="AC768" s="36"/>
      <c r="AD768" s="36"/>
      <c r="AE768" s="36"/>
      <c r="AR768" s="186" t="s">
        <v>151</v>
      </c>
      <c r="AT768" s="186" t="s">
        <v>146</v>
      </c>
      <c r="AU768" s="186" t="s">
        <v>82</v>
      </c>
      <c r="AY768" s="19" t="s">
        <v>143</v>
      </c>
      <c r="BE768" s="187">
        <f>IF(N768="základní",J768,0)</f>
        <v>0</v>
      </c>
      <c r="BF768" s="187">
        <f>IF(N768="snížená",J768,0)</f>
        <v>0</v>
      </c>
      <c r="BG768" s="187">
        <f>IF(N768="zákl. přenesená",J768,0)</f>
        <v>0</v>
      </c>
      <c r="BH768" s="187">
        <f>IF(N768="sníž. přenesená",J768,0)</f>
        <v>0</v>
      </c>
      <c r="BI768" s="187">
        <f>IF(N768="nulová",J768,0)</f>
        <v>0</v>
      </c>
      <c r="BJ768" s="19" t="s">
        <v>80</v>
      </c>
      <c r="BK768" s="187">
        <f>ROUND(I768*H768,2)</f>
        <v>0</v>
      </c>
      <c r="BL768" s="19" t="s">
        <v>151</v>
      </c>
      <c r="BM768" s="186" t="s">
        <v>867</v>
      </c>
    </row>
    <row r="769" spans="1:47" s="2" customFormat="1" ht="12">
      <c r="A769" s="36"/>
      <c r="B769" s="37"/>
      <c r="C769" s="38"/>
      <c r="D769" s="188" t="s">
        <v>153</v>
      </c>
      <c r="E769" s="38"/>
      <c r="F769" s="189" t="s">
        <v>868</v>
      </c>
      <c r="G769" s="38"/>
      <c r="H769" s="38"/>
      <c r="I769" s="190"/>
      <c r="J769" s="38"/>
      <c r="K769" s="38"/>
      <c r="L769" s="41"/>
      <c r="M769" s="191"/>
      <c r="N769" s="192"/>
      <c r="O769" s="66"/>
      <c r="P769" s="66"/>
      <c r="Q769" s="66"/>
      <c r="R769" s="66"/>
      <c r="S769" s="66"/>
      <c r="T769" s="67"/>
      <c r="U769" s="36"/>
      <c r="V769" s="36"/>
      <c r="W769" s="36"/>
      <c r="X769" s="36"/>
      <c r="Y769" s="36"/>
      <c r="Z769" s="36"/>
      <c r="AA769" s="36"/>
      <c r="AB769" s="36"/>
      <c r="AC769" s="36"/>
      <c r="AD769" s="36"/>
      <c r="AE769" s="36"/>
      <c r="AT769" s="19" t="s">
        <v>153</v>
      </c>
      <c r="AU769" s="19" t="s">
        <v>82</v>
      </c>
    </row>
    <row r="770" spans="2:51" s="13" customFormat="1" ht="12">
      <c r="B770" s="193"/>
      <c r="C770" s="194"/>
      <c r="D770" s="195" t="s">
        <v>155</v>
      </c>
      <c r="E770" s="196" t="s">
        <v>19</v>
      </c>
      <c r="F770" s="197" t="s">
        <v>862</v>
      </c>
      <c r="G770" s="194"/>
      <c r="H770" s="196" t="s">
        <v>19</v>
      </c>
      <c r="I770" s="198"/>
      <c r="J770" s="194"/>
      <c r="K770" s="194"/>
      <c r="L770" s="199"/>
      <c r="M770" s="200"/>
      <c r="N770" s="201"/>
      <c r="O770" s="201"/>
      <c r="P770" s="201"/>
      <c r="Q770" s="201"/>
      <c r="R770" s="201"/>
      <c r="S770" s="201"/>
      <c r="T770" s="202"/>
      <c r="AT770" s="203" t="s">
        <v>155</v>
      </c>
      <c r="AU770" s="203" t="s">
        <v>82</v>
      </c>
      <c r="AV770" s="13" t="s">
        <v>80</v>
      </c>
      <c r="AW770" s="13" t="s">
        <v>33</v>
      </c>
      <c r="AX770" s="13" t="s">
        <v>72</v>
      </c>
      <c r="AY770" s="203" t="s">
        <v>143</v>
      </c>
    </row>
    <row r="771" spans="2:51" s="14" customFormat="1" ht="12">
      <c r="B771" s="204"/>
      <c r="C771" s="205"/>
      <c r="D771" s="195" t="s">
        <v>155</v>
      </c>
      <c r="E771" s="206" t="s">
        <v>19</v>
      </c>
      <c r="F771" s="207" t="s">
        <v>869</v>
      </c>
      <c r="G771" s="205"/>
      <c r="H771" s="208">
        <v>42.182</v>
      </c>
      <c r="I771" s="209"/>
      <c r="J771" s="205"/>
      <c r="K771" s="205"/>
      <c r="L771" s="210"/>
      <c r="M771" s="211"/>
      <c r="N771" s="212"/>
      <c r="O771" s="212"/>
      <c r="P771" s="212"/>
      <c r="Q771" s="212"/>
      <c r="R771" s="212"/>
      <c r="S771" s="212"/>
      <c r="T771" s="213"/>
      <c r="AT771" s="214" t="s">
        <v>155</v>
      </c>
      <c r="AU771" s="214" t="s">
        <v>82</v>
      </c>
      <c r="AV771" s="14" t="s">
        <v>82</v>
      </c>
      <c r="AW771" s="14" t="s">
        <v>33</v>
      </c>
      <c r="AX771" s="14" t="s">
        <v>80</v>
      </c>
      <c r="AY771" s="214" t="s">
        <v>143</v>
      </c>
    </row>
    <row r="772" spans="1:65" s="2" customFormat="1" ht="33" customHeight="1">
      <c r="A772" s="36"/>
      <c r="B772" s="37"/>
      <c r="C772" s="175" t="s">
        <v>870</v>
      </c>
      <c r="D772" s="175" t="s">
        <v>146</v>
      </c>
      <c r="E772" s="176" t="s">
        <v>871</v>
      </c>
      <c r="F772" s="177" t="s">
        <v>872</v>
      </c>
      <c r="G772" s="178" t="s">
        <v>149</v>
      </c>
      <c r="H772" s="179">
        <v>10.913</v>
      </c>
      <c r="I772" s="180"/>
      <c r="J772" s="181">
        <f>ROUND(I772*H772,2)</f>
        <v>0</v>
      </c>
      <c r="K772" s="177" t="s">
        <v>150</v>
      </c>
      <c r="L772" s="41"/>
      <c r="M772" s="182" t="s">
        <v>19</v>
      </c>
      <c r="N772" s="183" t="s">
        <v>43</v>
      </c>
      <c r="O772" s="66"/>
      <c r="P772" s="184">
        <f>O772*H772</f>
        <v>0</v>
      </c>
      <c r="Q772" s="184">
        <v>0</v>
      </c>
      <c r="R772" s="184">
        <f>Q772*H772</f>
        <v>0</v>
      </c>
      <c r="S772" s="184">
        <v>1.4</v>
      </c>
      <c r="T772" s="185">
        <f>S772*H772</f>
        <v>15.2782</v>
      </c>
      <c r="U772" s="36"/>
      <c r="V772" s="36"/>
      <c r="W772" s="36"/>
      <c r="X772" s="36"/>
      <c r="Y772" s="36"/>
      <c r="Z772" s="36"/>
      <c r="AA772" s="36"/>
      <c r="AB772" s="36"/>
      <c r="AC772" s="36"/>
      <c r="AD772" s="36"/>
      <c r="AE772" s="36"/>
      <c r="AR772" s="186" t="s">
        <v>151</v>
      </c>
      <c r="AT772" s="186" t="s">
        <v>146</v>
      </c>
      <c r="AU772" s="186" t="s">
        <v>82</v>
      </c>
      <c r="AY772" s="19" t="s">
        <v>143</v>
      </c>
      <c r="BE772" s="187">
        <f>IF(N772="základní",J772,0)</f>
        <v>0</v>
      </c>
      <c r="BF772" s="187">
        <f>IF(N772="snížená",J772,0)</f>
        <v>0</v>
      </c>
      <c r="BG772" s="187">
        <f>IF(N772="zákl. přenesená",J772,0)</f>
        <v>0</v>
      </c>
      <c r="BH772" s="187">
        <f>IF(N772="sníž. přenesená",J772,0)</f>
        <v>0</v>
      </c>
      <c r="BI772" s="187">
        <f>IF(N772="nulová",J772,0)</f>
        <v>0</v>
      </c>
      <c r="BJ772" s="19" t="s">
        <v>80</v>
      </c>
      <c r="BK772" s="187">
        <f>ROUND(I772*H772,2)</f>
        <v>0</v>
      </c>
      <c r="BL772" s="19" t="s">
        <v>151</v>
      </c>
      <c r="BM772" s="186" t="s">
        <v>873</v>
      </c>
    </row>
    <row r="773" spans="1:47" s="2" customFormat="1" ht="12">
      <c r="A773" s="36"/>
      <c r="B773" s="37"/>
      <c r="C773" s="38"/>
      <c r="D773" s="188" t="s">
        <v>153</v>
      </c>
      <c r="E773" s="38"/>
      <c r="F773" s="189" t="s">
        <v>874</v>
      </c>
      <c r="G773" s="38"/>
      <c r="H773" s="38"/>
      <c r="I773" s="190"/>
      <c r="J773" s="38"/>
      <c r="K773" s="38"/>
      <c r="L773" s="41"/>
      <c r="M773" s="191"/>
      <c r="N773" s="192"/>
      <c r="O773" s="66"/>
      <c r="P773" s="66"/>
      <c r="Q773" s="66"/>
      <c r="R773" s="66"/>
      <c r="S773" s="66"/>
      <c r="T773" s="67"/>
      <c r="U773" s="36"/>
      <c r="V773" s="36"/>
      <c r="W773" s="36"/>
      <c r="X773" s="36"/>
      <c r="Y773" s="36"/>
      <c r="Z773" s="36"/>
      <c r="AA773" s="36"/>
      <c r="AB773" s="36"/>
      <c r="AC773" s="36"/>
      <c r="AD773" s="36"/>
      <c r="AE773" s="36"/>
      <c r="AT773" s="19" t="s">
        <v>153</v>
      </c>
      <c r="AU773" s="19" t="s">
        <v>82</v>
      </c>
    </row>
    <row r="774" spans="2:51" s="13" customFormat="1" ht="12">
      <c r="B774" s="193"/>
      <c r="C774" s="194"/>
      <c r="D774" s="195" t="s">
        <v>155</v>
      </c>
      <c r="E774" s="196" t="s">
        <v>19</v>
      </c>
      <c r="F774" s="197" t="s">
        <v>717</v>
      </c>
      <c r="G774" s="194"/>
      <c r="H774" s="196" t="s">
        <v>19</v>
      </c>
      <c r="I774" s="198"/>
      <c r="J774" s="194"/>
      <c r="K774" s="194"/>
      <c r="L774" s="199"/>
      <c r="M774" s="200"/>
      <c r="N774" s="201"/>
      <c r="O774" s="201"/>
      <c r="P774" s="201"/>
      <c r="Q774" s="201"/>
      <c r="R774" s="201"/>
      <c r="S774" s="201"/>
      <c r="T774" s="202"/>
      <c r="AT774" s="203" t="s">
        <v>155</v>
      </c>
      <c r="AU774" s="203" t="s">
        <v>82</v>
      </c>
      <c r="AV774" s="13" t="s">
        <v>80</v>
      </c>
      <c r="AW774" s="13" t="s">
        <v>33</v>
      </c>
      <c r="AX774" s="13" t="s">
        <v>72</v>
      </c>
      <c r="AY774" s="203" t="s">
        <v>143</v>
      </c>
    </row>
    <row r="775" spans="2:51" s="13" customFormat="1" ht="12">
      <c r="B775" s="193"/>
      <c r="C775" s="194"/>
      <c r="D775" s="195" t="s">
        <v>155</v>
      </c>
      <c r="E775" s="196" t="s">
        <v>19</v>
      </c>
      <c r="F775" s="197" t="s">
        <v>855</v>
      </c>
      <c r="G775" s="194"/>
      <c r="H775" s="196" t="s">
        <v>19</v>
      </c>
      <c r="I775" s="198"/>
      <c r="J775" s="194"/>
      <c r="K775" s="194"/>
      <c r="L775" s="199"/>
      <c r="M775" s="200"/>
      <c r="N775" s="201"/>
      <c r="O775" s="201"/>
      <c r="P775" s="201"/>
      <c r="Q775" s="201"/>
      <c r="R775" s="201"/>
      <c r="S775" s="201"/>
      <c r="T775" s="202"/>
      <c r="AT775" s="203" t="s">
        <v>155</v>
      </c>
      <c r="AU775" s="203" t="s">
        <v>82</v>
      </c>
      <c r="AV775" s="13" t="s">
        <v>80</v>
      </c>
      <c r="AW775" s="13" t="s">
        <v>33</v>
      </c>
      <c r="AX775" s="13" t="s">
        <v>72</v>
      </c>
      <c r="AY775" s="203" t="s">
        <v>143</v>
      </c>
    </row>
    <row r="776" spans="2:51" s="14" customFormat="1" ht="12">
      <c r="B776" s="204"/>
      <c r="C776" s="205"/>
      <c r="D776" s="195" t="s">
        <v>155</v>
      </c>
      <c r="E776" s="206" t="s">
        <v>19</v>
      </c>
      <c r="F776" s="207" t="s">
        <v>875</v>
      </c>
      <c r="G776" s="205"/>
      <c r="H776" s="208">
        <v>7.673</v>
      </c>
      <c r="I776" s="209"/>
      <c r="J776" s="205"/>
      <c r="K776" s="205"/>
      <c r="L776" s="210"/>
      <c r="M776" s="211"/>
      <c r="N776" s="212"/>
      <c r="O776" s="212"/>
      <c r="P776" s="212"/>
      <c r="Q776" s="212"/>
      <c r="R776" s="212"/>
      <c r="S776" s="212"/>
      <c r="T776" s="213"/>
      <c r="AT776" s="214" t="s">
        <v>155</v>
      </c>
      <c r="AU776" s="214" t="s">
        <v>82</v>
      </c>
      <c r="AV776" s="14" t="s">
        <v>82</v>
      </c>
      <c r="AW776" s="14" t="s">
        <v>33</v>
      </c>
      <c r="AX776" s="14" t="s">
        <v>72</v>
      </c>
      <c r="AY776" s="214" t="s">
        <v>143</v>
      </c>
    </row>
    <row r="777" spans="2:51" s="13" customFormat="1" ht="12">
      <c r="B777" s="193"/>
      <c r="C777" s="194"/>
      <c r="D777" s="195" t="s">
        <v>155</v>
      </c>
      <c r="E777" s="196" t="s">
        <v>19</v>
      </c>
      <c r="F777" s="197" t="s">
        <v>718</v>
      </c>
      <c r="G777" s="194"/>
      <c r="H777" s="196" t="s">
        <v>19</v>
      </c>
      <c r="I777" s="198"/>
      <c r="J777" s="194"/>
      <c r="K777" s="194"/>
      <c r="L777" s="199"/>
      <c r="M777" s="200"/>
      <c r="N777" s="201"/>
      <c r="O777" s="201"/>
      <c r="P777" s="201"/>
      <c r="Q777" s="201"/>
      <c r="R777" s="201"/>
      <c r="S777" s="201"/>
      <c r="T777" s="202"/>
      <c r="AT777" s="203" t="s">
        <v>155</v>
      </c>
      <c r="AU777" s="203" t="s">
        <v>82</v>
      </c>
      <c r="AV777" s="13" t="s">
        <v>80</v>
      </c>
      <c r="AW777" s="13" t="s">
        <v>33</v>
      </c>
      <c r="AX777" s="13" t="s">
        <v>72</v>
      </c>
      <c r="AY777" s="203" t="s">
        <v>143</v>
      </c>
    </row>
    <row r="778" spans="2:51" s="14" customFormat="1" ht="12">
      <c r="B778" s="204"/>
      <c r="C778" s="205"/>
      <c r="D778" s="195" t="s">
        <v>155</v>
      </c>
      <c r="E778" s="206" t="s">
        <v>19</v>
      </c>
      <c r="F778" s="207" t="s">
        <v>719</v>
      </c>
      <c r="G778" s="205"/>
      <c r="H778" s="208">
        <v>3.24</v>
      </c>
      <c r="I778" s="209"/>
      <c r="J778" s="205"/>
      <c r="K778" s="205"/>
      <c r="L778" s="210"/>
      <c r="M778" s="211"/>
      <c r="N778" s="212"/>
      <c r="O778" s="212"/>
      <c r="P778" s="212"/>
      <c r="Q778" s="212"/>
      <c r="R778" s="212"/>
      <c r="S778" s="212"/>
      <c r="T778" s="213"/>
      <c r="AT778" s="214" t="s">
        <v>155</v>
      </c>
      <c r="AU778" s="214" t="s">
        <v>82</v>
      </c>
      <c r="AV778" s="14" t="s">
        <v>82</v>
      </c>
      <c r="AW778" s="14" t="s">
        <v>33</v>
      </c>
      <c r="AX778" s="14" t="s">
        <v>72</v>
      </c>
      <c r="AY778" s="214" t="s">
        <v>143</v>
      </c>
    </row>
    <row r="779" spans="2:51" s="15" customFormat="1" ht="12">
      <c r="B779" s="215"/>
      <c r="C779" s="216"/>
      <c r="D779" s="195" t="s">
        <v>155</v>
      </c>
      <c r="E779" s="217" t="s">
        <v>19</v>
      </c>
      <c r="F779" s="218" t="s">
        <v>166</v>
      </c>
      <c r="G779" s="216"/>
      <c r="H779" s="219">
        <v>10.913</v>
      </c>
      <c r="I779" s="220"/>
      <c r="J779" s="216"/>
      <c r="K779" s="216"/>
      <c r="L779" s="221"/>
      <c r="M779" s="222"/>
      <c r="N779" s="223"/>
      <c r="O779" s="223"/>
      <c r="P779" s="223"/>
      <c r="Q779" s="223"/>
      <c r="R779" s="223"/>
      <c r="S779" s="223"/>
      <c r="T779" s="224"/>
      <c r="AT779" s="225" t="s">
        <v>155</v>
      </c>
      <c r="AU779" s="225" t="s">
        <v>82</v>
      </c>
      <c r="AV779" s="15" t="s">
        <v>151</v>
      </c>
      <c r="AW779" s="15" t="s">
        <v>33</v>
      </c>
      <c r="AX779" s="15" t="s">
        <v>80</v>
      </c>
      <c r="AY779" s="225" t="s">
        <v>143</v>
      </c>
    </row>
    <row r="780" spans="1:65" s="2" customFormat="1" ht="49.15" customHeight="1">
      <c r="A780" s="36"/>
      <c r="B780" s="37"/>
      <c r="C780" s="175" t="s">
        <v>876</v>
      </c>
      <c r="D780" s="175" t="s">
        <v>146</v>
      </c>
      <c r="E780" s="176" t="s">
        <v>877</v>
      </c>
      <c r="F780" s="177" t="s">
        <v>878</v>
      </c>
      <c r="G780" s="178" t="s">
        <v>178</v>
      </c>
      <c r="H780" s="179">
        <v>3.84</v>
      </c>
      <c r="I780" s="180"/>
      <c r="J780" s="181">
        <f>ROUND(I780*H780,2)</f>
        <v>0</v>
      </c>
      <c r="K780" s="177" t="s">
        <v>150</v>
      </c>
      <c r="L780" s="41"/>
      <c r="M780" s="182" t="s">
        <v>19</v>
      </c>
      <c r="N780" s="183" t="s">
        <v>43</v>
      </c>
      <c r="O780" s="66"/>
      <c r="P780" s="184">
        <f>O780*H780</f>
        <v>0</v>
      </c>
      <c r="Q780" s="184">
        <v>0</v>
      </c>
      <c r="R780" s="184">
        <f>Q780*H780</f>
        <v>0</v>
      </c>
      <c r="S780" s="184">
        <v>0.055</v>
      </c>
      <c r="T780" s="185">
        <f>S780*H780</f>
        <v>0.2112</v>
      </c>
      <c r="U780" s="36"/>
      <c r="V780" s="36"/>
      <c r="W780" s="36"/>
      <c r="X780" s="36"/>
      <c r="Y780" s="36"/>
      <c r="Z780" s="36"/>
      <c r="AA780" s="36"/>
      <c r="AB780" s="36"/>
      <c r="AC780" s="36"/>
      <c r="AD780" s="36"/>
      <c r="AE780" s="36"/>
      <c r="AR780" s="186" t="s">
        <v>151</v>
      </c>
      <c r="AT780" s="186" t="s">
        <v>146</v>
      </c>
      <c r="AU780" s="186" t="s">
        <v>82</v>
      </c>
      <c r="AY780" s="19" t="s">
        <v>143</v>
      </c>
      <c r="BE780" s="187">
        <f>IF(N780="základní",J780,0)</f>
        <v>0</v>
      </c>
      <c r="BF780" s="187">
        <f>IF(N780="snížená",J780,0)</f>
        <v>0</v>
      </c>
      <c r="BG780" s="187">
        <f>IF(N780="zákl. přenesená",J780,0)</f>
        <v>0</v>
      </c>
      <c r="BH780" s="187">
        <f>IF(N780="sníž. přenesená",J780,0)</f>
        <v>0</v>
      </c>
      <c r="BI780" s="187">
        <f>IF(N780="nulová",J780,0)</f>
        <v>0</v>
      </c>
      <c r="BJ780" s="19" t="s">
        <v>80</v>
      </c>
      <c r="BK780" s="187">
        <f>ROUND(I780*H780,2)</f>
        <v>0</v>
      </c>
      <c r="BL780" s="19" t="s">
        <v>151</v>
      </c>
      <c r="BM780" s="186" t="s">
        <v>879</v>
      </c>
    </row>
    <row r="781" spans="1:47" s="2" customFormat="1" ht="12">
      <c r="A781" s="36"/>
      <c r="B781" s="37"/>
      <c r="C781" s="38"/>
      <c r="D781" s="188" t="s">
        <v>153</v>
      </c>
      <c r="E781" s="38"/>
      <c r="F781" s="189" t="s">
        <v>880</v>
      </c>
      <c r="G781" s="38"/>
      <c r="H781" s="38"/>
      <c r="I781" s="190"/>
      <c r="J781" s="38"/>
      <c r="K781" s="38"/>
      <c r="L781" s="41"/>
      <c r="M781" s="191"/>
      <c r="N781" s="192"/>
      <c r="O781" s="66"/>
      <c r="P781" s="66"/>
      <c r="Q781" s="66"/>
      <c r="R781" s="66"/>
      <c r="S781" s="66"/>
      <c r="T781" s="67"/>
      <c r="U781" s="36"/>
      <c r="V781" s="36"/>
      <c r="W781" s="36"/>
      <c r="X781" s="36"/>
      <c r="Y781" s="36"/>
      <c r="Z781" s="36"/>
      <c r="AA781" s="36"/>
      <c r="AB781" s="36"/>
      <c r="AC781" s="36"/>
      <c r="AD781" s="36"/>
      <c r="AE781" s="36"/>
      <c r="AT781" s="19" t="s">
        <v>153</v>
      </c>
      <c r="AU781" s="19" t="s">
        <v>82</v>
      </c>
    </row>
    <row r="782" spans="2:51" s="13" customFormat="1" ht="12">
      <c r="B782" s="193"/>
      <c r="C782" s="194"/>
      <c r="D782" s="195" t="s">
        <v>155</v>
      </c>
      <c r="E782" s="196" t="s">
        <v>19</v>
      </c>
      <c r="F782" s="197" t="s">
        <v>163</v>
      </c>
      <c r="G782" s="194"/>
      <c r="H782" s="196" t="s">
        <v>19</v>
      </c>
      <c r="I782" s="198"/>
      <c r="J782" s="194"/>
      <c r="K782" s="194"/>
      <c r="L782" s="199"/>
      <c r="M782" s="200"/>
      <c r="N782" s="201"/>
      <c r="O782" s="201"/>
      <c r="P782" s="201"/>
      <c r="Q782" s="201"/>
      <c r="R782" s="201"/>
      <c r="S782" s="201"/>
      <c r="T782" s="202"/>
      <c r="AT782" s="203" t="s">
        <v>155</v>
      </c>
      <c r="AU782" s="203" t="s">
        <v>82</v>
      </c>
      <c r="AV782" s="13" t="s">
        <v>80</v>
      </c>
      <c r="AW782" s="13" t="s">
        <v>33</v>
      </c>
      <c r="AX782" s="13" t="s">
        <v>72</v>
      </c>
      <c r="AY782" s="203" t="s">
        <v>143</v>
      </c>
    </row>
    <row r="783" spans="2:51" s="13" customFormat="1" ht="12">
      <c r="B783" s="193"/>
      <c r="C783" s="194"/>
      <c r="D783" s="195" t="s">
        <v>155</v>
      </c>
      <c r="E783" s="196" t="s">
        <v>19</v>
      </c>
      <c r="F783" s="197" t="s">
        <v>833</v>
      </c>
      <c r="G783" s="194"/>
      <c r="H783" s="196" t="s">
        <v>19</v>
      </c>
      <c r="I783" s="198"/>
      <c r="J783" s="194"/>
      <c r="K783" s="194"/>
      <c r="L783" s="199"/>
      <c r="M783" s="200"/>
      <c r="N783" s="201"/>
      <c r="O783" s="201"/>
      <c r="P783" s="201"/>
      <c r="Q783" s="201"/>
      <c r="R783" s="201"/>
      <c r="S783" s="201"/>
      <c r="T783" s="202"/>
      <c r="AT783" s="203" t="s">
        <v>155</v>
      </c>
      <c r="AU783" s="203" t="s">
        <v>82</v>
      </c>
      <c r="AV783" s="13" t="s">
        <v>80</v>
      </c>
      <c r="AW783" s="13" t="s">
        <v>33</v>
      </c>
      <c r="AX783" s="13" t="s">
        <v>72</v>
      </c>
      <c r="AY783" s="203" t="s">
        <v>143</v>
      </c>
    </row>
    <row r="784" spans="2:51" s="14" customFormat="1" ht="12">
      <c r="B784" s="204"/>
      <c r="C784" s="205"/>
      <c r="D784" s="195" t="s">
        <v>155</v>
      </c>
      <c r="E784" s="206" t="s">
        <v>19</v>
      </c>
      <c r="F784" s="207" t="s">
        <v>881</v>
      </c>
      <c r="G784" s="205"/>
      <c r="H784" s="208">
        <v>3.84</v>
      </c>
      <c r="I784" s="209"/>
      <c r="J784" s="205"/>
      <c r="K784" s="205"/>
      <c r="L784" s="210"/>
      <c r="M784" s="211"/>
      <c r="N784" s="212"/>
      <c r="O784" s="212"/>
      <c r="P784" s="212"/>
      <c r="Q784" s="212"/>
      <c r="R784" s="212"/>
      <c r="S784" s="212"/>
      <c r="T784" s="213"/>
      <c r="AT784" s="214" t="s">
        <v>155</v>
      </c>
      <c r="AU784" s="214" t="s">
        <v>82</v>
      </c>
      <c r="AV784" s="14" t="s">
        <v>82</v>
      </c>
      <c r="AW784" s="14" t="s">
        <v>33</v>
      </c>
      <c r="AX784" s="14" t="s">
        <v>72</v>
      </c>
      <c r="AY784" s="214" t="s">
        <v>143</v>
      </c>
    </row>
    <row r="785" spans="2:51" s="15" customFormat="1" ht="12">
      <c r="B785" s="215"/>
      <c r="C785" s="216"/>
      <c r="D785" s="195" t="s">
        <v>155</v>
      </c>
      <c r="E785" s="217" t="s">
        <v>19</v>
      </c>
      <c r="F785" s="218" t="s">
        <v>166</v>
      </c>
      <c r="G785" s="216"/>
      <c r="H785" s="219">
        <v>3.84</v>
      </c>
      <c r="I785" s="220"/>
      <c r="J785" s="216"/>
      <c r="K785" s="216"/>
      <c r="L785" s="221"/>
      <c r="M785" s="222"/>
      <c r="N785" s="223"/>
      <c r="O785" s="223"/>
      <c r="P785" s="223"/>
      <c r="Q785" s="223"/>
      <c r="R785" s="223"/>
      <c r="S785" s="223"/>
      <c r="T785" s="224"/>
      <c r="AT785" s="225" t="s">
        <v>155</v>
      </c>
      <c r="AU785" s="225" t="s">
        <v>82</v>
      </c>
      <c r="AV785" s="15" t="s">
        <v>151</v>
      </c>
      <c r="AW785" s="15" t="s">
        <v>33</v>
      </c>
      <c r="AX785" s="15" t="s">
        <v>80</v>
      </c>
      <c r="AY785" s="225" t="s">
        <v>143</v>
      </c>
    </row>
    <row r="786" spans="1:65" s="2" customFormat="1" ht="37.9" customHeight="1">
      <c r="A786" s="36"/>
      <c r="B786" s="37"/>
      <c r="C786" s="175" t="s">
        <v>882</v>
      </c>
      <c r="D786" s="175" t="s">
        <v>146</v>
      </c>
      <c r="E786" s="176" t="s">
        <v>883</v>
      </c>
      <c r="F786" s="177" t="s">
        <v>884</v>
      </c>
      <c r="G786" s="178" t="s">
        <v>178</v>
      </c>
      <c r="H786" s="179">
        <v>6.501</v>
      </c>
      <c r="I786" s="180"/>
      <c r="J786" s="181">
        <f>ROUND(I786*H786,2)</f>
        <v>0</v>
      </c>
      <c r="K786" s="177" t="s">
        <v>150</v>
      </c>
      <c r="L786" s="41"/>
      <c r="M786" s="182" t="s">
        <v>19</v>
      </c>
      <c r="N786" s="183" t="s">
        <v>43</v>
      </c>
      <c r="O786" s="66"/>
      <c r="P786" s="184">
        <f>O786*H786</f>
        <v>0</v>
      </c>
      <c r="Q786" s="184">
        <v>0</v>
      </c>
      <c r="R786" s="184">
        <f>Q786*H786</f>
        <v>0</v>
      </c>
      <c r="S786" s="184">
        <v>0.076</v>
      </c>
      <c r="T786" s="185">
        <f>S786*H786</f>
        <v>0.494076</v>
      </c>
      <c r="U786" s="36"/>
      <c r="V786" s="36"/>
      <c r="W786" s="36"/>
      <c r="X786" s="36"/>
      <c r="Y786" s="36"/>
      <c r="Z786" s="36"/>
      <c r="AA786" s="36"/>
      <c r="AB786" s="36"/>
      <c r="AC786" s="36"/>
      <c r="AD786" s="36"/>
      <c r="AE786" s="36"/>
      <c r="AR786" s="186" t="s">
        <v>151</v>
      </c>
      <c r="AT786" s="186" t="s">
        <v>146</v>
      </c>
      <c r="AU786" s="186" t="s">
        <v>82</v>
      </c>
      <c r="AY786" s="19" t="s">
        <v>143</v>
      </c>
      <c r="BE786" s="187">
        <f>IF(N786="základní",J786,0)</f>
        <v>0</v>
      </c>
      <c r="BF786" s="187">
        <f>IF(N786="snížená",J786,0)</f>
        <v>0</v>
      </c>
      <c r="BG786" s="187">
        <f>IF(N786="zákl. přenesená",J786,0)</f>
        <v>0</v>
      </c>
      <c r="BH786" s="187">
        <f>IF(N786="sníž. přenesená",J786,0)</f>
        <v>0</v>
      </c>
      <c r="BI786" s="187">
        <f>IF(N786="nulová",J786,0)</f>
        <v>0</v>
      </c>
      <c r="BJ786" s="19" t="s">
        <v>80</v>
      </c>
      <c r="BK786" s="187">
        <f>ROUND(I786*H786,2)</f>
        <v>0</v>
      </c>
      <c r="BL786" s="19" t="s">
        <v>151</v>
      </c>
      <c r="BM786" s="186" t="s">
        <v>885</v>
      </c>
    </row>
    <row r="787" spans="1:47" s="2" customFormat="1" ht="12">
      <c r="A787" s="36"/>
      <c r="B787" s="37"/>
      <c r="C787" s="38"/>
      <c r="D787" s="188" t="s">
        <v>153</v>
      </c>
      <c r="E787" s="38"/>
      <c r="F787" s="189" t="s">
        <v>886</v>
      </c>
      <c r="G787" s="38"/>
      <c r="H787" s="38"/>
      <c r="I787" s="190"/>
      <c r="J787" s="38"/>
      <c r="K787" s="38"/>
      <c r="L787" s="41"/>
      <c r="M787" s="191"/>
      <c r="N787" s="192"/>
      <c r="O787" s="66"/>
      <c r="P787" s="66"/>
      <c r="Q787" s="66"/>
      <c r="R787" s="66"/>
      <c r="S787" s="66"/>
      <c r="T787" s="67"/>
      <c r="U787" s="36"/>
      <c r="V787" s="36"/>
      <c r="W787" s="36"/>
      <c r="X787" s="36"/>
      <c r="Y787" s="36"/>
      <c r="Z787" s="36"/>
      <c r="AA787" s="36"/>
      <c r="AB787" s="36"/>
      <c r="AC787" s="36"/>
      <c r="AD787" s="36"/>
      <c r="AE787" s="36"/>
      <c r="AT787" s="19" t="s">
        <v>153</v>
      </c>
      <c r="AU787" s="19" t="s">
        <v>82</v>
      </c>
    </row>
    <row r="788" spans="2:51" s="13" customFormat="1" ht="12">
      <c r="B788" s="193"/>
      <c r="C788" s="194"/>
      <c r="D788" s="195" t="s">
        <v>155</v>
      </c>
      <c r="E788" s="196" t="s">
        <v>19</v>
      </c>
      <c r="F788" s="197" t="s">
        <v>163</v>
      </c>
      <c r="G788" s="194"/>
      <c r="H788" s="196" t="s">
        <v>19</v>
      </c>
      <c r="I788" s="198"/>
      <c r="J788" s="194"/>
      <c r="K788" s="194"/>
      <c r="L788" s="199"/>
      <c r="M788" s="200"/>
      <c r="N788" s="201"/>
      <c r="O788" s="201"/>
      <c r="P788" s="201"/>
      <c r="Q788" s="201"/>
      <c r="R788" s="201"/>
      <c r="S788" s="201"/>
      <c r="T788" s="202"/>
      <c r="AT788" s="203" t="s">
        <v>155</v>
      </c>
      <c r="AU788" s="203" t="s">
        <v>82</v>
      </c>
      <c r="AV788" s="13" t="s">
        <v>80</v>
      </c>
      <c r="AW788" s="13" t="s">
        <v>33</v>
      </c>
      <c r="AX788" s="13" t="s">
        <v>72</v>
      </c>
      <c r="AY788" s="203" t="s">
        <v>143</v>
      </c>
    </row>
    <row r="789" spans="2:51" s="13" customFormat="1" ht="12">
      <c r="B789" s="193"/>
      <c r="C789" s="194"/>
      <c r="D789" s="195" t="s">
        <v>155</v>
      </c>
      <c r="E789" s="196" t="s">
        <v>19</v>
      </c>
      <c r="F789" s="197" t="s">
        <v>833</v>
      </c>
      <c r="G789" s="194"/>
      <c r="H789" s="196" t="s">
        <v>19</v>
      </c>
      <c r="I789" s="198"/>
      <c r="J789" s="194"/>
      <c r="K789" s="194"/>
      <c r="L789" s="199"/>
      <c r="M789" s="200"/>
      <c r="N789" s="201"/>
      <c r="O789" s="201"/>
      <c r="P789" s="201"/>
      <c r="Q789" s="201"/>
      <c r="R789" s="201"/>
      <c r="S789" s="201"/>
      <c r="T789" s="202"/>
      <c r="AT789" s="203" t="s">
        <v>155</v>
      </c>
      <c r="AU789" s="203" t="s">
        <v>82</v>
      </c>
      <c r="AV789" s="13" t="s">
        <v>80</v>
      </c>
      <c r="AW789" s="13" t="s">
        <v>33</v>
      </c>
      <c r="AX789" s="13" t="s">
        <v>72</v>
      </c>
      <c r="AY789" s="203" t="s">
        <v>143</v>
      </c>
    </row>
    <row r="790" spans="2:51" s="14" customFormat="1" ht="12">
      <c r="B790" s="204"/>
      <c r="C790" s="205"/>
      <c r="D790" s="195" t="s">
        <v>155</v>
      </c>
      <c r="E790" s="206" t="s">
        <v>19</v>
      </c>
      <c r="F790" s="207" t="s">
        <v>887</v>
      </c>
      <c r="G790" s="205"/>
      <c r="H790" s="208">
        <v>1.576</v>
      </c>
      <c r="I790" s="209"/>
      <c r="J790" s="205"/>
      <c r="K790" s="205"/>
      <c r="L790" s="210"/>
      <c r="M790" s="211"/>
      <c r="N790" s="212"/>
      <c r="O790" s="212"/>
      <c r="P790" s="212"/>
      <c r="Q790" s="212"/>
      <c r="R790" s="212"/>
      <c r="S790" s="212"/>
      <c r="T790" s="213"/>
      <c r="AT790" s="214" t="s">
        <v>155</v>
      </c>
      <c r="AU790" s="214" t="s">
        <v>82</v>
      </c>
      <c r="AV790" s="14" t="s">
        <v>82</v>
      </c>
      <c r="AW790" s="14" t="s">
        <v>33</v>
      </c>
      <c r="AX790" s="14" t="s">
        <v>72</v>
      </c>
      <c r="AY790" s="214" t="s">
        <v>143</v>
      </c>
    </row>
    <row r="791" spans="2:51" s="13" customFormat="1" ht="12">
      <c r="B791" s="193"/>
      <c r="C791" s="194"/>
      <c r="D791" s="195" t="s">
        <v>155</v>
      </c>
      <c r="E791" s="196" t="s">
        <v>19</v>
      </c>
      <c r="F791" s="197" t="s">
        <v>456</v>
      </c>
      <c r="G791" s="194"/>
      <c r="H791" s="196" t="s">
        <v>19</v>
      </c>
      <c r="I791" s="198"/>
      <c r="J791" s="194"/>
      <c r="K791" s="194"/>
      <c r="L791" s="199"/>
      <c r="M791" s="200"/>
      <c r="N791" s="201"/>
      <c r="O791" s="201"/>
      <c r="P791" s="201"/>
      <c r="Q791" s="201"/>
      <c r="R791" s="201"/>
      <c r="S791" s="201"/>
      <c r="T791" s="202"/>
      <c r="AT791" s="203" t="s">
        <v>155</v>
      </c>
      <c r="AU791" s="203" t="s">
        <v>82</v>
      </c>
      <c r="AV791" s="13" t="s">
        <v>80</v>
      </c>
      <c r="AW791" s="13" t="s">
        <v>33</v>
      </c>
      <c r="AX791" s="13" t="s">
        <v>72</v>
      </c>
      <c r="AY791" s="203" t="s">
        <v>143</v>
      </c>
    </row>
    <row r="792" spans="2:51" s="14" customFormat="1" ht="12">
      <c r="B792" s="204"/>
      <c r="C792" s="205"/>
      <c r="D792" s="195" t="s">
        <v>155</v>
      </c>
      <c r="E792" s="206" t="s">
        <v>19</v>
      </c>
      <c r="F792" s="207" t="s">
        <v>698</v>
      </c>
      <c r="G792" s="205"/>
      <c r="H792" s="208">
        <v>3.152</v>
      </c>
      <c r="I792" s="209"/>
      <c r="J792" s="205"/>
      <c r="K792" s="205"/>
      <c r="L792" s="210"/>
      <c r="M792" s="211"/>
      <c r="N792" s="212"/>
      <c r="O792" s="212"/>
      <c r="P792" s="212"/>
      <c r="Q792" s="212"/>
      <c r="R792" s="212"/>
      <c r="S792" s="212"/>
      <c r="T792" s="213"/>
      <c r="AT792" s="214" t="s">
        <v>155</v>
      </c>
      <c r="AU792" s="214" t="s">
        <v>82</v>
      </c>
      <c r="AV792" s="14" t="s">
        <v>82</v>
      </c>
      <c r="AW792" s="14" t="s">
        <v>33</v>
      </c>
      <c r="AX792" s="14" t="s">
        <v>72</v>
      </c>
      <c r="AY792" s="214" t="s">
        <v>143</v>
      </c>
    </row>
    <row r="793" spans="2:51" s="13" customFormat="1" ht="12">
      <c r="B793" s="193"/>
      <c r="C793" s="194"/>
      <c r="D793" s="195" t="s">
        <v>155</v>
      </c>
      <c r="E793" s="196" t="s">
        <v>19</v>
      </c>
      <c r="F793" s="197" t="s">
        <v>336</v>
      </c>
      <c r="G793" s="194"/>
      <c r="H793" s="196" t="s">
        <v>19</v>
      </c>
      <c r="I793" s="198"/>
      <c r="J793" s="194"/>
      <c r="K793" s="194"/>
      <c r="L793" s="199"/>
      <c r="M793" s="200"/>
      <c r="N793" s="201"/>
      <c r="O793" s="201"/>
      <c r="P793" s="201"/>
      <c r="Q793" s="201"/>
      <c r="R793" s="201"/>
      <c r="S793" s="201"/>
      <c r="T793" s="202"/>
      <c r="AT793" s="203" t="s">
        <v>155</v>
      </c>
      <c r="AU793" s="203" t="s">
        <v>82</v>
      </c>
      <c r="AV793" s="13" t="s">
        <v>80</v>
      </c>
      <c r="AW793" s="13" t="s">
        <v>33</v>
      </c>
      <c r="AX793" s="13" t="s">
        <v>72</v>
      </c>
      <c r="AY793" s="203" t="s">
        <v>143</v>
      </c>
    </row>
    <row r="794" spans="2:51" s="13" customFormat="1" ht="12">
      <c r="B794" s="193"/>
      <c r="C794" s="194"/>
      <c r="D794" s="195" t="s">
        <v>155</v>
      </c>
      <c r="E794" s="196" t="s">
        <v>19</v>
      </c>
      <c r="F794" s="197" t="s">
        <v>888</v>
      </c>
      <c r="G794" s="194"/>
      <c r="H794" s="196" t="s">
        <v>19</v>
      </c>
      <c r="I794" s="198"/>
      <c r="J794" s="194"/>
      <c r="K794" s="194"/>
      <c r="L794" s="199"/>
      <c r="M794" s="200"/>
      <c r="N794" s="201"/>
      <c r="O794" s="201"/>
      <c r="P794" s="201"/>
      <c r="Q794" s="201"/>
      <c r="R794" s="201"/>
      <c r="S794" s="201"/>
      <c r="T794" s="202"/>
      <c r="AT794" s="203" t="s">
        <v>155</v>
      </c>
      <c r="AU794" s="203" t="s">
        <v>82</v>
      </c>
      <c r="AV794" s="13" t="s">
        <v>80</v>
      </c>
      <c r="AW794" s="13" t="s">
        <v>33</v>
      </c>
      <c r="AX794" s="13" t="s">
        <v>72</v>
      </c>
      <c r="AY794" s="203" t="s">
        <v>143</v>
      </c>
    </row>
    <row r="795" spans="2:51" s="14" customFormat="1" ht="12">
      <c r="B795" s="204"/>
      <c r="C795" s="205"/>
      <c r="D795" s="195" t="s">
        <v>155</v>
      </c>
      <c r="E795" s="206" t="s">
        <v>19</v>
      </c>
      <c r="F795" s="207" t="s">
        <v>889</v>
      </c>
      <c r="G795" s="205"/>
      <c r="H795" s="208">
        <v>1.773</v>
      </c>
      <c r="I795" s="209"/>
      <c r="J795" s="205"/>
      <c r="K795" s="205"/>
      <c r="L795" s="210"/>
      <c r="M795" s="211"/>
      <c r="N795" s="212"/>
      <c r="O795" s="212"/>
      <c r="P795" s="212"/>
      <c r="Q795" s="212"/>
      <c r="R795" s="212"/>
      <c r="S795" s="212"/>
      <c r="T795" s="213"/>
      <c r="AT795" s="214" t="s">
        <v>155</v>
      </c>
      <c r="AU795" s="214" t="s">
        <v>82</v>
      </c>
      <c r="AV795" s="14" t="s">
        <v>82</v>
      </c>
      <c r="AW795" s="14" t="s">
        <v>33</v>
      </c>
      <c r="AX795" s="14" t="s">
        <v>72</v>
      </c>
      <c r="AY795" s="214" t="s">
        <v>143</v>
      </c>
    </row>
    <row r="796" spans="2:51" s="15" customFormat="1" ht="12">
      <c r="B796" s="215"/>
      <c r="C796" s="216"/>
      <c r="D796" s="195" t="s">
        <v>155</v>
      </c>
      <c r="E796" s="217" t="s">
        <v>19</v>
      </c>
      <c r="F796" s="218" t="s">
        <v>166</v>
      </c>
      <c r="G796" s="216"/>
      <c r="H796" s="219">
        <v>6.501</v>
      </c>
      <c r="I796" s="220"/>
      <c r="J796" s="216"/>
      <c r="K796" s="216"/>
      <c r="L796" s="221"/>
      <c r="M796" s="222"/>
      <c r="N796" s="223"/>
      <c r="O796" s="223"/>
      <c r="P796" s="223"/>
      <c r="Q796" s="223"/>
      <c r="R796" s="223"/>
      <c r="S796" s="223"/>
      <c r="T796" s="224"/>
      <c r="AT796" s="225" t="s">
        <v>155</v>
      </c>
      <c r="AU796" s="225" t="s">
        <v>82</v>
      </c>
      <c r="AV796" s="15" t="s">
        <v>151</v>
      </c>
      <c r="AW796" s="15" t="s">
        <v>33</v>
      </c>
      <c r="AX796" s="15" t="s">
        <v>80</v>
      </c>
      <c r="AY796" s="225" t="s">
        <v>143</v>
      </c>
    </row>
    <row r="797" spans="2:63" s="12" customFormat="1" ht="22.9" customHeight="1">
      <c r="B797" s="159"/>
      <c r="C797" s="160"/>
      <c r="D797" s="161" t="s">
        <v>71</v>
      </c>
      <c r="E797" s="173" t="s">
        <v>890</v>
      </c>
      <c r="F797" s="173" t="s">
        <v>891</v>
      </c>
      <c r="G797" s="160"/>
      <c r="H797" s="160"/>
      <c r="I797" s="163"/>
      <c r="J797" s="174">
        <f>BK797</f>
        <v>0</v>
      </c>
      <c r="K797" s="160"/>
      <c r="L797" s="165"/>
      <c r="M797" s="166"/>
      <c r="N797" s="167"/>
      <c r="O797" s="167"/>
      <c r="P797" s="168">
        <f>SUM(P798:P864)</f>
        <v>0</v>
      </c>
      <c r="Q797" s="167"/>
      <c r="R797" s="168">
        <f>SUM(R798:R864)</f>
        <v>0</v>
      </c>
      <c r="S797" s="167"/>
      <c r="T797" s="169">
        <f>SUM(T798:T864)</f>
        <v>14.343890000000002</v>
      </c>
      <c r="AR797" s="170" t="s">
        <v>80</v>
      </c>
      <c r="AT797" s="171" t="s">
        <v>71</v>
      </c>
      <c r="AU797" s="171" t="s">
        <v>80</v>
      </c>
      <c r="AY797" s="170" t="s">
        <v>143</v>
      </c>
      <c r="BK797" s="172">
        <f>SUM(BK798:BK864)</f>
        <v>0</v>
      </c>
    </row>
    <row r="798" spans="1:65" s="2" customFormat="1" ht="55.5" customHeight="1">
      <c r="A798" s="36"/>
      <c r="B798" s="37"/>
      <c r="C798" s="175" t="s">
        <v>892</v>
      </c>
      <c r="D798" s="175" t="s">
        <v>146</v>
      </c>
      <c r="E798" s="176" t="s">
        <v>893</v>
      </c>
      <c r="F798" s="177" t="s">
        <v>894</v>
      </c>
      <c r="G798" s="178" t="s">
        <v>178</v>
      </c>
      <c r="H798" s="179">
        <v>1.8</v>
      </c>
      <c r="I798" s="180"/>
      <c r="J798" s="181">
        <f>ROUND(I798*H798,2)</f>
        <v>0</v>
      </c>
      <c r="K798" s="177" t="s">
        <v>150</v>
      </c>
      <c r="L798" s="41"/>
      <c r="M798" s="182" t="s">
        <v>19</v>
      </c>
      <c r="N798" s="183" t="s">
        <v>43</v>
      </c>
      <c r="O798" s="66"/>
      <c r="P798" s="184">
        <f>O798*H798</f>
        <v>0</v>
      </c>
      <c r="Q798" s="184">
        <v>0</v>
      </c>
      <c r="R798" s="184">
        <f>Q798*H798</f>
        <v>0</v>
      </c>
      <c r="S798" s="184">
        <v>0.18</v>
      </c>
      <c r="T798" s="185">
        <f>S798*H798</f>
        <v>0.324</v>
      </c>
      <c r="U798" s="36"/>
      <c r="V798" s="36"/>
      <c r="W798" s="36"/>
      <c r="X798" s="36"/>
      <c r="Y798" s="36"/>
      <c r="Z798" s="36"/>
      <c r="AA798" s="36"/>
      <c r="AB798" s="36"/>
      <c r="AC798" s="36"/>
      <c r="AD798" s="36"/>
      <c r="AE798" s="36"/>
      <c r="AR798" s="186" t="s">
        <v>151</v>
      </c>
      <c r="AT798" s="186" t="s">
        <v>146</v>
      </c>
      <c r="AU798" s="186" t="s">
        <v>82</v>
      </c>
      <c r="AY798" s="19" t="s">
        <v>143</v>
      </c>
      <c r="BE798" s="187">
        <f>IF(N798="základní",J798,0)</f>
        <v>0</v>
      </c>
      <c r="BF798" s="187">
        <f>IF(N798="snížená",J798,0)</f>
        <v>0</v>
      </c>
      <c r="BG798" s="187">
        <f>IF(N798="zákl. přenesená",J798,0)</f>
        <v>0</v>
      </c>
      <c r="BH798" s="187">
        <f>IF(N798="sníž. přenesená",J798,0)</f>
        <v>0</v>
      </c>
      <c r="BI798" s="187">
        <f>IF(N798="nulová",J798,0)</f>
        <v>0</v>
      </c>
      <c r="BJ798" s="19" t="s">
        <v>80</v>
      </c>
      <c r="BK798" s="187">
        <f>ROUND(I798*H798,2)</f>
        <v>0</v>
      </c>
      <c r="BL798" s="19" t="s">
        <v>151</v>
      </c>
      <c r="BM798" s="186" t="s">
        <v>895</v>
      </c>
    </row>
    <row r="799" spans="1:47" s="2" customFormat="1" ht="12">
      <c r="A799" s="36"/>
      <c r="B799" s="37"/>
      <c r="C799" s="38"/>
      <c r="D799" s="188" t="s">
        <v>153</v>
      </c>
      <c r="E799" s="38"/>
      <c r="F799" s="189" t="s">
        <v>896</v>
      </c>
      <c r="G799" s="38"/>
      <c r="H799" s="38"/>
      <c r="I799" s="190"/>
      <c r="J799" s="38"/>
      <c r="K799" s="38"/>
      <c r="L799" s="41"/>
      <c r="M799" s="191"/>
      <c r="N799" s="192"/>
      <c r="O799" s="66"/>
      <c r="P799" s="66"/>
      <c r="Q799" s="66"/>
      <c r="R799" s="66"/>
      <c r="S799" s="66"/>
      <c r="T799" s="67"/>
      <c r="U799" s="36"/>
      <c r="V799" s="36"/>
      <c r="W799" s="36"/>
      <c r="X799" s="36"/>
      <c r="Y799" s="36"/>
      <c r="Z799" s="36"/>
      <c r="AA799" s="36"/>
      <c r="AB799" s="36"/>
      <c r="AC799" s="36"/>
      <c r="AD799" s="36"/>
      <c r="AE799" s="36"/>
      <c r="AT799" s="19" t="s">
        <v>153</v>
      </c>
      <c r="AU799" s="19" t="s">
        <v>82</v>
      </c>
    </row>
    <row r="800" spans="2:51" s="13" customFormat="1" ht="12">
      <c r="B800" s="193"/>
      <c r="C800" s="194"/>
      <c r="D800" s="195" t="s">
        <v>155</v>
      </c>
      <c r="E800" s="196" t="s">
        <v>19</v>
      </c>
      <c r="F800" s="197" t="s">
        <v>163</v>
      </c>
      <c r="G800" s="194"/>
      <c r="H800" s="196" t="s">
        <v>19</v>
      </c>
      <c r="I800" s="198"/>
      <c r="J800" s="194"/>
      <c r="K800" s="194"/>
      <c r="L800" s="199"/>
      <c r="M800" s="200"/>
      <c r="N800" s="201"/>
      <c r="O800" s="201"/>
      <c r="P800" s="201"/>
      <c r="Q800" s="201"/>
      <c r="R800" s="201"/>
      <c r="S800" s="201"/>
      <c r="T800" s="202"/>
      <c r="AT800" s="203" t="s">
        <v>155</v>
      </c>
      <c r="AU800" s="203" t="s">
        <v>82</v>
      </c>
      <c r="AV800" s="13" t="s">
        <v>80</v>
      </c>
      <c r="AW800" s="13" t="s">
        <v>33</v>
      </c>
      <c r="AX800" s="13" t="s">
        <v>72</v>
      </c>
      <c r="AY800" s="203" t="s">
        <v>143</v>
      </c>
    </row>
    <row r="801" spans="2:51" s="13" customFormat="1" ht="12">
      <c r="B801" s="193"/>
      <c r="C801" s="194"/>
      <c r="D801" s="195" t="s">
        <v>155</v>
      </c>
      <c r="E801" s="196" t="s">
        <v>19</v>
      </c>
      <c r="F801" s="197" t="s">
        <v>897</v>
      </c>
      <c r="G801" s="194"/>
      <c r="H801" s="196" t="s">
        <v>19</v>
      </c>
      <c r="I801" s="198"/>
      <c r="J801" s="194"/>
      <c r="K801" s="194"/>
      <c r="L801" s="199"/>
      <c r="M801" s="200"/>
      <c r="N801" s="201"/>
      <c r="O801" s="201"/>
      <c r="P801" s="201"/>
      <c r="Q801" s="201"/>
      <c r="R801" s="201"/>
      <c r="S801" s="201"/>
      <c r="T801" s="202"/>
      <c r="AT801" s="203" t="s">
        <v>155</v>
      </c>
      <c r="AU801" s="203" t="s">
        <v>82</v>
      </c>
      <c r="AV801" s="13" t="s">
        <v>80</v>
      </c>
      <c r="AW801" s="13" t="s">
        <v>33</v>
      </c>
      <c r="AX801" s="13" t="s">
        <v>72</v>
      </c>
      <c r="AY801" s="203" t="s">
        <v>143</v>
      </c>
    </row>
    <row r="802" spans="2:51" s="14" customFormat="1" ht="12">
      <c r="B802" s="204"/>
      <c r="C802" s="205"/>
      <c r="D802" s="195" t="s">
        <v>155</v>
      </c>
      <c r="E802" s="206" t="s">
        <v>19</v>
      </c>
      <c r="F802" s="207" t="s">
        <v>898</v>
      </c>
      <c r="G802" s="205"/>
      <c r="H802" s="208">
        <v>1.8</v>
      </c>
      <c r="I802" s="209"/>
      <c r="J802" s="205"/>
      <c r="K802" s="205"/>
      <c r="L802" s="210"/>
      <c r="M802" s="211"/>
      <c r="N802" s="212"/>
      <c r="O802" s="212"/>
      <c r="P802" s="212"/>
      <c r="Q802" s="212"/>
      <c r="R802" s="212"/>
      <c r="S802" s="212"/>
      <c r="T802" s="213"/>
      <c r="AT802" s="214" t="s">
        <v>155</v>
      </c>
      <c r="AU802" s="214" t="s">
        <v>82</v>
      </c>
      <c r="AV802" s="14" t="s">
        <v>82</v>
      </c>
      <c r="AW802" s="14" t="s">
        <v>33</v>
      </c>
      <c r="AX802" s="14" t="s">
        <v>72</v>
      </c>
      <c r="AY802" s="214" t="s">
        <v>143</v>
      </c>
    </row>
    <row r="803" spans="2:51" s="15" customFormat="1" ht="12">
      <c r="B803" s="215"/>
      <c r="C803" s="216"/>
      <c r="D803" s="195" t="s">
        <v>155</v>
      </c>
      <c r="E803" s="217" t="s">
        <v>19</v>
      </c>
      <c r="F803" s="218" t="s">
        <v>166</v>
      </c>
      <c r="G803" s="216"/>
      <c r="H803" s="219">
        <v>1.8</v>
      </c>
      <c r="I803" s="220"/>
      <c r="J803" s="216"/>
      <c r="K803" s="216"/>
      <c r="L803" s="221"/>
      <c r="M803" s="222"/>
      <c r="N803" s="223"/>
      <c r="O803" s="223"/>
      <c r="P803" s="223"/>
      <c r="Q803" s="223"/>
      <c r="R803" s="223"/>
      <c r="S803" s="223"/>
      <c r="T803" s="224"/>
      <c r="AT803" s="225" t="s">
        <v>155</v>
      </c>
      <c r="AU803" s="225" t="s">
        <v>82</v>
      </c>
      <c r="AV803" s="15" t="s">
        <v>151</v>
      </c>
      <c r="AW803" s="15" t="s">
        <v>33</v>
      </c>
      <c r="AX803" s="15" t="s">
        <v>80</v>
      </c>
      <c r="AY803" s="225" t="s">
        <v>143</v>
      </c>
    </row>
    <row r="804" spans="1:65" s="2" customFormat="1" ht="37.9" customHeight="1">
      <c r="A804" s="36"/>
      <c r="B804" s="37"/>
      <c r="C804" s="175" t="s">
        <v>899</v>
      </c>
      <c r="D804" s="175" t="s">
        <v>146</v>
      </c>
      <c r="E804" s="176" t="s">
        <v>900</v>
      </c>
      <c r="F804" s="177" t="s">
        <v>901</v>
      </c>
      <c r="G804" s="178" t="s">
        <v>194</v>
      </c>
      <c r="H804" s="179">
        <v>25</v>
      </c>
      <c r="I804" s="180"/>
      <c r="J804" s="181">
        <f>ROUND(I804*H804,2)</f>
        <v>0</v>
      </c>
      <c r="K804" s="177" t="s">
        <v>150</v>
      </c>
      <c r="L804" s="41"/>
      <c r="M804" s="182" t="s">
        <v>19</v>
      </c>
      <c r="N804" s="183" t="s">
        <v>43</v>
      </c>
      <c r="O804" s="66"/>
      <c r="P804" s="184">
        <f>O804*H804</f>
        <v>0</v>
      </c>
      <c r="Q804" s="184">
        <v>0</v>
      </c>
      <c r="R804" s="184">
        <f>Q804*H804</f>
        <v>0</v>
      </c>
      <c r="S804" s="184">
        <v>0.031</v>
      </c>
      <c r="T804" s="185">
        <f>S804*H804</f>
        <v>0.775</v>
      </c>
      <c r="U804" s="36"/>
      <c r="V804" s="36"/>
      <c r="W804" s="36"/>
      <c r="X804" s="36"/>
      <c r="Y804" s="36"/>
      <c r="Z804" s="36"/>
      <c r="AA804" s="36"/>
      <c r="AB804" s="36"/>
      <c r="AC804" s="36"/>
      <c r="AD804" s="36"/>
      <c r="AE804" s="36"/>
      <c r="AR804" s="186" t="s">
        <v>151</v>
      </c>
      <c r="AT804" s="186" t="s">
        <v>146</v>
      </c>
      <c r="AU804" s="186" t="s">
        <v>82</v>
      </c>
      <c r="AY804" s="19" t="s">
        <v>143</v>
      </c>
      <c r="BE804" s="187">
        <f>IF(N804="základní",J804,0)</f>
        <v>0</v>
      </c>
      <c r="BF804" s="187">
        <f>IF(N804="snížená",J804,0)</f>
        <v>0</v>
      </c>
      <c r="BG804" s="187">
        <f>IF(N804="zákl. přenesená",J804,0)</f>
        <v>0</v>
      </c>
      <c r="BH804" s="187">
        <f>IF(N804="sníž. přenesená",J804,0)</f>
        <v>0</v>
      </c>
      <c r="BI804" s="187">
        <f>IF(N804="nulová",J804,0)</f>
        <v>0</v>
      </c>
      <c r="BJ804" s="19" t="s">
        <v>80</v>
      </c>
      <c r="BK804" s="187">
        <f>ROUND(I804*H804,2)</f>
        <v>0</v>
      </c>
      <c r="BL804" s="19" t="s">
        <v>151</v>
      </c>
      <c r="BM804" s="186" t="s">
        <v>902</v>
      </c>
    </row>
    <row r="805" spans="1:47" s="2" customFormat="1" ht="12">
      <c r="A805" s="36"/>
      <c r="B805" s="37"/>
      <c r="C805" s="38"/>
      <c r="D805" s="188" t="s">
        <v>153</v>
      </c>
      <c r="E805" s="38"/>
      <c r="F805" s="189" t="s">
        <v>903</v>
      </c>
      <c r="G805" s="38"/>
      <c r="H805" s="38"/>
      <c r="I805" s="190"/>
      <c r="J805" s="38"/>
      <c r="K805" s="38"/>
      <c r="L805" s="41"/>
      <c r="M805" s="191"/>
      <c r="N805" s="192"/>
      <c r="O805" s="66"/>
      <c r="P805" s="66"/>
      <c r="Q805" s="66"/>
      <c r="R805" s="66"/>
      <c r="S805" s="66"/>
      <c r="T805" s="67"/>
      <c r="U805" s="36"/>
      <c r="V805" s="36"/>
      <c r="W805" s="36"/>
      <c r="X805" s="36"/>
      <c r="Y805" s="36"/>
      <c r="Z805" s="36"/>
      <c r="AA805" s="36"/>
      <c r="AB805" s="36"/>
      <c r="AC805" s="36"/>
      <c r="AD805" s="36"/>
      <c r="AE805" s="36"/>
      <c r="AT805" s="19" t="s">
        <v>153</v>
      </c>
      <c r="AU805" s="19" t="s">
        <v>82</v>
      </c>
    </row>
    <row r="806" spans="2:51" s="13" customFormat="1" ht="12">
      <c r="B806" s="193"/>
      <c r="C806" s="194"/>
      <c r="D806" s="195" t="s">
        <v>155</v>
      </c>
      <c r="E806" s="196" t="s">
        <v>19</v>
      </c>
      <c r="F806" s="197" t="s">
        <v>204</v>
      </c>
      <c r="G806" s="194"/>
      <c r="H806" s="196" t="s">
        <v>19</v>
      </c>
      <c r="I806" s="198"/>
      <c r="J806" s="194"/>
      <c r="K806" s="194"/>
      <c r="L806" s="199"/>
      <c r="M806" s="200"/>
      <c r="N806" s="201"/>
      <c r="O806" s="201"/>
      <c r="P806" s="201"/>
      <c r="Q806" s="201"/>
      <c r="R806" s="201"/>
      <c r="S806" s="201"/>
      <c r="T806" s="202"/>
      <c r="AT806" s="203" t="s">
        <v>155</v>
      </c>
      <c r="AU806" s="203" t="s">
        <v>82</v>
      </c>
      <c r="AV806" s="13" t="s">
        <v>80</v>
      </c>
      <c r="AW806" s="13" t="s">
        <v>33</v>
      </c>
      <c r="AX806" s="13" t="s">
        <v>72</v>
      </c>
      <c r="AY806" s="203" t="s">
        <v>143</v>
      </c>
    </row>
    <row r="807" spans="2:51" s="14" customFormat="1" ht="12">
      <c r="B807" s="204"/>
      <c r="C807" s="205"/>
      <c r="D807" s="195" t="s">
        <v>155</v>
      </c>
      <c r="E807" s="206" t="s">
        <v>19</v>
      </c>
      <c r="F807" s="207" t="s">
        <v>205</v>
      </c>
      <c r="G807" s="205"/>
      <c r="H807" s="208">
        <v>12</v>
      </c>
      <c r="I807" s="209"/>
      <c r="J807" s="205"/>
      <c r="K807" s="205"/>
      <c r="L807" s="210"/>
      <c r="M807" s="211"/>
      <c r="N807" s="212"/>
      <c r="O807" s="212"/>
      <c r="P807" s="212"/>
      <c r="Q807" s="212"/>
      <c r="R807" s="212"/>
      <c r="S807" s="212"/>
      <c r="T807" s="213"/>
      <c r="AT807" s="214" t="s">
        <v>155</v>
      </c>
      <c r="AU807" s="214" t="s">
        <v>82</v>
      </c>
      <c r="AV807" s="14" t="s">
        <v>82</v>
      </c>
      <c r="AW807" s="14" t="s">
        <v>33</v>
      </c>
      <c r="AX807" s="14" t="s">
        <v>72</v>
      </c>
      <c r="AY807" s="214" t="s">
        <v>143</v>
      </c>
    </row>
    <row r="808" spans="2:51" s="13" customFormat="1" ht="12">
      <c r="B808" s="193"/>
      <c r="C808" s="194"/>
      <c r="D808" s="195" t="s">
        <v>155</v>
      </c>
      <c r="E808" s="196" t="s">
        <v>19</v>
      </c>
      <c r="F808" s="197" t="s">
        <v>217</v>
      </c>
      <c r="G808" s="194"/>
      <c r="H808" s="196" t="s">
        <v>19</v>
      </c>
      <c r="I808" s="198"/>
      <c r="J808" s="194"/>
      <c r="K808" s="194"/>
      <c r="L808" s="199"/>
      <c r="M808" s="200"/>
      <c r="N808" s="201"/>
      <c r="O808" s="201"/>
      <c r="P808" s="201"/>
      <c r="Q808" s="201"/>
      <c r="R808" s="201"/>
      <c r="S808" s="201"/>
      <c r="T808" s="202"/>
      <c r="AT808" s="203" t="s">
        <v>155</v>
      </c>
      <c r="AU808" s="203" t="s">
        <v>82</v>
      </c>
      <c r="AV808" s="13" t="s">
        <v>80</v>
      </c>
      <c r="AW808" s="13" t="s">
        <v>33</v>
      </c>
      <c r="AX808" s="13" t="s">
        <v>72</v>
      </c>
      <c r="AY808" s="203" t="s">
        <v>143</v>
      </c>
    </row>
    <row r="809" spans="2:51" s="14" customFormat="1" ht="12">
      <c r="B809" s="204"/>
      <c r="C809" s="205"/>
      <c r="D809" s="195" t="s">
        <v>155</v>
      </c>
      <c r="E809" s="206" t="s">
        <v>19</v>
      </c>
      <c r="F809" s="207" t="s">
        <v>211</v>
      </c>
      <c r="G809" s="205"/>
      <c r="H809" s="208">
        <v>4</v>
      </c>
      <c r="I809" s="209"/>
      <c r="J809" s="205"/>
      <c r="K809" s="205"/>
      <c r="L809" s="210"/>
      <c r="M809" s="211"/>
      <c r="N809" s="212"/>
      <c r="O809" s="212"/>
      <c r="P809" s="212"/>
      <c r="Q809" s="212"/>
      <c r="R809" s="212"/>
      <c r="S809" s="212"/>
      <c r="T809" s="213"/>
      <c r="AT809" s="214" t="s">
        <v>155</v>
      </c>
      <c r="AU809" s="214" t="s">
        <v>82</v>
      </c>
      <c r="AV809" s="14" t="s">
        <v>82</v>
      </c>
      <c r="AW809" s="14" t="s">
        <v>33</v>
      </c>
      <c r="AX809" s="14" t="s">
        <v>72</v>
      </c>
      <c r="AY809" s="214" t="s">
        <v>143</v>
      </c>
    </row>
    <row r="810" spans="2:51" s="14" customFormat="1" ht="12">
      <c r="B810" s="204"/>
      <c r="C810" s="205"/>
      <c r="D810" s="195" t="s">
        <v>155</v>
      </c>
      <c r="E810" s="206" t="s">
        <v>19</v>
      </c>
      <c r="F810" s="207" t="s">
        <v>218</v>
      </c>
      <c r="G810" s="205"/>
      <c r="H810" s="208">
        <v>3</v>
      </c>
      <c r="I810" s="209"/>
      <c r="J810" s="205"/>
      <c r="K810" s="205"/>
      <c r="L810" s="210"/>
      <c r="M810" s="211"/>
      <c r="N810" s="212"/>
      <c r="O810" s="212"/>
      <c r="P810" s="212"/>
      <c r="Q810" s="212"/>
      <c r="R810" s="212"/>
      <c r="S810" s="212"/>
      <c r="T810" s="213"/>
      <c r="AT810" s="214" t="s">
        <v>155</v>
      </c>
      <c r="AU810" s="214" t="s">
        <v>82</v>
      </c>
      <c r="AV810" s="14" t="s">
        <v>82</v>
      </c>
      <c r="AW810" s="14" t="s">
        <v>33</v>
      </c>
      <c r="AX810" s="14" t="s">
        <v>72</v>
      </c>
      <c r="AY810" s="214" t="s">
        <v>143</v>
      </c>
    </row>
    <row r="811" spans="2:51" s="13" customFormat="1" ht="12">
      <c r="B811" s="193"/>
      <c r="C811" s="194"/>
      <c r="D811" s="195" t="s">
        <v>155</v>
      </c>
      <c r="E811" s="196" t="s">
        <v>19</v>
      </c>
      <c r="F811" s="197" t="s">
        <v>197</v>
      </c>
      <c r="G811" s="194"/>
      <c r="H811" s="196" t="s">
        <v>19</v>
      </c>
      <c r="I811" s="198"/>
      <c r="J811" s="194"/>
      <c r="K811" s="194"/>
      <c r="L811" s="199"/>
      <c r="M811" s="200"/>
      <c r="N811" s="201"/>
      <c r="O811" s="201"/>
      <c r="P811" s="201"/>
      <c r="Q811" s="201"/>
      <c r="R811" s="201"/>
      <c r="S811" s="201"/>
      <c r="T811" s="202"/>
      <c r="AT811" s="203" t="s">
        <v>155</v>
      </c>
      <c r="AU811" s="203" t="s">
        <v>82</v>
      </c>
      <c r="AV811" s="13" t="s">
        <v>80</v>
      </c>
      <c r="AW811" s="13" t="s">
        <v>33</v>
      </c>
      <c r="AX811" s="13" t="s">
        <v>72</v>
      </c>
      <c r="AY811" s="203" t="s">
        <v>143</v>
      </c>
    </row>
    <row r="812" spans="2:51" s="14" customFormat="1" ht="12">
      <c r="B812" s="204"/>
      <c r="C812" s="205"/>
      <c r="D812" s="195" t="s">
        <v>155</v>
      </c>
      <c r="E812" s="206" t="s">
        <v>19</v>
      </c>
      <c r="F812" s="207" t="s">
        <v>198</v>
      </c>
      <c r="G812" s="205"/>
      <c r="H812" s="208">
        <v>6</v>
      </c>
      <c r="I812" s="209"/>
      <c r="J812" s="205"/>
      <c r="K812" s="205"/>
      <c r="L812" s="210"/>
      <c r="M812" s="211"/>
      <c r="N812" s="212"/>
      <c r="O812" s="212"/>
      <c r="P812" s="212"/>
      <c r="Q812" s="212"/>
      <c r="R812" s="212"/>
      <c r="S812" s="212"/>
      <c r="T812" s="213"/>
      <c r="AT812" s="214" t="s">
        <v>155</v>
      </c>
      <c r="AU812" s="214" t="s">
        <v>82</v>
      </c>
      <c r="AV812" s="14" t="s">
        <v>82</v>
      </c>
      <c r="AW812" s="14" t="s">
        <v>33</v>
      </c>
      <c r="AX812" s="14" t="s">
        <v>72</v>
      </c>
      <c r="AY812" s="214" t="s">
        <v>143</v>
      </c>
    </row>
    <row r="813" spans="2:51" s="15" customFormat="1" ht="12">
      <c r="B813" s="215"/>
      <c r="C813" s="216"/>
      <c r="D813" s="195" t="s">
        <v>155</v>
      </c>
      <c r="E813" s="217" t="s">
        <v>19</v>
      </c>
      <c r="F813" s="218" t="s">
        <v>166</v>
      </c>
      <c r="G813" s="216"/>
      <c r="H813" s="219">
        <v>25</v>
      </c>
      <c r="I813" s="220"/>
      <c r="J813" s="216"/>
      <c r="K813" s="216"/>
      <c r="L813" s="221"/>
      <c r="M813" s="222"/>
      <c r="N813" s="223"/>
      <c r="O813" s="223"/>
      <c r="P813" s="223"/>
      <c r="Q813" s="223"/>
      <c r="R813" s="223"/>
      <c r="S813" s="223"/>
      <c r="T813" s="224"/>
      <c r="AT813" s="225" t="s">
        <v>155</v>
      </c>
      <c r="AU813" s="225" t="s">
        <v>82</v>
      </c>
      <c r="AV813" s="15" t="s">
        <v>151</v>
      </c>
      <c r="AW813" s="15" t="s">
        <v>33</v>
      </c>
      <c r="AX813" s="15" t="s">
        <v>80</v>
      </c>
      <c r="AY813" s="225" t="s">
        <v>143</v>
      </c>
    </row>
    <row r="814" spans="1:65" s="2" customFormat="1" ht="49.15" customHeight="1">
      <c r="A814" s="36"/>
      <c r="B814" s="37"/>
      <c r="C814" s="175" t="s">
        <v>904</v>
      </c>
      <c r="D814" s="175" t="s">
        <v>146</v>
      </c>
      <c r="E814" s="176" t="s">
        <v>905</v>
      </c>
      <c r="F814" s="177" t="s">
        <v>906</v>
      </c>
      <c r="G814" s="178" t="s">
        <v>169</v>
      </c>
      <c r="H814" s="179">
        <v>1.2</v>
      </c>
      <c r="I814" s="180"/>
      <c r="J814" s="181">
        <f>ROUND(I814*H814,2)</f>
        <v>0</v>
      </c>
      <c r="K814" s="177" t="s">
        <v>150</v>
      </c>
      <c r="L814" s="41"/>
      <c r="M814" s="182" t="s">
        <v>19</v>
      </c>
      <c r="N814" s="183" t="s">
        <v>43</v>
      </c>
      <c r="O814" s="66"/>
      <c r="P814" s="184">
        <f>O814*H814</f>
        <v>0</v>
      </c>
      <c r="Q814" s="184">
        <v>0</v>
      </c>
      <c r="R814" s="184">
        <f>Q814*H814</f>
        <v>0</v>
      </c>
      <c r="S814" s="184">
        <v>0.042</v>
      </c>
      <c r="T814" s="185">
        <f>S814*H814</f>
        <v>0.0504</v>
      </c>
      <c r="U814" s="36"/>
      <c r="V814" s="36"/>
      <c r="W814" s="36"/>
      <c r="X814" s="36"/>
      <c r="Y814" s="36"/>
      <c r="Z814" s="36"/>
      <c r="AA814" s="36"/>
      <c r="AB814" s="36"/>
      <c r="AC814" s="36"/>
      <c r="AD814" s="36"/>
      <c r="AE814" s="36"/>
      <c r="AR814" s="186" t="s">
        <v>151</v>
      </c>
      <c r="AT814" s="186" t="s">
        <v>146</v>
      </c>
      <c r="AU814" s="186" t="s">
        <v>82</v>
      </c>
      <c r="AY814" s="19" t="s">
        <v>143</v>
      </c>
      <c r="BE814" s="187">
        <f>IF(N814="základní",J814,0)</f>
        <v>0</v>
      </c>
      <c r="BF814" s="187">
        <f>IF(N814="snížená",J814,0)</f>
        <v>0</v>
      </c>
      <c r="BG814" s="187">
        <f>IF(N814="zákl. přenesená",J814,0)</f>
        <v>0</v>
      </c>
      <c r="BH814" s="187">
        <f>IF(N814="sníž. přenesená",J814,0)</f>
        <v>0</v>
      </c>
      <c r="BI814" s="187">
        <f>IF(N814="nulová",J814,0)</f>
        <v>0</v>
      </c>
      <c r="BJ814" s="19" t="s">
        <v>80</v>
      </c>
      <c r="BK814" s="187">
        <f>ROUND(I814*H814,2)</f>
        <v>0</v>
      </c>
      <c r="BL814" s="19" t="s">
        <v>151</v>
      </c>
      <c r="BM814" s="186" t="s">
        <v>907</v>
      </c>
    </row>
    <row r="815" spans="1:47" s="2" customFormat="1" ht="12">
      <c r="A815" s="36"/>
      <c r="B815" s="37"/>
      <c r="C815" s="38"/>
      <c r="D815" s="188" t="s">
        <v>153</v>
      </c>
      <c r="E815" s="38"/>
      <c r="F815" s="189" t="s">
        <v>908</v>
      </c>
      <c r="G815" s="38"/>
      <c r="H815" s="38"/>
      <c r="I815" s="190"/>
      <c r="J815" s="38"/>
      <c r="K815" s="38"/>
      <c r="L815" s="41"/>
      <c r="M815" s="191"/>
      <c r="N815" s="192"/>
      <c r="O815" s="66"/>
      <c r="P815" s="66"/>
      <c r="Q815" s="66"/>
      <c r="R815" s="66"/>
      <c r="S815" s="66"/>
      <c r="T815" s="67"/>
      <c r="U815" s="36"/>
      <c r="V815" s="36"/>
      <c r="W815" s="36"/>
      <c r="X815" s="36"/>
      <c r="Y815" s="36"/>
      <c r="Z815" s="36"/>
      <c r="AA815" s="36"/>
      <c r="AB815" s="36"/>
      <c r="AC815" s="36"/>
      <c r="AD815" s="36"/>
      <c r="AE815" s="36"/>
      <c r="AT815" s="19" t="s">
        <v>153</v>
      </c>
      <c r="AU815" s="19" t="s">
        <v>82</v>
      </c>
    </row>
    <row r="816" spans="2:51" s="13" customFormat="1" ht="12">
      <c r="B816" s="193"/>
      <c r="C816" s="194"/>
      <c r="D816" s="195" t="s">
        <v>155</v>
      </c>
      <c r="E816" s="196" t="s">
        <v>19</v>
      </c>
      <c r="F816" s="197" t="s">
        <v>163</v>
      </c>
      <c r="G816" s="194"/>
      <c r="H816" s="196" t="s">
        <v>19</v>
      </c>
      <c r="I816" s="198"/>
      <c r="J816" s="194"/>
      <c r="K816" s="194"/>
      <c r="L816" s="199"/>
      <c r="M816" s="200"/>
      <c r="N816" s="201"/>
      <c r="O816" s="201"/>
      <c r="P816" s="201"/>
      <c r="Q816" s="201"/>
      <c r="R816" s="201"/>
      <c r="S816" s="201"/>
      <c r="T816" s="202"/>
      <c r="AT816" s="203" t="s">
        <v>155</v>
      </c>
      <c r="AU816" s="203" t="s">
        <v>82</v>
      </c>
      <c r="AV816" s="13" t="s">
        <v>80</v>
      </c>
      <c r="AW816" s="13" t="s">
        <v>33</v>
      </c>
      <c r="AX816" s="13" t="s">
        <v>72</v>
      </c>
      <c r="AY816" s="203" t="s">
        <v>143</v>
      </c>
    </row>
    <row r="817" spans="2:51" s="13" customFormat="1" ht="12">
      <c r="B817" s="193"/>
      <c r="C817" s="194"/>
      <c r="D817" s="195" t="s">
        <v>155</v>
      </c>
      <c r="E817" s="196" t="s">
        <v>19</v>
      </c>
      <c r="F817" s="197" t="s">
        <v>897</v>
      </c>
      <c r="G817" s="194"/>
      <c r="H817" s="196" t="s">
        <v>19</v>
      </c>
      <c r="I817" s="198"/>
      <c r="J817" s="194"/>
      <c r="K817" s="194"/>
      <c r="L817" s="199"/>
      <c r="M817" s="200"/>
      <c r="N817" s="201"/>
      <c r="O817" s="201"/>
      <c r="P817" s="201"/>
      <c r="Q817" s="201"/>
      <c r="R817" s="201"/>
      <c r="S817" s="201"/>
      <c r="T817" s="202"/>
      <c r="AT817" s="203" t="s">
        <v>155</v>
      </c>
      <c r="AU817" s="203" t="s">
        <v>82</v>
      </c>
      <c r="AV817" s="13" t="s">
        <v>80</v>
      </c>
      <c r="AW817" s="13" t="s">
        <v>33</v>
      </c>
      <c r="AX817" s="13" t="s">
        <v>72</v>
      </c>
      <c r="AY817" s="203" t="s">
        <v>143</v>
      </c>
    </row>
    <row r="818" spans="2:51" s="14" customFormat="1" ht="12">
      <c r="B818" s="204"/>
      <c r="C818" s="205"/>
      <c r="D818" s="195" t="s">
        <v>155</v>
      </c>
      <c r="E818" s="206" t="s">
        <v>19</v>
      </c>
      <c r="F818" s="207" t="s">
        <v>909</v>
      </c>
      <c r="G818" s="205"/>
      <c r="H818" s="208">
        <v>1.2</v>
      </c>
      <c r="I818" s="209"/>
      <c r="J818" s="205"/>
      <c r="K818" s="205"/>
      <c r="L818" s="210"/>
      <c r="M818" s="211"/>
      <c r="N818" s="212"/>
      <c r="O818" s="212"/>
      <c r="P818" s="212"/>
      <c r="Q818" s="212"/>
      <c r="R818" s="212"/>
      <c r="S818" s="212"/>
      <c r="T818" s="213"/>
      <c r="AT818" s="214" t="s">
        <v>155</v>
      </c>
      <c r="AU818" s="214" t="s">
        <v>82</v>
      </c>
      <c r="AV818" s="14" t="s">
        <v>82</v>
      </c>
      <c r="AW818" s="14" t="s">
        <v>33</v>
      </c>
      <c r="AX818" s="14" t="s">
        <v>72</v>
      </c>
      <c r="AY818" s="214" t="s">
        <v>143</v>
      </c>
    </row>
    <row r="819" spans="2:51" s="15" customFormat="1" ht="12">
      <c r="B819" s="215"/>
      <c r="C819" s="216"/>
      <c r="D819" s="195" t="s">
        <v>155</v>
      </c>
      <c r="E819" s="217" t="s">
        <v>19</v>
      </c>
      <c r="F819" s="218" t="s">
        <v>166</v>
      </c>
      <c r="G819" s="216"/>
      <c r="H819" s="219">
        <v>1.2</v>
      </c>
      <c r="I819" s="220"/>
      <c r="J819" s="216"/>
      <c r="K819" s="216"/>
      <c r="L819" s="221"/>
      <c r="M819" s="222"/>
      <c r="N819" s="223"/>
      <c r="O819" s="223"/>
      <c r="P819" s="223"/>
      <c r="Q819" s="223"/>
      <c r="R819" s="223"/>
      <c r="S819" s="223"/>
      <c r="T819" s="224"/>
      <c r="AT819" s="225" t="s">
        <v>155</v>
      </c>
      <c r="AU819" s="225" t="s">
        <v>82</v>
      </c>
      <c r="AV819" s="15" t="s">
        <v>151</v>
      </c>
      <c r="AW819" s="15" t="s">
        <v>33</v>
      </c>
      <c r="AX819" s="15" t="s">
        <v>80</v>
      </c>
      <c r="AY819" s="225" t="s">
        <v>143</v>
      </c>
    </row>
    <row r="820" spans="1:65" s="2" customFormat="1" ht="33" customHeight="1">
      <c r="A820" s="36"/>
      <c r="B820" s="37"/>
      <c r="C820" s="175" t="s">
        <v>910</v>
      </c>
      <c r="D820" s="175" t="s">
        <v>146</v>
      </c>
      <c r="E820" s="176" t="s">
        <v>911</v>
      </c>
      <c r="F820" s="177" t="s">
        <v>912</v>
      </c>
      <c r="G820" s="178" t="s">
        <v>178</v>
      </c>
      <c r="H820" s="179">
        <v>73.02</v>
      </c>
      <c r="I820" s="180"/>
      <c r="J820" s="181">
        <f>ROUND(I820*H820,2)</f>
        <v>0</v>
      </c>
      <c r="K820" s="177" t="s">
        <v>150</v>
      </c>
      <c r="L820" s="41"/>
      <c r="M820" s="182" t="s">
        <v>19</v>
      </c>
      <c r="N820" s="183" t="s">
        <v>43</v>
      </c>
      <c r="O820" s="66"/>
      <c r="P820" s="184">
        <f>O820*H820</f>
        <v>0</v>
      </c>
      <c r="Q820" s="184">
        <v>0</v>
      </c>
      <c r="R820" s="184">
        <f>Q820*H820</f>
        <v>0</v>
      </c>
      <c r="S820" s="184">
        <v>0.01</v>
      </c>
      <c r="T820" s="185">
        <f>S820*H820</f>
        <v>0.7302</v>
      </c>
      <c r="U820" s="36"/>
      <c r="V820" s="36"/>
      <c r="W820" s="36"/>
      <c r="X820" s="36"/>
      <c r="Y820" s="36"/>
      <c r="Z820" s="36"/>
      <c r="AA820" s="36"/>
      <c r="AB820" s="36"/>
      <c r="AC820" s="36"/>
      <c r="AD820" s="36"/>
      <c r="AE820" s="36"/>
      <c r="AR820" s="186" t="s">
        <v>151</v>
      </c>
      <c r="AT820" s="186" t="s">
        <v>146</v>
      </c>
      <c r="AU820" s="186" t="s">
        <v>82</v>
      </c>
      <c r="AY820" s="19" t="s">
        <v>143</v>
      </c>
      <c r="BE820" s="187">
        <f>IF(N820="základní",J820,0)</f>
        <v>0</v>
      </c>
      <c r="BF820" s="187">
        <f>IF(N820="snížená",J820,0)</f>
        <v>0</v>
      </c>
      <c r="BG820" s="187">
        <f>IF(N820="zákl. přenesená",J820,0)</f>
        <v>0</v>
      </c>
      <c r="BH820" s="187">
        <f>IF(N820="sníž. přenesená",J820,0)</f>
        <v>0</v>
      </c>
      <c r="BI820" s="187">
        <f>IF(N820="nulová",J820,0)</f>
        <v>0</v>
      </c>
      <c r="BJ820" s="19" t="s">
        <v>80</v>
      </c>
      <c r="BK820" s="187">
        <f>ROUND(I820*H820,2)</f>
        <v>0</v>
      </c>
      <c r="BL820" s="19" t="s">
        <v>151</v>
      </c>
      <c r="BM820" s="186" t="s">
        <v>913</v>
      </c>
    </row>
    <row r="821" spans="1:47" s="2" customFormat="1" ht="12">
      <c r="A821" s="36"/>
      <c r="B821" s="37"/>
      <c r="C821" s="38"/>
      <c r="D821" s="188" t="s">
        <v>153</v>
      </c>
      <c r="E821" s="38"/>
      <c r="F821" s="189" t="s">
        <v>914</v>
      </c>
      <c r="G821" s="38"/>
      <c r="H821" s="38"/>
      <c r="I821" s="190"/>
      <c r="J821" s="38"/>
      <c r="K821" s="38"/>
      <c r="L821" s="41"/>
      <c r="M821" s="191"/>
      <c r="N821" s="192"/>
      <c r="O821" s="66"/>
      <c r="P821" s="66"/>
      <c r="Q821" s="66"/>
      <c r="R821" s="66"/>
      <c r="S821" s="66"/>
      <c r="T821" s="67"/>
      <c r="U821" s="36"/>
      <c r="V821" s="36"/>
      <c r="W821" s="36"/>
      <c r="X821" s="36"/>
      <c r="Y821" s="36"/>
      <c r="Z821" s="36"/>
      <c r="AA821" s="36"/>
      <c r="AB821" s="36"/>
      <c r="AC821" s="36"/>
      <c r="AD821" s="36"/>
      <c r="AE821" s="36"/>
      <c r="AT821" s="19" t="s">
        <v>153</v>
      </c>
      <c r="AU821" s="19" t="s">
        <v>82</v>
      </c>
    </row>
    <row r="822" spans="1:65" s="2" customFormat="1" ht="37.9" customHeight="1">
      <c r="A822" s="36"/>
      <c r="B822" s="37"/>
      <c r="C822" s="175" t="s">
        <v>915</v>
      </c>
      <c r="D822" s="175" t="s">
        <v>146</v>
      </c>
      <c r="E822" s="176" t="s">
        <v>916</v>
      </c>
      <c r="F822" s="177" t="s">
        <v>917</v>
      </c>
      <c r="G822" s="178" t="s">
        <v>178</v>
      </c>
      <c r="H822" s="179">
        <v>77.873</v>
      </c>
      <c r="I822" s="180"/>
      <c r="J822" s="181">
        <f>ROUND(I822*H822,2)</f>
        <v>0</v>
      </c>
      <c r="K822" s="177" t="s">
        <v>150</v>
      </c>
      <c r="L822" s="41"/>
      <c r="M822" s="182" t="s">
        <v>19</v>
      </c>
      <c r="N822" s="183" t="s">
        <v>43</v>
      </c>
      <c r="O822" s="66"/>
      <c r="P822" s="184">
        <f>O822*H822</f>
        <v>0</v>
      </c>
      <c r="Q822" s="184">
        <v>0</v>
      </c>
      <c r="R822" s="184">
        <f>Q822*H822</f>
        <v>0</v>
      </c>
      <c r="S822" s="184">
        <v>0.01</v>
      </c>
      <c r="T822" s="185">
        <f>S822*H822</f>
        <v>0.77873</v>
      </c>
      <c r="U822" s="36"/>
      <c r="V822" s="36"/>
      <c r="W822" s="36"/>
      <c r="X822" s="36"/>
      <c r="Y822" s="36"/>
      <c r="Z822" s="36"/>
      <c r="AA822" s="36"/>
      <c r="AB822" s="36"/>
      <c r="AC822" s="36"/>
      <c r="AD822" s="36"/>
      <c r="AE822" s="36"/>
      <c r="AR822" s="186" t="s">
        <v>151</v>
      </c>
      <c r="AT822" s="186" t="s">
        <v>146</v>
      </c>
      <c r="AU822" s="186" t="s">
        <v>82</v>
      </c>
      <c r="AY822" s="19" t="s">
        <v>143</v>
      </c>
      <c r="BE822" s="187">
        <f>IF(N822="základní",J822,0)</f>
        <v>0</v>
      </c>
      <c r="BF822" s="187">
        <f>IF(N822="snížená",J822,0)</f>
        <v>0</v>
      </c>
      <c r="BG822" s="187">
        <f>IF(N822="zákl. přenesená",J822,0)</f>
        <v>0</v>
      </c>
      <c r="BH822" s="187">
        <f>IF(N822="sníž. přenesená",J822,0)</f>
        <v>0</v>
      </c>
      <c r="BI822" s="187">
        <f>IF(N822="nulová",J822,0)</f>
        <v>0</v>
      </c>
      <c r="BJ822" s="19" t="s">
        <v>80</v>
      </c>
      <c r="BK822" s="187">
        <f>ROUND(I822*H822,2)</f>
        <v>0</v>
      </c>
      <c r="BL822" s="19" t="s">
        <v>151</v>
      </c>
      <c r="BM822" s="186" t="s">
        <v>918</v>
      </c>
    </row>
    <row r="823" spans="1:47" s="2" customFormat="1" ht="12">
      <c r="A823" s="36"/>
      <c r="B823" s="37"/>
      <c r="C823" s="38"/>
      <c r="D823" s="188" t="s">
        <v>153</v>
      </c>
      <c r="E823" s="38"/>
      <c r="F823" s="189" t="s">
        <v>919</v>
      </c>
      <c r="G823" s="38"/>
      <c r="H823" s="38"/>
      <c r="I823" s="190"/>
      <c r="J823" s="38"/>
      <c r="K823" s="38"/>
      <c r="L823" s="41"/>
      <c r="M823" s="191"/>
      <c r="N823" s="192"/>
      <c r="O823" s="66"/>
      <c r="P823" s="66"/>
      <c r="Q823" s="66"/>
      <c r="R823" s="66"/>
      <c r="S823" s="66"/>
      <c r="T823" s="67"/>
      <c r="U823" s="36"/>
      <c r="V823" s="36"/>
      <c r="W823" s="36"/>
      <c r="X823" s="36"/>
      <c r="Y823" s="36"/>
      <c r="Z823" s="36"/>
      <c r="AA823" s="36"/>
      <c r="AB823" s="36"/>
      <c r="AC823" s="36"/>
      <c r="AD823" s="36"/>
      <c r="AE823" s="36"/>
      <c r="AT823" s="19" t="s">
        <v>153</v>
      </c>
      <c r="AU823" s="19" t="s">
        <v>82</v>
      </c>
    </row>
    <row r="824" spans="1:65" s="2" customFormat="1" ht="44.25" customHeight="1">
      <c r="A824" s="36"/>
      <c r="B824" s="37"/>
      <c r="C824" s="175" t="s">
        <v>920</v>
      </c>
      <c r="D824" s="175" t="s">
        <v>146</v>
      </c>
      <c r="E824" s="176" t="s">
        <v>921</v>
      </c>
      <c r="F824" s="177" t="s">
        <v>922</v>
      </c>
      <c r="G824" s="178" t="s">
        <v>178</v>
      </c>
      <c r="H824" s="179">
        <v>67.38</v>
      </c>
      <c r="I824" s="180"/>
      <c r="J824" s="181">
        <f>ROUND(I824*H824,2)</f>
        <v>0</v>
      </c>
      <c r="K824" s="177" t="s">
        <v>150</v>
      </c>
      <c r="L824" s="41"/>
      <c r="M824" s="182" t="s">
        <v>19</v>
      </c>
      <c r="N824" s="183" t="s">
        <v>43</v>
      </c>
      <c r="O824" s="66"/>
      <c r="P824" s="184">
        <f>O824*H824</f>
        <v>0</v>
      </c>
      <c r="Q824" s="184">
        <v>0</v>
      </c>
      <c r="R824" s="184">
        <f>Q824*H824</f>
        <v>0</v>
      </c>
      <c r="S824" s="184">
        <v>0.022</v>
      </c>
      <c r="T824" s="185">
        <f>S824*H824</f>
        <v>1.48236</v>
      </c>
      <c r="U824" s="36"/>
      <c r="V824" s="36"/>
      <c r="W824" s="36"/>
      <c r="X824" s="36"/>
      <c r="Y824" s="36"/>
      <c r="Z824" s="36"/>
      <c r="AA824" s="36"/>
      <c r="AB824" s="36"/>
      <c r="AC824" s="36"/>
      <c r="AD824" s="36"/>
      <c r="AE824" s="36"/>
      <c r="AR824" s="186" t="s">
        <v>151</v>
      </c>
      <c r="AT824" s="186" t="s">
        <v>146</v>
      </c>
      <c r="AU824" s="186" t="s">
        <v>82</v>
      </c>
      <c r="AY824" s="19" t="s">
        <v>143</v>
      </c>
      <c r="BE824" s="187">
        <f>IF(N824="základní",J824,0)</f>
        <v>0</v>
      </c>
      <c r="BF824" s="187">
        <f>IF(N824="snížená",J824,0)</f>
        <v>0</v>
      </c>
      <c r="BG824" s="187">
        <f>IF(N824="zákl. přenesená",J824,0)</f>
        <v>0</v>
      </c>
      <c r="BH824" s="187">
        <f>IF(N824="sníž. přenesená",J824,0)</f>
        <v>0</v>
      </c>
      <c r="BI824" s="187">
        <f>IF(N824="nulová",J824,0)</f>
        <v>0</v>
      </c>
      <c r="BJ824" s="19" t="s">
        <v>80</v>
      </c>
      <c r="BK824" s="187">
        <f>ROUND(I824*H824,2)</f>
        <v>0</v>
      </c>
      <c r="BL824" s="19" t="s">
        <v>151</v>
      </c>
      <c r="BM824" s="186" t="s">
        <v>923</v>
      </c>
    </row>
    <row r="825" spans="1:47" s="2" customFormat="1" ht="12">
      <c r="A825" s="36"/>
      <c r="B825" s="37"/>
      <c r="C825" s="38"/>
      <c r="D825" s="188" t="s">
        <v>153</v>
      </c>
      <c r="E825" s="38"/>
      <c r="F825" s="189" t="s">
        <v>924</v>
      </c>
      <c r="G825" s="38"/>
      <c r="H825" s="38"/>
      <c r="I825" s="190"/>
      <c r="J825" s="38"/>
      <c r="K825" s="38"/>
      <c r="L825" s="41"/>
      <c r="M825" s="191"/>
      <c r="N825" s="192"/>
      <c r="O825" s="66"/>
      <c r="P825" s="66"/>
      <c r="Q825" s="66"/>
      <c r="R825" s="66"/>
      <c r="S825" s="66"/>
      <c r="T825" s="67"/>
      <c r="U825" s="36"/>
      <c r="V825" s="36"/>
      <c r="W825" s="36"/>
      <c r="X825" s="36"/>
      <c r="Y825" s="36"/>
      <c r="Z825" s="36"/>
      <c r="AA825" s="36"/>
      <c r="AB825" s="36"/>
      <c r="AC825" s="36"/>
      <c r="AD825" s="36"/>
      <c r="AE825" s="36"/>
      <c r="AT825" s="19" t="s">
        <v>153</v>
      </c>
      <c r="AU825" s="19" t="s">
        <v>82</v>
      </c>
    </row>
    <row r="826" spans="1:65" s="2" customFormat="1" ht="37.9" customHeight="1">
      <c r="A826" s="36"/>
      <c r="B826" s="37"/>
      <c r="C826" s="175" t="s">
        <v>925</v>
      </c>
      <c r="D826" s="175" t="s">
        <v>146</v>
      </c>
      <c r="E826" s="176" t="s">
        <v>926</v>
      </c>
      <c r="F826" s="177" t="s">
        <v>927</v>
      </c>
      <c r="G826" s="178" t="s">
        <v>178</v>
      </c>
      <c r="H826" s="179">
        <v>138.41</v>
      </c>
      <c r="I826" s="180"/>
      <c r="J826" s="181">
        <f>ROUND(I826*H826,2)</f>
        <v>0</v>
      </c>
      <c r="K826" s="177" t="s">
        <v>150</v>
      </c>
      <c r="L826" s="41"/>
      <c r="M826" s="182" t="s">
        <v>19</v>
      </c>
      <c r="N826" s="183" t="s">
        <v>43</v>
      </c>
      <c r="O826" s="66"/>
      <c r="P826" s="184">
        <f>O826*H826</f>
        <v>0</v>
      </c>
      <c r="Q826" s="184">
        <v>0</v>
      </c>
      <c r="R826" s="184">
        <f>Q826*H826</f>
        <v>0</v>
      </c>
      <c r="S826" s="184">
        <v>0.016</v>
      </c>
      <c r="T826" s="185">
        <f>S826*H826</f>
        <v>2.21456</v>
      </c>
      <c r="U826" s="36"/>
      <c r="V826" s="36"/>
      <c r="W826" s="36"/>
      <c r="X826" s="36"/>
      <c r="Y826" s="36"/>
      <c r="Z826" s="36"/>
      <c r="AA826" s="36"/>
      <c r="AB826" s="36"/>
      <c r="AC826" s="36"/>
      <c r="AD826" s="36"/>
      <c r="AE826" s="36"/>
      <c r="AR826" s="186" t="s">
        <v>151</v>
      </c>
      <c r="AT826" s="186" t="s">
        <v>146</v>
      </c>
      <c r="AU826" s="186" t="s">
        <v>82</v>
      </c>
      <c r="AY826" s="19" t="s">
        <v>143</v>
      </c>
      <c r="BE826" s="187">
        <f>IF(N826="základní",J826,0)</f>
        <v>0</v>
      </c>
      <c r="BF826" s="187">
        <f>IF(N826="snížená",J826,0)</f>
        <v>0</v>
      </c>
      <c r="BG826" s="187">
        <f>IF(N826="zákl. přenesená",J826,0)</f>
        <v>0</v>
      </c>
      <c r="BH826" s="187">
        <f>IF(N826="sníž. přenesená",J826,0)</f>
        <v>0</v>
      </c>
      <c r="BI826" s="187">
        <f>IF(N826="nulová",J826,0)</f>
        <v>0</v>
      </c>
      <c r="BJ826" s="19" t="s">
        <v>80</v>
      </c>
      <c r="BK826" s="187">
        <f>ROUND(I826*H826,2)</f>
        <v>0</v>
      </c>
      <c r="BL826" s="19" t="s">
        <v>151</v>
      </c>
      <c r="BM826" s="186" t="s">
        <v>928</v>
      </c>
    </row>
    <row r="827" spans="1:47" s="2" customFormat="1" ht="12">
      <c r="A827" s="36"/>
      <c r="B827" s="37"/>
      <c r="C827" s="38"/>
      <c r="D827" s="188" t="s">
        <v>153</v>
      </c>
      <c r="E827" s="38"/>
      <c r="F827" s="189" t="s">
        <v>929</v>
      </c>
      <c r="G827" s="38"/>
      <c r="H827" s="38"/>
      <c r="I827" s="190"/>
      <c r="J827" s="38"/>
      <c r="K827" s="38"/>
      <c r="L827" s="41"/>
      <c r="M827" s="191"/>
      <c r="N827" s="192"/>
      <c r="O827" s="66"/>
      <c r="P827" s="66"/>
      <c r="Q827" s="66"/>
      <c r="R827" s="66"/>
      <c r="S827" s="66"/>
      <c r="T827" s="67"/>
      <c r="U827" s="36"/>
      <c r="V827" s="36"/>
      <c r="W827" s="36"/>
      <c r="X827" s="36"/>
      <c r="Y827" s="36"/>
      <c r="Z827" s="36"/>
      <c r="AA827" s="36"/>
      <c r="AB827" s="36"/>
      <c r="AC827" s="36"/>
      <c r="AD827" s="36"/>
      <c r="AE827" s="36"/>
      <c r="AT827" s="19" t="s">
        <v>153</v>
      </c>
      <c r="AU827" s="19" t="s">
        <v>82</v>
      </c>
    </row>
    <row r="828" spans="1:65" s="2" customFormat="1" ht="37.9" customHeight="1">
      <c r="A828" s="36"/>
      <c r="B828" s="37"/>
      <c r="C828" s="175" t="s">
        <v>930</v>
      </c>
      <c r="D828" s="175" t="s">
        <v>146</v>
      </c>
      <c r="E828" s="176" t="s">
        <v>931</v>
      </c>
      <c r="F828" s="177" t="s">
        <v>932</v>
      </c>
      <c r="G828" s="178" t="s">
        <v>178</v>
      </c>
      <c r="H828" s="179">
        <v>117.48</v>
      </c>
      <c r="I828" s="180"/>
      <c r="J828" s="181">
        <f>ROUND(I828*H828,2)</f>
        <v>0</v>
      </c>
      <c r="K828" s="177" t="s">
        <v>150</v>
      </c>
      <c r="L828" s="41"/>
      <c r="M828" s="182" t="s">
        <v>19</v>
      </c>
      <c r="N828" s="183" t="s">
        <v>43</v>
      </c>
      <c r="O828" s="66"/>
      <c r="P828" s="184">
        <f>O828*H828</f>
        <v>0</v>
      </c>
      <c r="Q828" s="184">
        <v>0</v>
      </c>
      <c r="R828" s="184">
        <f>Q828*H828</f>
        <v>0</v>
      </c>
      <c r="S828" s="184">
        <v>0.068</v>
      </c>
      <c r="T828" s="185">
        <f>S828*H828</f>
        <v>7.988640000000001</v>
      </c>
      <c r="U828" s="36"/>
      <c r="V828" s="36"/>
      <c r="W828" s="36"/>
      <c r="X828" s="36"/>
      <c r="Y828" s="36"/>
      <c r="Z828" s="36"/>
      <c r="AA828" s="36"/>
      <c r="AB828" s="36"/>
      <c r="AC828" s="36"/>
      <c r="AD828" s="36"/>
      <c r="AE828" s="36"/>
      <c r="AR828" s="186" t="s">
        <v>151</v>
      </c>
      <c r="AT828" s="186" t="s">
        <v>146</v>
      </c>
      <c r="AU828" s="186" t="s">
        <v>82</v>
      </c>
      <c r="AY828" s="19" t="s">
        <v>143</v>
      </c>
      <c r="BE828" s="187">
        <f>IF(N828="základní",J828,0)</f>
        <v>0</v>
      </c>
      <c r="BF828" s="187">
        <f>IF(N828="snížená",J828,0)</f>
        <v>0</v>
      </c>
      <c r="BG828" s="187">
        <f>IF(N828="zákl. přenesená",J828,0)</f>
        <v>0</v>
      </c>
      <c r="BH828" s="187">
        <f>IF(N828="sníž. přenesená",J828,0)</f>
        <v>0</v>
      </c>
      <c r="BI828" s="187">
        <f>IF(N828="nulová",J828,0)</f>
        <v>0</v>
      </c>
      <c r="BJ828" s="19" t="s">
        <v>80</v>
      </c>
      <c r="BK828" s="187">
        <f>ROUND(I828*H828,2)</f>
        <v>0</v>
      </c>
      <c r="BL828" s="19" t="s">
        <v>151</v>
      </c>
      <c r="BM828" s="186" t="s">
        <v>933</v>
      </c>
    </row>
    <row r="829" spans="1:47" s="2" customFormat="1" ht="12">
      <c r="A829" s="36"/>
      <c r="B829" s="37"/>
      <c r="C829" s="38"/>
      <c r="D829" s="188" t="s">
        <v>153</v>
      </c>
      <c r="E829" s="38"/>
      <c r="F829" s="189" t="s">
        <v>934</v>
      </c>
      <c r="G829" s="38"/>
      <c r="H829" s="38"/>
      <c r="I829" s="190"/>
      <c r="J829" s="38"/>
      <c r="K829" s="38"/>
      <c r="L829" s="41"/>
      <c r="M829" s="191"/>
      <c r="N829" s="192"/>
      <c r="O829" s="66"/>
      <c r="P829" s="66"/>
      <c r="Q829" s="66"/>
      <c r="R829" s="66"/>
      <c r="S829" s="66"/>
      <c r="T829" s="67"/>
      <c r="U829" s="36"/>
      <c r="V829" s="36"/>
      <c r="W829" s="36"/>
      <c r="X829" s="36"/>
      <c r="Y829" s="36"/>
      <c r="Z829" s="36"/>
      <c r="AA829" s="36"/>
      <c r="AB829" s="36"/>
      <c r="AC829" s="36"/>
      <c r="AD829" s="36"/>
      <c r="AE829" s="36"/>
      <c r="AT829" s="19" t="s">
        <v>153</v>
      </c>
      <c r="AU829" s="19" t="s">
        <v>82</v>
      </c>
    </row>
    <row r="830" spans="2:51" s="13" customFormat="1" ht="12">
      <c r="B830" s="193"/>
      <c r="C830" s="194"/>
      <c r="D830" s="195" t="s">
        <v>155</v>
      </c>
      <c r="E830" s="196" t="s">
        <v>19</v>
      </c>
      <c r="F830" s="197" t="s">
        <v>163</v>
      </c>
      <c r="G830" s="194"/>
      <c r="H830" s="196" t="s">
        <v>19</v>
      </c>
      <c r="I830" s="198"/>
      <c r="J830" s="194"/>
      <c r="K830" s="194"/>
      <c r="L830" s="199"/>
      <c r="M830" s="200"/>
      <c r="N830" s="201"/>
      <c r="O830" s="201"/>
      <c r="P830" s="201"/>
      <c r="Q830" s="201"/>
      <c r="R830" s="201"/>
      <c r="S830" s="201"/>
      <c r="T830" s="202"/>
      <c r="AT830" s="203" t="s">
        <v>155</v>
      </c>
      <c r="AU830" s="203" t="s">
        <v>82</v>
      </c>
      <c r="AV830" s="13" t="s">
        <v>80</v>
      </c>
      <c r="AW830" s="13" t="s">
        <v>33</v>
      </c>
      <c r="AX830" s="13" t="s">
        <v>72</v>
      </c>
      <c r="AY830" s="203" t="s">
        <v>143</v>
      </c>
    </row>
    <row r="831" spans="2:51" s="13" customFormat="1" ht="12">
      <c r="B831" s="193"/>
      <c r="C831" s="194"/>
      <c r="D831" s="195" t="s">
        <v>155</v>
      </c>
      <c r="E831" s="196" t="s">
        <v>19</v>
      </c>
      <c r="F831" s="197" t="s">
        <v>427</v>
      </c>
      <c r="G831" s="194"/>
      <c r="H831" s="196" t="s">
        <v>19</v>
      </c>
      <c r="I831" s="198"/>
      <c r="J831" s="194"/>
      <c r="K831" s="194"/>
      <c r="L831" s="199"/>
      <c r="M831" s="200"/>
      <c r="N831" s="201"/>
      <c r="O831" s="201"/>
      <c r="P831" s="201"/>
      <c r="Q831" s="201"/>
      <c r="R831" s="201"/>
      <c r="S831" s="201"/>
      <c r="T831" s="202"/>
      <c r="AT831" s="203" t="s">
        <v>155</v>
      </c>
      <c r="AU831" s="203" t="s">
        <v>82</v>
      </c>
      <c r="AV831" s="13" t="s">
        <v>80</v>
      </c>
      <c r="AW831" s="13" t="s">
        <v>33</v>
      </c>
      <c r="AX831" s="13" t="s">
        <v>72</v>
      </c>
      <c r="AY831" s="203" t="s">
        <v>143</v>
      </c>
    </row>
    <row r="832" spans="2:51" s="14" customFormat="1" ht="12">
      <c r="B832" s="204"/>
      <c r="C832" s="205"/>
      <c r="D832" s="195" t="s">
        <v>155</v>
      </c>
      <c r="E832" s="206" t="s">
        <v>19</v>
      </c>
      <c r="F832" s="207" t="s">
        <v>354</v>
      </c>
      <c r="G832" s="205"/>
      <c r="H832" s="208">
        <v>16.2</v>
      </c>
      <c r="I832" s="209"/>
      <c r="J832" s="205"/>
      <c r="K832" s="205"/>
      <c r="L832" s="210"/>
      <c r="M832" s="211"/>
      <c r="N832" s="212"/>
      <c r="O832" s="212"/>
      <c r="P832" s="212"/>
      <c r="Q832" s="212"/>
      <c r="R832" s="212"/>
      <c r="S832" s="212"/>
      <c r="T832" s="213"/>
      <c r="AT832" s="214" t="s">
        <v>155</v>
      </c>
      <c r="AU832" s="214" t="s">
        <v>82</v>
      </c>
      <c r="AV832" s="14" t="s">
        <v>82</v>
      </c>
      <c r="AW832" s="14" t="s">
        <v>33</v>
      </c>
      <c r="AX832" s="14" t="s">
        <v>72</v>
      </c>
      <c r="AY832" s="214" t="s">
        <v>143</v>
      </c>
    </row>
    <row r="833" spans="2:51" s="13" customFormat="1" ht="12">
      <c r="B833" s="193"/>
      <c r="C833" s="194"/>
      <c r="D833" s="195" t="s">
        <v>155</v>
      </c>
      <c r="E833" s="196" t="s">
        <v>19</v>
      </c>
      <c r="F833" s="197" t="s">
        <v>347</v>
      </c>
      <c r="G833" s="194"/>
      <c r="H833" s="196" t="s">
        <v>19</v>
      </c>
      <c r="I833" s="198"/>
      <c r="J833" s="194"/>
      <c r="K833" s="194"/>
      <c r="L833" s="199"/>
      <c r="M833" s="200"/>
      <c r="N833" s="201"/>
      <c r="O833" s="201"/>
      <c r="P833" s="201"/>
      <c r="Q833" s="201"/>
      <c r="R833" s="201"/>
      <c r="S833" s="201"/>
      <c r="T833" s="202"/>
      <c r="AT833" s="203" t="s">
        <v>155</v>
      </c>
      <c r="AU833" s="203" t="s">
        <v>82</v>
      </c>
      <c r="AV833" s="13" t="s">
        <v>80</v>
      </c>
      <c r="AW833" s="13" t="s">
        <v>33</v>
      </c>
      <c r="AX833" s="13" t="s">
        <v>72</v>
      </c>
      <c r="AY833" s="203" t="s">
        <v>143</v>
      </c>
    </row>
    <row r="834" spans="2:51" s="14" customFormat="1" ht="12">
      <c r="B834" s="204"/>
      <c r="C834" s="205"/>
      <c r="D834" s="195" t="s">
        <v>155</v>
      </c>
      <c r="E834" s="206" t="s">
        <v>19</v>
      </c>
      <c r="F834" s="207" t="s">
        <v>348</v>
      </c>
      <c r="G834" s="205"/>
      <c r="H834" s="208">
        <v>4.8</v>
      </c>
      <c r="I834" s="209"/>
      <c r="J834" s="205"/>
      <c r="K834" s="205"/>
      <c r="L834" s="210"/>
      <c r="M834" s="211"/>
      <c r="N834" s="212"/>
      <c r="O834" s="212"/>
      <c r="P834" s="212"/>
      <c r="Q834" s="212"/>
      <c r="R834" s="212"/>
      <c r="S834" s="212"/>
      <c r="T834" s="213"/>
      <c r="AT834" s="214" t="s">
        <v>155</v>
      </c>
      <c r="AU834" s="214" t="s">
        <v>82</v>
      </c>
      <c r="AV834" s="14" t="s">
        <v>82</v>
      </c>
      <c r="AW834" s="14" t="s">
        <v>33</v>
      </c>
      <c r="AX834" s="14" t="s">
        <v>72</v>
      </c>
      <c r="AY834" s="214" t="s">
        <v>143</v>
      </c>
    </row>
    <row r="835" spans="2:51" s="13" customFormat="1" ht="12">
      <c r="B835" s="193"/>
      <c r="C835" s="194"/>
      <c r="D835" s="195" t="s">
        <v>155</v>
      </c>
      <c r="E835" s="196" t="s">
        <v>19</v>
      </c>
      <c r="F835" s="197" t="s">
        <v>349</v>
      </c>
      <c r="G835" s="194"/>
      <c r="H835" s="196" t="s">
        <v>19</v>
      </c>
      <c r="I835" s="198"/>
      <c r="J835" s="194"/>
      <c r="K835" s="194"/>
      <c r="L835" s="199"/>
      <c r="M835" s="200"/>
      <c r="N835" s="201"/>
      <c r="O835" s="201"/>
      <c r="P835" s="201"/>
      <c r="Q835" s="201"/>
      <c r="R835" s="201"/>
      <c r="S835" s="201"/>
      <c r="T835" s="202"/>
      <c r="AT835" s="203" t="s">
        <v>155</v>
      </c>
      <c r="AU835" s="203" t="s">
        <v>82</v>
      </c>
      <c r="AV835" s="13" t="s">
        <v>80</v>
      </c>
      <c r="AW835" s="13" t="s">
        <v>33</v>
      </c>
      <c r="AX835" s="13" t="s">
        <v>72</v>
      </c>
      <c r="AY835" s="203" t="s">
        <v>143</v>
      </c>
    </row>
    <row r="836" spans="2:51" s="14" customFormat="1" ht="12">
      <c r="B836" s="204"/>
      <c r="C836" s="205"/>
      <c r="D836" s="195" t="s">
        <v>155</v>
      </c>
      <c r="E836" s="206" t="s">
        <v>19</v>
      </c>
      <c r="F836" s="207" t="s">
        <v>350</v>
      </c>
      <c r="G836" s="205"/>
      <c r="H836" s="208">
        <v>1.6</v>
      </c>
      <c r="I836" s="209"/>
      <c r="J836" s="205"/>
      <c r="K836" s="205"/>
      <c r="L836" s="210"/>
      <c r="M836" s="211"/>
      <c r="N836" s="212"/>
      <c r="O836" s="212"/>
      <c r="P836" s="212"/>
      <c r="Q836" s="212"/>
      <c r="R836" s="212"/>
      <c r="S836" s="212"/>
      <c r="T836" s="213"/>
      <c r="AT836" s="214" t="s">
        <v>155</v>
      </c>
      <c r="AU836" s="214" t="s">
        <v>82</v>
      </c>
      <c r="AV836" s="14" t="s">
        <v>82</v>
      </c>
      <c r="AW836" s="14" t="s">
        <v>33</v>
      </c>
      <c r="AX836" s="14" t="s">
        <v>72</v>
      </c>
      <c r="AY836" s="214" t="s">
        <v>143</v>
      </c>
    </row>
    <row r="837" spans="2:51" s="13" customFormat="1" ht="12">
      <c r="B837" s="193"/>
      <c r="C837" s="194"/>
      <c r="D837" s="195" t="s">
        <v>155</v>
      </c>
      <c r="E837" s="196" t="s">
        <v>19</v>
      </c>
      <c r="F837" s="197" t="s">
        <v>453</v>
      </c>
      <c r="G837" s="194"/>
      <c r="H837" s="196" t="s">
        <v>19</v>
      </c>
      <c r="I837" s="198"/>
      <c r="J837" s="194"/>
      <c r="K837" s="194"/>
      <c r="L837" s="199"/>
      <c r="M837" s="200"/>
      <c r="N837" s="201"/>
      <c r="O837" s="201"/>
      <c r="P837" s="201"/>
      <c r="Q837" s="201"/>
      <c r="R837" s="201"/>
      <c r="S837" s="201"/>
      <c r="T837" s="202"/>
      <c r="AT837" s="203" t="s">
        <v>155</v>
      </c>
      <c r="AU837" s="203" t="s">
        <v>82</v>
      </c>
      <c r="AV837" s="13" t="s">
        <v>80</v>
      </c>
      <c r="AW837" s="13" t="s">
        <v>33</v>
      </c>
      <c r="AX837" s="13" t="s">
        <v>72</v>
      </c>
      <c r="AY837" s="203" t="s">
        <v>143</v>
      </c>
    </row>
    <row r="838" spans="2:51" s="14" customFormat="1" ht="12">
      <c r="B838" s="204"/>
      <c r="C838" s="205"/>
      <c r="D838" s="195" t="s">
        <v>155</v>
      </c>
      <c r="E838" s="206" t="s">
        <v>19</v>
      </c>
      <c r="F838" s="207" t="s">
        <v>935</v>
      </c>
      <c r="G838" s="205"/>
      <c r="H838" s="208">
        <v>33.84</v>
      </c>
      <c r="I838" s="209"/>
      <c r="J838" s="205"/>
      <c r="K838" s="205"/>
      <c r="L838" s="210"/>
      <c r="M838" s="211"/>
      <c r="N838" s="212"/>
      <c r="O838" s="212"/>
      <c r="P838" s="212"/>
      <c r="Q838" s="212"/>
      <c r="R838" s="212"/>
      <c r="S838" s="212"/>
      <c r="T838" s="213"/>
      <c r="AT838" s="214" t="s">
        <v>155</v>
      </c>
      <c r="AU838" s="214" t="s">
        <v>82</v>
      </c>
      <c r="AV838" s="14" t="s">
        <v>82</v>
      </c>
      <c r="AW838" s="14" t="s">
        <v>33</v>
      </c>
      <c r="AX838" s="14" t="s">
        <v>72</v>
      </c>
      <c r="AY838" s="214" t="s">
        <v>143</v>
      </c>
    </row>
    <row r="839" spans="2:51" s="13" customFormat="1" ht="12">
      <c r="B839" s="193"/>
      <c r="C839" s="194"/>
      <c r="D839" s="195" t="s">
        <v>155</v>
      </c>
      <c r="E839" s="196" t="s">
        <v>19</v>
      </c>
      <c r="F839" s="197" t="s">
        <v>357</v>
      </c>
      <c r="G839" s="194"/>
      <c r="H839" s="196" t="s">
        <v>19</v>
      </c>
      <c r="I839" s="198"/>
      <c r="J839" s="194"/>
      <c r="K839" s="194"/>
      <c r="L839" s="199"/>
      <c r="M839" s="200"/>
      <c r="N839" s="201"/>
      <c r="O839" s="201"/>
      <c r="P839" s="201"/>
      <c r="Q839" s="201"/>
      <c r="R839" s="201"/>
      <c r="S839" s="201"/>
      <c r="T839" s="202"/>
      <c r="AT839" s="203" t="s">
        <v>155</v>
      </c>
      <c r="AU839" s="203" t="s">
        <v>82</v>
      </c>
      <c r="AV839" s="13" t="s">
        <v>80</v>
      </c>
      <c r="AW839" s="13" t="s">
        <v>33</v>
      </c>
      <c r="AX839" s="13" t="s">
        <v>72</v>
      </c>
      <c r="AY839" s="203" t="s">
        <v>143</v>
      </c>
    </row>
    <row r="840" spans="2:51" s="14" customFormat="1" ht="12">
      <c r="B840" s="204"/>
      <c r="C840" s="205"/>
      <c r="D840" s="195" t="s">
        <v>155</v>
      </c>
      <c r="E840" s="206" t="s">
        <v>19</v>
      </c>
      <c r="F840" s="207" t="s">
        <v>358</v>
      </c>
      <c r="G840" s="205"/>
      <c r="H840" s="208">
        <v>9.6</v>
      </c>
      <c r="I840" s="209"/>
      <c r="J840" s="205"/>
      <c r="K840" s="205"/>
      <c r="L840" s="210"/>
      <c r="M840" s="211"/>
      <c r="N840" s="212"/>
      <c r="O840" s="212"/>
      <c r="P840" s="212"/>
      <c r="Q840" s="212"/>
      <c r="R840" s="212"/>
      <c r="S840" s="212"/>
      <c r="T840" s="213"/>
      <c r="AT840" s="214" t="s">
        <v>155</v>
      </c>
      <c r="AU840" s="214" t="s">
        <v>82</v>
      </c>
      <c r="AV840" s="14" t="s">
        <v>82</v>
      </c>
      <c r="AW840" s="14" t="s">
        <v>33</v>
      </c>
      <c r="AX840" s="14" t="s">
        <v>72</v>
      </c>
      <c r="AY840" s="214" t="s">
        <v>143</v>
      </c>
    </row>
    <row r="841" spans="2:51" s="13" customFormat="1" ht="12">
      <c r="B841" s="193"/>
      <c r="C841" s="194"/>
      <c r="D841" s="195" t="s">
        <v>155</v>
      </c>
      <c r="E841" s="196" t="s">
        <v>19</v>
      </c>
      <c r="F841" s="197" t="s">
        <v>359</v>
      </c>
      <c r="G841" s="194"/>
      <c r="H841" s="196" t="s">
        <v>19</v>
      </c>
      <c r="I841" s="198"/>
      <c r="J841" s="194"/>
      <c r="K841" s="194"/>
      <c r="L841" s="199"/>
      <c r="M841" s="200"/>
      <c r="N841" s="201"/>
      <c r="O841" s="201"/>
      <c r="P841" s="201"/>
      <c r="Q841" s="201"/>
      <c r="R841" s="201"/>
      <c r="S841" s="201"/>
      <c r="T841" s="202"/>
      <c r="AT841" s="203" t="s">
        <v>155</v>
      </c>
      <c r="AU841" s="203" t="s">
        <v>82</v>
      </c>
      <c r="AV841" s="13" t="s">
        <v>80</v>
      </c>
      <c r="AW841" s="13" t="s">
        <v>33</v>
      </c>
      <c r="AX841" s="13" t="s">
        <v>72</v>
      </c>
      <c r="AY841" s="203" t="s">
        <v>143</v>
      </c>
    </row>
    <row r="842" spans="2:51" s="14" customFormat="1" ht="12">
      <c r="B842" s="204"/>
      <c r="C842" s="205"/>
      <c r="D842" s="195" t="s">
        <v>155</v>
      </c>
      <c r="E842" s="206" t="s">
        <v>19</v>
      </c>
      <c r="F842" s="207" t="s">
        <v>936</v>
      </c>
      <c r="G842" s="205"/>
      <c r="H842" s="208">
        <v>6.912</v>
      </c>
      <c r="I842" s="209"/>
      <c r="J842" s="205"/>
      <c r="K842" s="205"/>
      <c r="L842" s="210"/>
      <c r="M842" s="211"/>
      <c r="N842" s="212"/>
      <c r="O842" s="212"/>
      <c r="P842" s="212"/>
      <c r="Q842" s="212"/>
      <c r="R842" s="212"/>
      <c r="S842" s="212"/>
      <c r="T842" s="213"/>
      <c r="AT842" s="214" t="s">
        <v>155</v>
      </c>
      <c r="AU842" s="214" t="s">
        <v>82</v>
      </c>
      <c r="AV842" s="14" t="s">
        <v>82</v>
      </c>
      <c r="AW842" s="14" t="s">
        <v>33</v>
      </c>
      <c r="AX842" s="14" t="s">
        <v>72</v>
      </c>
      <c r="AY842" s="214" t="s">
        <v>143</v>
      </c>
    </row>
    <row r="843" spans="2:51" s="13" customFormat="1" ht="12">
      <c r="B843" s="193"/>
      <c r="C843" s="194"/>
      <c r="D843" s="195" t="s">
        <v>155</v>
      </c>
      <c r="E843" s="196" t="s">
        <v>19</v>
      </c>
      <c r="F843" s="197" t="s">
        <v>336</v>
      </c>
      <c r="G843" s="194"/>
      <c r="H843" s="196" t="s">
        <v>19</v>
      </c>
      <c r="I843" s="198"/>
      <c r="J843" s="194"/>
      <c r="K843" s="194"/>
      <c r="L843" s="199"/>
      <c r="M843" s="200"/>
      <c r="N843" s="201"/>
      <c r="O843" s="201"/>
      <c r="P843" s="201"/>
      <c r="Q843" s="201"/>
      <c r="R843" s="201"/>
      <c r="S843" s="201"/>
      <c r="T843" s="202"/>
      <c r="AT843" s="203" t="s">
        <v>155</v>
      </c>
      <c r="AU843" s="203" t="s">
        <v>82</v>
      </c>
      <c r="AV843" s="13" t="s">
        <v>80</v>
      </c>
      <c r="AW843" s="13" t="s">
        <v>33</v>
      </c>
      <c r="AX843" s="13" t="s">
        <v>72</v>
      </c>
      <c r="AY843" s="203" t="s">
        <v>143</v>
      </c>
    </row>
    <row r="844" spans="2:51" s="13" customFormat="1" ht="12">
      <c r="B844" s="193"/>
      <c r="C844" s="194"/>
      <c r="D844" s="195" t="s">
        <v>155</v>
      </c>
      <c r="E844" s="196" t="s">
        <v>19</v>
      </c>
      <c r="F844" s="197" t="s">
        <v>362</v>
      </c>
      <c r="G844" s="194"/>
      <c r="H844" s="196" t="s">
        <v>19</v>
      </c>
      <c r="I844" s="198"/>
      <c r="J844" s="194"/>
      <c r="K844" s="194"/>
      <c r="L844" s="199"/>
      <c r="M844" s="200"/>
      <c r="N844" s="201"/>
      <c r="O844" s="201"/>
      <c r="P844" s="201"/>
      <c r="Q844" s="201"/>
      <c r="R844" s="201"/>
      <c r="S844" s="201"/>
      <c r="T844" s="202"/>
      <c r="AT844" s="203" t="s">
        <v>155</v>
      </c>
      <c r="AU844" s="203" t="s">
        <v>82</v>
      </c>
      <c r="AV844" s="13" t="s">
        <v>80</v>
      </c>
      <c r="AW844" s="13" t="s">
        <v>33</v>
      </c>
      <c r="AX844" s="13" t="s">
        <v>72</v>
      </c>
      <c r="AY844" s="203" t="s">
        <v>143</v>
      </c>
    </row>
    <row r="845" spans="2:51" s="14" customFormat="1" ht="12">
      <c r="B845" s="204"/>
      <c r="C845" s="205"/>
      <c r="D845" s="195" t="s">
        <v>155</v>
      </c>
      <c r="E845" s="206" t="s">
        <v>19</v>
      </c>
      <c r="F845" s="207" t="s">
        <v>363</v>
      </c>
      <c r="G845" s="205"/>
      <c r="H845" s="208">
        <v>5.4</v>
      </c>
      <c r="I845" s="209"/>
      <c r="J845" s="205"/>
      <c r="K845" s="205"/>
      <c r="L845" s="210"/>
      <c r="M845" s="211"/>
      <c r="N845" s="212"/>
      <c r="O845" s="212"/>
      <c r="P845" s="212"/>
      <c r="Q845" s="212"/>
      <c r="R845" s="212"/>
      <c r="S845" s="212"/>
      <c r="T845" s="213"/>
      <c r="AT845" s="214" t="s">
        <v>155</v>
      </c>
      <c r="AU845" s="214" t="s">
        <v>82</v>
      </c>
      <c r="AV845" s="14" t="s">
        <v>82</v>
      </c>
      <c r="AW845" s="14" t="s">
        <v>33</v>
      </c>
      <c r="AX845" s="14" t="s">
        <v>72</v>
      </c>
      <c r="AY845" s="214" t="s">
        <v>143</v>
      </c>
    </row>
    <row r="846" spans="2:51" s="13" customFormat="1" ht="12">
      <c r="B846" s="193"/>
      <c r="C846" s="194"/>
      <c r="D846" s="195" t="s">
        <v>155</v>
      </c>
      <c r="E846" s="196" t="s">
        <v>19</v>
      </c>
      <c r="F846" s="197" t="s">
        <v>364</v>
      </c>
      <c r="G846" s="194"/>
      <c r="H846" s="196" t="s">
        <v>19</v>
      </c>
      <c r="I846" s="198"/>
      <c r="J846" s="194"/>
      <c r="K846" s="194"/>
      <c r="L846" s="199"/>
      <c r="M846" s="200"/>
      <c r="N846" s="201"/>
      <c r="O846" s="201"/>
      <c r="P846" s="201"/>
      <c r="Q846" s="201"/>
      <c r="R846" s="201"/>
      <c r="S846" s="201"/>
      <c r="T846" s="202"/>
      <c r="AT846" s="203" t="s">
        <v>155</v>
      </c>
      <c r="AU846" s="203" t="s">
        <v>82</v>
      </c>
      <c r="AV846" s="13" t="s">
        <v>80</v>
      </c>
      <c r="AW846" s="13" t="s">
        <v>33</v>
      </c>
      <c r="AX846" s="13" t="s">
        <v>72</v>
      </c>
      <c r="AY846" s="203" t="s">
        <v>143</v>
      </c>
    </row>
    <row r="847" spans="2:51" s="14" customFormat="1" ht="12">
      <c r="B847" s="204"/>
      <c r="C847" s="205"/>
      <c r="D847" s="195" t="s">
        <v>155</v>
      </c>
      <c r="E847" s="206" t="s">
        <v>19</v>
      </c>
      <c r="F847" s="207" t="s">
        <v>365</v>
      </c>
      <c r="G847" s="205"/>
      <c r="H847" s="208">
        <v>5.13</v>
      </c>
      <c r="I847" s="209"/>
      <c r="J847" s="205"/>
      <c r="K847" s="205"/>
      <c r="L847" s="210"/>
      <c r="M847" s="211"/>
      <c r="N847" s="212"/>
      <c r="O847" s="212"/>
      <c r="P847" s="212"/>
      <c r="Q847" s="212"/>
      <c r="R847" s="212"/>
      <c r="S847" s="212"/>
      <c r="T847" s="213"/>
      <c r="AT847" s="214" t="s">
        <v>155</v>
      </c>
      <c r="AU847" s="214" t="s">
        <v>82</v>
      </c>
      <c r="AV847" s="14" t="s">
        <v>82</v>
      </c>
      <c r="AW847" s="14" t="s">
        <v>33</v>
      </c>
      <c r="AX847" s="14" t="s">
        <v>72</v>
      </c>
      <c r="AY847" s="214" t="s">
        <v>143</v>
      </c>
    </row>
    <row r="848" spans="2:51" s="13" customFormat="1" ht="12">
      <c r="B848" s="193"/>
      <c r="C848" s="194"/>
      <c r="D848" s="195" t="s">
        <v>155</v>
      </c>
      <c r="E848" s="196" t="s">
        <v>19</v>
      </c>
      <c r="F848" s="197" t="s">
        <v>366</v>
      </c>
      <c r="G848" s="194"/>
      <c r="H848" s="196" t="s">
        <v>19</v>
      </c>
      <c r="I848" s="198"/>
      <c r="J848" s="194"/>
      <c r="K848" s="194"/>
      <c r="L848" s="199"/>
      <c r="M848" s="200"/>
      <c r="N848" s="201"/>
      <c r="O848" s="201"/>
      <c r="P848" s="201"/>
      <c r="Q848" s="201"/>
      <c r="R848" s="201"/>
      <c r="S848" s="201"/>
      <c r="T848" s="202"/>
      <c r="AT848" s="203" t="s">
        <v>155</v>
      </c>
      <c r="AU848" s="203" t="s">
        <v>82</v>
      </c>
      <c r="AV848" s="13" t="s">
        <v>80</v>
      </c>
      <c r="AW848" s="13" t="s">
        <v>33</v>
      </c>
      <c r="AX848" s="13" t="s">
        <v>72</v>
      </c>
      <c r="AY848" s="203" t="s">
        <v>143</v>
      </c>
    </row>
    <row r="849" spans="2:51" s="14" customFormat="1" ht="12">
      <c r="B849" s="204"/>
      <c r="C849" s="205"/>
      <c r="D849" s="195" t="s">
        <v>155</v>
      </c>
      <c r="E849" s="206" t="s">
        <v>19</v>
      </c>
      <c r="F849" s="207" t="s">
        <v>363</v>
      </c>
      <c r="G849" s="205"/>
      <c r="H849" s="208">
        <v>5.4</v>
      </c>
      <c r="I849" s="209"/>
      <c r="J849" s="205"/>
      <c r="K849" s="205"/>
      <c r="L849" s="210"/>
      <c r="M849" s="211"/>
      <c r="N849" s="212"/>
      <c r="O849" s="212"/>
      <c r="P849" s="212"/>
      <c r="Q849" s="212"/>
      <c r="R849" s="212"/>
      <c r="S849" s="212"/>
      <c r="T849" s="213"/>
      <c r="AT849" s="214" t="s">
        <v>155</v>
      </c>
      <c r="AU849" s="214" t="s">
        <v>82</v>
      </c>
      <c r="AV849" s="14" t="s">
        <v>82</v>
      </c>
      <c r="AW849" s="14" t="s">
        <v>33</v>
      </c>
      <c r="AX849" s="14" t="s">
        <v>72</v>
      </c>
      <c r="AY849" s="214" t="s">
        <v>143</v>
      </c>
    </row>
    <row r="850" spans="2:51" s="13" customFormat="1" ht="12">
      <c r="B850" s="193"/>
      <c r="C850" s="194"/>
      <c r="D850" s="195" t="s">
        <v>155</v>
      </c>
      <c r="E850" s="196" t="s">
        <v>19</v>
      </c>
      <c r="F850" s="197" t="s">
        <v>367</v>
      </c>
      <c r="G850" s="194"/>
      <c r="H850" s="196" t="s">
        <v>19</v>
      </c>
      <c r="I850" s="198"/>
      <c r="J850" s="194"/>
      <c r="K850" s="194"/>
      <c r="L850" s="199"/>
      <c r="M850" s="200"/>
      <c r="N850" s="201"/>
      <c r="O850" s="201"/>
      <c r="P850" s="201"/>
      <c r="Q850" s="201"/>
      <c r="R850" s="201"/>
      <c r="S850" s="201"/>
      <c r="T850" s="202"/>
      <c r="AT850" s="203" t="s">
        <v>155</v>
      </c>
      <c r="AU850" s="203" t="s">
        <v>82</v>
      </c>
      <c r="AV850" s="13" t="s">
        <v>80</v>
      </c>
      <c r="AW850" s="13" t="s">
        <v>33</v>
      </c>
      <c r="AX850" s="13" t="s">
        <v>72</v>
      </c>
      <c r="AY850" s="203" t="s">
        <v>143</v>
      </c>
    </row>
    <row r="851" spans="2:51" s="14" customFormat="1" ht="12">
      <c r="B851" s="204"/>
      <c r="C851" s="205"/>
      <c r="D851" s="195" t="s">
        <v>155</v>
      </c>
      <c r="E851" s="206" t="s">
        <v>19</v>
      </c>
      <c r="F851" s="207" t="s">
        <v>368</v>
      </c>
      <c r="G851" s="205"/>
      <c r="H851" s="208">
        <v>10.098</v>
      </c>
      <c r="I851" s="209"/>
      <c r="J851" s="205"/>
      <c r="K851" s="205"/>
      <c r="L851" s="210"/>
      <c r="M851" s="211"/>
      <c r="N851" s="212"/>
      <c r="O851" s="212"/>
      <c r="P851" s="212"/>
      <c r="Q851" s="212"/>
      <c r="R851" s="212"/>
      <c r="S851" s="212"/>
      <c r="T851" s="213"/>
      <c r="AT851" s="214" t="s">
        <v>155</v>
      </c>
      <c r="AU851" s="214" t="s">
        <v>82</v>
      </c>
      <c r="AV851" s="14" t="s">
        <v>82</v>
      </c>
      <c r="AW851" s="14" t="s">
        <v>33</v>
      </c>
      <c r="AX851" s="14" t="s">
        <v>72</v>
      </c>
      <c r="AY851" s="214" t="s">
        <v>143</v>
      </c>
    </row>
    <row r="852" spans="2:51" s="13" customFormat="1" ht="12">
      <c r="B852" s="193"/>
      <c r="C852" s="194"/>
      <c r="D852" s="195" t="s">
        <v>155</v>
      </c>
      <c r="E852" s="196" t="s">
        <v>19</v>
      </c>
      <c r="F852" s="197" t="s">
        <v>488</v>
      </c>
      <c r="G852" s="194"/>
      <c r="H852" s="196" t="s">
        <v>19</v>
      </c>
      <c r="I852" s="198"/>
      <c r="J852" s="194"/>
      <c r="K852" s="194"/>
      <c r="L852" s="199"/>
      <c r="M852" s="200"/>
      <c r="N852" s="201"/>
      <c r="O852" s="201"/>
      <c r="P852" s="201"/>
      <c r="Q852" s="201"/>
      <c r="R852" s="201"/>
      <c r="S852" s="201"/>
      <c r="T852" s="202"/>
      <c r="AT852" s="203" t="s">
        <v>155</v>
      </c>
      <c r="AU852" s="203" t="s">
        <v>82</v>
      </c>
      <c r="AV852" s="13" t="s">
        <v>80</v>
      </c>
      <c r="AW852" s="13" t="s">
        <v>33</v>
      </c>
      <c r="AX852" s="13" t="s">
        <v>72</v>
      </c>
      <c r="AY852" s="203" t="s">
        <v>143</v>
      </c>
    </row>
    <row r="853" spans="2:51" s="14" customFormat="1" ht="12">
      <c r="B853" s="204"/>
      <c r="C853" s="205"/>
      <c r="D853" s="195" t="s">
        <v>155</v>
      </c>
      <c r="E853" s="206" t="s">
        <v>19</v>
      </c>
      <c r="F853" s="207" t="s">
        <v>937</v>
      </c>
      <c r="G853" s="205"/>
      <c r="H853" s="208">
        <v>3.2</v>
      </c>
      <c r="I853" s="209"/>
      <c r="J853" s="205"/>
      <c r="K853" s="205"/>
      <c r="L853" s="210"/>
      <c r="M853" s="211"/>
      <c r="N853" s="212"/>
      <c r="O853" s="212"/>
      <c r="P853" s="212"/>
      <c r="Q853" s="212"/>
      <c r="R853" s="212"/>
      <c r="S853" s="212"/>
      <c r="T853" s="213"/>
      <c r="AT853" s="214" t="s">
        <v>155</v>
      </c>
      <c r="AU853" s="214" t="s">
        <v>82</v>
      </c>
      <c r="AV853" s="14" t="s">
        <v>82</v>
      </c>
      <c r="AW853" s="14" t="s">
        <v>33</v>
      </c>
      <c r="AX853" s="14" t="s">
        <v>72</v>
      </c>
      <c r="AY853" s="214" t="s">
        <v>143</v>
      </c>
    </row>
    <row r="854" spans="2:51" s="13" customFormat="1" ht="12">
      <c r="B854" s="193"/>
      <c r="C854" s="194"/>
      <c r="D854" s="195" t="s">
        <v>155</v>
      </c>
      <c r="E854" s="196" t="s">
        <v>19</v>
      </c>
      <c r="F854" s="197" t="s">
        <v>337</v>
      </c>
      <c r="G854" s="194"/>
      <c r="H854" s="196" t="s">
        <v>19</v>
      </c>
      <c r="I854" s="198"/>
      <c r="J854" s="194"/>
      <c r="K854" s="194"/>
      <c r="L854" s="199"/>
      <c r="M854" s="200"/>
      <c r="N854" s="201"/>
      <c r="O854" s="201"/>
      <c r="P854" s="201"/>
      <c r="Q854" s="201"/>
      <c r="R854" s="201"/>
      <c r="S854" s="201"/>
      <c r="T854" s="202"/>
      <c r="AT854" s="203" t="s">
        <v>155</v>
      </c>
      <c r="AU854" s="203" t="s">
        <v>82</v>
      </c>
      <c r="AV854" s="13" t="s">
        <v>80</v>
      </c>
      <c r="AW854" s="13" t="s">
        <v>33</v>
      </c>
      <c r="AX854" s="13" t="s">
        <v>72</v>
      </c>
      <c r="AY854" s="203" t="s">
        <v>143</v>
      </c>
    </row>
    <row r="855" spans="2:51" s="14" customFormat="1" ht="12">
      <c r="B855" s="204"/>
      <c r="C855" s="205"/>
      <c r="D855" s="195" t="s">
        <v>155</v>
      </c>
      <c r="E855" s="206" t="s">
        <v>19</v>
      </c>
      <c r="F855" s="207" t="s">
        <v>938</v>
      </c>
      <c r="G855" s="205"/>
      <c r="H855" s="208">
        <v>3.84</v>
      </c>
      <c r="I855" s="209"/>
      <c r="J855" s="205"/>
      <c r="K855" s="205"/>
      <c r="L855" s="210"/>
      <c r="M855" s="211"/>
      <c r="N855" s="212"/>
      <c r="O855" s="212"/>
      <c r="P855" s="212"/>
      <c r="Q855" s="212"/>
      <c r="R855" s="212"/>
      <c r="S855" s="212"/>
      <c r="T855" s="213"/>
      <c r="AT855" s="214" t="s">
        <v>155</v>
      </c>
      <c r="AU855" s="214" t="s">
        <v>82</v>
      </c>
      <c r="AV855" s="14" t="s">
        <v>82</v>
      </c>
      <c r="AW855" s="14" t="s">
        <v>33</v>
      </c>
      <c r="AX855" s="14" t="s">
        <v>72</v>
      </c>
      <c r="AY855" s="214" t="s">
        <v>143</v>
      </c>
    </row>
    <row r="856" spans="2:51" s="13" customFormat="1" ht="12">
      <c r="B856" s="193"/>
      <c r="C856" s="194"/>
      <c r="D856" s="195" t="s">
        <v>155</v>
      </c>
      <c r="E856" s="196" t="s">
        <v>19</v>
      </c>
      <c r="F856" s="197" t="s">
        <v>370</v>
      </c>
      <c r="G856" s="194"/>
      <c r="H856" s="196" t="s">
        <v>19</v>
      </c>
      <c r="I856" s="198"/>
      <c r="J856" s="194"/>
      <c r="K856" s="194"/>
      <c r="L856" s="199"/>
      <c r="M856" s="200"/>
      <c r="N856" s="201"/>
      <c r="O856" s="201"/>
      <c r="P856" s="201"/>
      <c r="Q856" s="201"/>
      <c r="R856" s="201"/>
      <c r="S856" s="201"/>
      <c r="T856" s="202"/>
      <c r="AT856" s="203" t="s">
        <v>155</v>
      </c>
      <c r="AU856" s="203" t="s">
        <v>82</v>
      </c>
      <c r="AV856" s="13" t="s">
        <v>80</v>
      </c>
      <c r="AW856" s="13" t="s">
        <v>33</v>
      </c>
      <c r="AX856" s="13" t="s">
        <v>72</v>
      </c>
      <c r="AY856" s="203" t="s">
        <v>143</v>
      </c>
    </row>
    <row r="857" spans="2:51" s="14" customFormat="1" ht="12">
      <c r="B857" s="204"/>
      <c r="C857" s="205"/>
      <c r="D857" s="195" t="s">
        <v>155</v>
      </c>
      <c r="E857" s="206" t="s">
        <v>19</v>
      </c>
      <c r="F857" s="207" t="s">
        <v>371</v>
      </c>
      <c r="G857" s="205"/>
      <c r="H857" s="208">
        <v>3.68</v>
      </c>
      <c r="I857" s="209"/>
      <c r="J857" s="205"/>
      <c r="K857" s="205"/>
      <c r="L857" s="210"/>
      <c r="M857" s="211"/>
      <c r="N857" s="212"/>
      <c r="O857" s="212"/>
      <c r="P857" s="212"/>
      <c r="Q857" s="212"/>
      <c r="R857" s="212"/>
      <c r="S857" s="212"/>
      <c r="T857" s="213"/>
      <c r="AT857" s="214" t="s">
        <v>155</v>
      </c>
      <c r="AU857" s="214" t="s">
        <v>82</v>
      </c>
      <c r="AV857" s="14" t="s">
        <v>82</v>
      </c>
      <c r="AW857" s="14" t="s">
        <v>33</v>
      </c>
      <c r="AX857" s="14" t="s">
        <v>72</v>
      </c>
      <c r="AY857" s="214" t="s">
        <v>143</v>
      </c>
    </row>
    <row r="858" spans="2:51" s="13" customFormat="1" ht="12">
      <c r="B858" s="193"/>
      <c r="C858" s="194"/>
      <c r="D858" s="195" t="s">
        <v>155</v>
      </c>
      <c r="E858" s="196" t="s">
        <v>19</v>
      </c>
      <c r="F858" s="197" t="s">
        <v>372</v>
      </c>
      <c r="G858" s="194"/>
      <c r="H858" s="196" t="s">
        <v>19</v>
      </c>
      <c r="I858" s="198"/>
      <c r="J858" s="194"/>
      <c r="K858" s="194"/>
      <c r="L858" s="199"/>
      <c r="M858" s="200"/>
      <c r="N858" s="201"/>
      <c r="O858" s="201"/>
      <c r="P858" s="201"/>
      <c r="Q858" s="201"/>
      <c r="R858" s="201"/>
      <c r="S858" s="201"/>
      <c r="T858" s="202"/>
      <c r="AT858" s="203" t="s">
        <v>155</v>
      </c>
      <c r="AU858" s="203" t="s">
        <v>82</v>
      </c>
      <c r="AV858" s="13" t="s">
        <v>80</v>
      </c>
      <c r="AW858" s="13" t="s">
        <v>33</v>
      </c>
      <c r="AX858" s="13" t="s">
        <v>72</v>
      </c>
      <c r="AY858" s="203" t="s">
        <v>143</v>
      </c>
    </row>
    <row r="859" spans="2:51" s="14" customFormat="1" ht="12">
      <c r="B859" s="204"/>
      <c r="C859" s="205"/>
      <c r="D859" s="195" t="s">
        <v>155</v>
      </c>
      <c r="E859" s="206" t="s">
        <v>19</v>
      </c>
      <c r="F859" s="207" t="s">
        <v>939</v>
      </c>
      <c r="G859" s="205"/>
      <c r="H859" s="208">
        <v>2.32</v>
      </c>
      <c r="I859" s="209"/>
      <c r="J859" s="205"/>
      <c r="K859" s="205"/>
      <c r="L859" s="210"/>
      <c r="M859" s="211"/>
      <c r="N859" s="212"/>
      <c r="O859" s="212"/>
      <c r="P859" s="212"/>
      <c r="Q859" s="212"/>
      <c r="R859" s="212"/>
      <c r="S859" s="212"/>
      <c r="T859" s="213"/>
      <c r="AT859" s="214" t="s">
        <v>155</v>
      </c>
      <c r="AU859" s="214" t="s">
        <v>82</v>
      </c>
      <c r="AV859" s="14" t="s">
        <v>82</v>
      </c>
      <c r="AW859" s="14" t="s">
        <v>33</v>
      </c>
      <c r="AX859" s="14" t="s">
        <v>72</v>
      </c>
      <c r="AY859" s="214" t="s">
        <v>143</v>
      </c>
    </row>
    <row r="860" spans="2:51" s="13" customFormat="1" ht="12">
      <c r="B860" s="193"/>
      <c r="C860" s="194"/>
      <c r="D860" s="195" t="s">
        <v>155</v>
      </c>
      <c r="E860" s="196" t="s">
        <v>19</v>
      </c>
      <c r="F860" s="197" t="s">
        <v>339</v>
      </c>
      <c r="G860" s="194"/>
      <c r="H860" s="196" t="s">
        <v>19</v>
      </c>
      <c r="I860" s="198"/>
      <c r="J860" s="194"/>
      <c r="K860" s="194"/>
      <c r="L860" s="199"/>
      <c r="M860" s="200"/>
      <c r="N860" s="201"/>
      <c r="O860" s="201"/>
      <c r="P860" s="201"/>
      <c r="Q860" s="201"/>
      <c r="R860" s="201"/>
      <c r="S860" s="201"/>
      <c r="T860" s="202"/>
      <c r="AT860" s="203" t="s">
        <v>155</v>
      </c>
      <c r="AU860" s="203" t="s">
        <v>82</v>
      </c>
      <c r="AV860" s="13" t="s">
        <v>80</v>
      </c>
      <c r="AW860" s="13" t="s">
        <v>33</v>
      </c>
      <c r="AX860" s="13" t="s">
        <v>72</v>
      </c>
      <c r="AY860" s="203" t="s">
        <v>143</v>
      </c>
    </row>
    <row r="861" spans="2:51" s="14" customFormat="1" ht="12">
      <c r="B861" s="204"/>
      <c r="C861" s="205"/>
      <c r="D861" s="195" t="s">
        <v>155</v>
      </c>
      <c r="E861" s="206" t="s">
        <v>19</v>
      </c>
      <c r="F861" s="207" t="s">
        <v>374</v>
      </c>
      <c r="G861" s="205"/>
      <c r="H861" s="208">
        <v>2.24</v>
      </c>
      <c r="I861" s="209"/>
      <c r="J861" s="205"/>
      <c r="K861" s="205"/>
      <c r="L861" s="210"/>
      <c r="M861" s="211"/>
      <c r="N861" s="212"/>
      <c r="O861" s="212"/>
      <c r="P861" s="212"/>
      <c r="Q861" s="212"/>
      <c r="R861" s="212"/>
      <c r="S861" s="212"/>
      <c r="T861" s="213"/>
      <c r="AT861" s="214" t="s">
        <v>155</v>
      </c>
      <c r="AU861" s="214" t="s">
        <v>82</v>
      </c>
      <c r="AV861" s="14" t="s">
        <v>82</v>
      </c>
      <c r="AW861" s="14" t="s">
        <v>33</v>
      </c>
      <c r="AX861" s="14" t="s">
        <v>72</v>
      </c>
      <c r="AY861" s="214" t="s">
        <v>143</v>
      </c>
    </row>
    <row r="862" spans="2:51" s="13" customFormat="1" ht="12">
      <c r="B862" s="193"/>
      <c r="C862" s="194"/>
      <c r="D862" s="195" t="s">
        <v>155</v>
      </c>
      <c r="E862" s="196" t="s">
        <v>19</v>
      </c>
      <c r="F862" s="197" t="s">
        <v>375</v>
      </c>
      <c r="G862" s="194"/>
      <c r="H862" s="196" t="s">
        <v>19</v>
      </c>
      <c r="I862" s="198"/>
      <c r="J862" s="194"/>
      <c r="K862" s="194"/>
      <c r="L862" s="199"/>
      <c r="M862" s="200"/>
      <c r="N862" s="201"/>
      <c r="O862" s="201"/>
      <c r="P862" s="201"/>
      <c r="Q862" s="201"/>
      <c r="R862" s="201"/>
      <c r="S862" s="201"/>
      <c r="T862" s="202"/>
      <c r="AT862" s="203" t="s">
        <v>155</v>
      </c>
      <c r="AU862" s="203" t="s">
        <v>82</v>
      </c>
      <c r="AV862" s="13" t="s">
        <v>80</v>
      </c>
      <c r="AW862" s="13" t="s">
        <v>33</v>
      </c>
      <c r="AX862" s="13" t="s">
        <v>72</v>
      </c>
      <c r="AY862" s="203" t="s">
        <v>143</v>
      </c>
    </row>
    <row r="863" spans="2:51" s="14" customFormat="1" ht="12">
      <c r="B863" s="204"/>
      <c r="C863" s="205"/>
      <c r="D863" s="195" t="s">
        <v>155</v>
      </c>
      <c r="E863" s="206" t="s">
        <v>19</v>
      </c>
      <c r="F863" s="207" t="s">
        <v>376</v>
      </c>
      <c r="G863" s="205"/>
      <c r="H863" s="208">
        <v>3.22</v>
      </c>
      <c r="I863" s="209"/>
      <c r="J863" s="205"/>
      <c r="K863" s="205"/>
      <c r="L863" s="210"/>
      <c r="M863" s="211"/>
      <c r="N863" s="212"/>
      <c r="O863" s="212"/>
      <c r="P863" s="212"/>
      <c r="Q863" s="212"/>
      <c r="R863" s="212"/>
      <c r="S863" s="212"/>
      <c r="T863" s="213"/>
      <c r="AT863" s="214" t="s">
        <v>155</v>
      </c>
      <c r="AU863" s="214" t="s">
        <v>82</v>
      </c>
      <c r="AV863" s="14" t="s">
        <v>82</v>
      </c>
      <c r="AW863" s="14" t="s">
        <v>33</v>
      </c>
      <c r="AX863" s="14" t="s">
        <v>72</v>
      </c>
      <c r="AY863" s="214" t="s">
        <v>143</v>
      </c>
    </row>
    <row r="864" spans="2:51" s="15" customFormat="1" ht="12">
      <c r="B864" s="215"/>
      <c r="C864" s="216"/>
      <c r="D864" s="195" t="s">
        <v>155</v>
      </c>
      <c r="E864" s="217" t="s">
        <v>19</v>
      </c>
      <c r="F864" s="218" t="s">
        <v>166</v>
      </c>
      <c r="G864" s="216"/>
      <c r="H864" s="219">
        <v>117.48</v>
      </c>
      <c r="I864" s="220"/>
      <c r="J864" s="216"/>
      <c r="K864" s="216"/>
      <c r="L864" s="221"/>
      <c r="M864" s="222"/>
      <c r="N864" s="223"/>
      <c r="O864" s="223"/>
      <c r="P864" s="223"/>
      <c r="Q864" s="223"/>
      <c r="R864" s="223"/>
      <c r="S864" s="223"/>
      <c r="T864" s="224"/>
      <c r="AT864" s="225" t="s">
        <v>155</v>
      </c>
      <c r="AU864" s="225" t="s">
        <v>82</v>
      </c>
      <c r="AV864" s="15" t="s">
        <v>151</v>
      </c>
      <c r="AW864" s="15" t="s">
        <v>33</v>
      </c>
      <c r="AX864" s="15" t="s">
        <v>80</v>
      </c>
      <c r="AY864" s="225" t="s">
        <v>143</v>
      </c>
    </row>
    <row r="865" spans="2:63" s="12" customFormat="1" ht="22.9" customHeight="1">
      <c r="B865" s="159"/>
      <c r="C865" s="160"/>
      <c r="D865" s="161" t="s">
        <v>71</v>
      </c>
      <c r="E865" s="173" t="s">
        <v>940</v>
      </c>
      <c r="F865" s="173" t="s">
        <v>941</v>
      </c>
      <c r="G865" s="160"/>
      <c r="H865" s="160"/>
      <c r="I865" s="163"/>
      <c r="J865" s="174">
        <f>BK865</f>
        <v>0</v>
      </c>
      <c r="K865" s="160"/>
      <c r="L865" s="165"/>
      <c r="M865" s="166"/>
      <c r="N865" s="167"/>
      <c r="O865" s="167"/>
      <c r="P865" s="168">
        <f>SUM(P866:P874)</f>
        <v>0</v>
      </c>
      <c r="Q865" s="167"/>
      <c r="R865" s="168">
        <f>SUM(R866:R874)</f>
        <v>0</v>
      </c>
      <c r="S865" s="167"/>
      <c r="T865" s="169">
        <f>SUM(T866:T874)</f>
        <v>0</v>
      </c>
      <c r="AR865" s="170" t="s">
        <v>80</v>
      </c>
      <c r="AT865" s="171" t="s">
        <v>71</v>
      </c>
      <c r="AU865" s="171" t="s">
        <v>80</v>
      </c>
      <c r="AY865" s="170" t="s">
        <v>143</v>
      </c>
      <c r="BK865" s="172">
        <f>SUM(BK866:BK874)</f>
        <v>0</v>
      </c>
    </row>
    <row r="866" spans="1:65" s="2" customFormat="1" ht="44.25" customHeight="1">
      <c r="A866" s="36"/>
      <c r="B866" s="37"/>
      <c r="C866" s="175" t="s">
        <v>942</v>
      </c>
      <c r="D866" s="175" t="s">
        <v>146</v>
      </c>
      <c r="E866" s="176" t="s">
        <v>943</v>
      </c>
      <c r="F866" s="177" t="s">
        <v>944</v>
      </c>
      <c r="G866" s="178" t="s">
        <v>160</v>
      </c>
      <c r="H866" s="179">
        <v>76.472</v>
      </c>
      <c r="I866" s="180"/>
      <c r="J866" s="181">
        <f>ROUND(I866*H866,2)</f>
        <v>0</v>
      </c>
      <c r="K866" s="177" t="s">
        <v>150</v>
      </c>
      <c r="L866" s="41"/>
      <c r="M866" s="182" t="s">
        <v>19</v>
      </c>
      <c r="N866" s="183" t="s">
        <v>43</v>
      </c>
      <c r="O866" s="66"/>
      <c r="P866" s="184">
        <f>O866*H866</f>
        <v>0</v>
      </c>
      <c r="Q866" s="184">
        <v>0</v>
      </c>
      <c r="R866" s="184">
        <f>Q866*H866</f>
        <v>0</v>
      </c>
      <c r="S866" s="184">
        <v>0</v>
      </c>
      <c r="T866" s="185">
        <f>S866*H866</f>
        <v>0</v>
      </c>
      <c r="U866" s="36"/>
      <c r="V866" s="36"/>
      <c r="W866" s="36"/>
      <c r="X866" s="36"/>
      <c r="Y866" s="36"/>
      <c r="Z866" s="36"/>
      <c r="AA866" s="36"/>
      <c r="AB866" s="36"/>
      <c r="AC866" s="36"/>
      <c r="AD866" s="36"/>
      <c r="AE866" s="36"/>
      <c r="AR866" s="186" t="s">
        <v>151</v>
      </c>
      <c r="AT866" s="186" t="s">
        <v>146</v>
      </c>
      <c r="AU866" s="186" t="s">
        <v>82</v>
      </c>
      <c r="AY866" s="19" t="s">
        <v>143</v>
      </c>
      <c r="BE866" s="187">
        <f>IF(N866="základní",J866,0)</f>
        <v>0</v>
      </c>
      <c r="BF866" s="187">
        <f>IF(N866="snížená",J866,0)</f>
        <v>0</v>
      </c>
      <c r="BG866" s="187">
        <f>IF(N866="zákl. přenesená",J866,0)</f>
        <v>0</v>
      </c>
      <c r="BH866" s="187">
        <f>IF(N866="sníž. přenesená",J866,0)</f>
        <v>0</v>
      </c>
      <c r="BI866" s="187">
        <f>IF(N866="nulová",J866,0)</f>
        <v>0</v>
      </c>
      <c r="BJ866" s="19" t="s">
        <v>80</v>
      </c>
      <c r="BK866" s="187">
        <f>ROUND(I866*H866,2)</f>
        <v>0</v>
      </c>
      <c r="BL866" s="19" t="s">
        <v>151</v>
      </c>
      <c r="BM866" s="186" t="s">
        <v>945</v>
      </c>
    </row>
    <row r="867" spans="1:47" s="2" customFormat="1" ht="12">
      <c r="A867" s="36"/>
      <c r="B867" s="37"/>
      <c r="C867" s="38"/>
      <c r="D867" s="188" t="s">
        <v>153</v>
      </c>
      <c r="E867" s="38"/>
      <c r="F867" s="189" t="s">
        <v>946</v>
      </c>
      <c r="G867" s="38"/>
      <c r="H867" s="38"/>
      <c r="I867" s="190"/>
      <c r="J867" s="38"/>
      <c r="K867" s="38"/>
      <c r="L867" s="41"/>
      <c r="M867" s="191"/>
      <c r="N867" s="192"/>
      <c r="O867" s="66"/>
      <c r="P867" s="66"/>
      <c r="Q867" s="66"/>
      <c r="R867" s="66"/>
      <c r="S867" s="66"/>
      <c r="T867" s="67"/>
      <c r="U867" s="36"/>
      <c r="V867" s="36"/>
      <c r="W867" s="36"/>
      <c r="X867" s="36"/>
      <c r="Y867" s="36"/>
      <c r="Z867" s="36"/>
      <c r="AA867" s="36"/>
      <c r="AB867" s="36"/>
      <c r="AC867" s="36"/>
      <c r="AD867" s="36"/>
      <c r="AE867" s="36"/>
      <c r="AT867" s="19" t="s">
        <v>153</v>
      </c>
      <c r="AU867" s="19" t="s">
        <v>82</v>
      </c>
    </row>
    <row r="868" spans="1:65" s="2" customFormat="1" ht="33" customHeight="1">
      <c r="A868" s="36"/>
      <c r="B868" s="37"/>
      <c r="C868" s="175" t="s">
        <v>749</v>
      </c>
      <c r="D868" s="175" t="s">
        <v>146</v>
      </c>
      <c r="E868" s="176" t="s">
        <v>947</v>
      </c>
      <c r="F868" s="177" t="s">
        <v>948</v>
      </c>
      <c r="G868" s="178" t="s">
        <v>160</v>
      </c>
      <c r="H868" s="179">
        <v>76.472</v>
      </c>
      <c r="I868" s="180"/>
      <c r="J868" s="181">
        <f>ROUND(I868*H868,2)</f>
        <v>0</v>
      </c>
      <c r="K868" s="177" t="s">
        <v>150</v>
      </c>
      <c r="L868" s="41"/>
      <c r="M868" s="182" t="s">
        <v>19</v>
      </c>
      <c r="N868" s="183" t="s">
        <v>43</v>
      </c>
      <c r="O868" s="66"/>
      <c r="P868" s="184">
        <f>O868*H868</f>
        <v>0</v>
      </c>
      <c r="Q868" s="184">
        <v>0</v>
      </c>
      <c r="R868" s="184">
        <f>Q868*H868</f>
        <v>0</v>
      </c>
      <c r="S868" s="184">
        <v>0</v>
      </c>
      <c r="T868" s="185">
        <f>S868*H868</f>
        <v>0</v>
      </c>
      <c r="U868" s="36"/>
      <c r="V868" s="36"/>
      <c r="W868" s="36"/>
      <c r="X868" s="36"/>
      <c r="Y868" s="36"/>
      <c r="Z868" s="36"/>
      <c r="AA868" s="36"/>
      <c r="AB868" s="36"/>
      <c r="AC868" s="36"/>
      <c r="AD868" s="36"/>
      <c r="AE868" s="36"/>
      <c r="AR868" s="186" t="s">
        <v>151</v>
      </c>
      <c r="AT868" s="186" t="s">
        <v>146</v>
      </c>
      <c r="AU868" s="186" t="s">
        <v>82</v>
      </c>
      <c r="AY868" s="19" t="s">
        <v>143</v>
      </c>
      <c r="BE868" s="187">
        <f>IF(N868="základní",J868,0)</f>
        <v>0</v>
      </c>
      <c r="BF868" s="187">
        <f>IF(N868="snížená",J868,0)</f>
        <v>0</v>
      </c>
      <c r="BG868" s="187">
        <f>IF(N868="zákl. přenesená",J868,0)</f>
        <v>0</v>
      </c>
      <c r="BH868" s="187">
        <f>IF(N868="sníž. přenesená",J868,0)</f>
        <v>0</v>
      </c>
      <c r="BI868" s="187">
        <f>IF(N868="nulová",J868,0)</f>
        <v>0</v>
      </c>
      <c r="BJ868" s="19" t="s">
        <v>80</v>
      </c>
      <c r="BK868" s="187">
        <f>ROUND(I868*H868,2)</f>
        <v>0</v>
      </c>
      <c r="BL868" s="19" t="s">
        <v>151</v>
      </c>
      <c r="BM868" s="186" t="s">
        <v>949</v>
      </c>
    </row>
    <row r="869" spans="1:47" s="2" customFormat="1" ht="12">
      <c r="A869" s="36"/>
      <c r="B869" s="37"/>
      <c r="C869" s="38"/>
      <c r="D869" s="188" t="s">
        <v>153</v>
      </c>
      <c r="E869" s="38"/>
      <c r="F869" s="189" t="s">
        <v>950</v>
      </c>
      <c r="G869" s="38"/>
      <c r="H869" s="38"/>
      <c r="I869" s="190"/>
      <c r="J869" s="38"/>
      <c r="K869" s="38"/>
      <c r="L869" s="41"/>
      <c r="M869" s="191"/>
      <c r="N869" s="192"/>
      <c r="O869" s="66"/>
      <c r="P869" s="66"/>
      <c r="Q869" s="66"/>
      <c r="R869" s="66"/>
      <c r="S869" s="66"/>
      <c r="T869" s="67"/>
      <c r="U869" s="36"/>
      <c r="V869" s="36"/>
      <c r="W869" s="36"/>
      <c r="X869" s="36"/>
      <c r="Y869" s="36"/>
      <c r="Z869" s="36"/>
      <c r="AA869" s="36"/>
      <c r="AB869" s="36"/>
      <c r="AC869" s="36"/>
      <c r="AD869" s="36"/>
      <c r="AE869" s="36"/>
      <c r="AT869" s="19" t="s">
        <v>153</v>
      </c>
      <c r="AU869" s="19" t="s">
        <v>82</v>
      </c>
    </row>
    <row r="870" spans="1:65" s="2" customFormat="1" ht="44.25" customHeight="1">
      <c r="A870" s="36"/>
      <c r="B870" s="37"/>
      <c r="C870" s="175" t="s">
        <v>811</v>
      </c>
      <c r="D870" s="175" t="s">
        <v>146</v>
      </c>
      <c r="E870" s="176" t="s">
        <v>951</v>
      </c>
      <c r="F870" s="177" t="s">
        <v>952</v>
      </c>
      <c r="G870" s="178" t="s">
        <v>160</v>
      </c>
      <c r="H870" s="179">
        <v>1452.968</v>
      </c>
      <c r="I870" s="180"/>
      <c r="J870" s="181">
        <f>ROUND(I870*H870,2)</f>
        <v>0</v>
      </c>
      <c r="K870" s="177" t="s">
        <v>150</v>
      </c>
      <c r="L870" s="41"/>
      <c r="M870" s="182" t="s">
        <v>19</v>
      </c>
      <c r="N870" s="183" t="s">
        <v>43</v>
      </c>
      <c r="O870" s="66"/>
      <c r="P870" s="184">
        <f>O870*H870</f>
        <v>0</v>
      </c>
      <c r="Q870" s="184">
        <v>0</v>
      </c>
      <c r="R870" s="184">
        <f>Q870*H870</f>
        <v>0</v>
      </c>
      <c r="S870" s="184">
        <v>0</v>
      </c>
      <c r="T870" s="185">
        <f>S870*H870</f>
        <v>0</v>
      </c>
      <c r="U870" s="36"/>
      <c r="V870" s="36"/>
      <c r="W870" s="36"/>
      <c r="X870" s="36"/>
      <c r="Y870" s="36"/>
      <c r="Z870" s="36"/>
      <c r="AA870" s="36"/>
      <c r="AB870" s="36"/>
      <c r="AC870" s="36"/>
      <c r="AD870" s="36"/>
      <c r="AE870" s="36"/>
      <c r="AR870" s="186" t="s">
        <v>151</v>
      </c>
      <c r="AT870" s="186" t="s">
        <v>146</v>
      </c>
      <c r="AU870" s="186" t="s">
        <v>82</v>
      </c>
      <c r="AY870" s="19" t="s">
        <v>143</v>
      </c>
      <c r="BE870" s="187">
        <f>IF(N870="základní",J870,0)</f>
        <v>0</v>
      </c>
      <c r="BF870" s="187">
        <f>IF(N870="snížená",J870,0)</f>
        <v>0</v>
      </c>
      <c r="BG870" s="187">
        <f>IF(N870="zákl. přenesená",J870,0)</f>
        <v>0</v>
      </c>
      <c r="BH870" s="187">
        <f>IF(N870="sníž. přenesená",J870,0)</f>
        <v>0</v>
      </c>
      <c r="BI870" s="187">
        <f>IF(N870="nulová",J870,0)</f>
        <v>0</v>
      </c>
      <c r="BJ870" s="19" t="s">
        <v>80</v>
      </c>
      <c r="BK870" s="187">
        <f>ROUND(I870*H870,2)</f>
        <v>0</v>
      </c>
      <c r="BL870" s="19" t="s">
        <v>151</v>
      </c>
      <c r="BM870" s="186" t="s">
        <v>953</v>
      </c>
    </row>
    <row r="871" spans="1:47" s="2" customFormat="1" ht="12">
      <c r="A871" s="36"/>
      <c r="B871" s="37"/>
      <c r="C871" s="38"/>
      <c r="D871" s="188" t="s">
        <v>153</v>
      </c>
      <c r="E871" s="38"/>
      <c r="F871" s="189" t="s">
        <v>954</v>
      </c>
      <c r="G871" s="38"/>
      <c r="H871" s="38"/>
      <c r="I871" s="190"/>
      <c r="J871" s="38"/>
      <c r="K871" s="38"/>
      <c r="L871" s="41"/>
      <c r="M871" s="191"/>
      <c r="N871" s="192"/>
      <c r="O871" s="66"/>
      <c r="P871" s="66"/>
      <c r="Q871" s="66"/>
      <c r="R871" s="66"/>
      <c r="S871" s="66"/>
      <c r="T871" s="67"/>
      <c r="U871" s="36"/>
      <c r="V871" s="36"/>
      <c r="W871" s="36"/>
      <c r="X871" s="36"/>
      <c r="Y871" s="36"/>
      <c r="Z871" s="36"/>
      <c r="AA871" s="36"/>
      <c r="AB871" s="36"/>
      <c r="AC871" s="36"/>
      <c r="AD871" s="36"/>
      <c r="AE871" s="36"/>
      <c r="AT871" s="19" t="s">
        <v>153</v>
      </c>
      <c r="AU871" s="19" t="s">
        <v>82</v>
      </c>
    </row>
    <row r="872" spans="2:51" s="14" customFormat="1" ht="12">
      <c r="B872" s="204"/>
      <c r="C872" s="205"/>
      <c r="D872" s="195" t="s">
        <v>155</v>
      </c>
      <c r="E872" s="205"/>
      <c r="F872" s="207" t="s">
        <v>955</v>
      </c>
      <c r="G872" s="205"/>
      <c r="H872" s="208">
        <v>1452.968</v>
      </c>
      <c r="I872" s="209"/>
      <c r="J872" s="205"/>
      <c r="K872" s="205"/>
      <c r="L872" s="210"/>
      <c r="M872" s="211"/>
      <c r="N872" s="212"/>
      <c r="O872" s="212"/>
      <c r="P872" s="212"/>
      <c r="Q872" s="212"/>
      <c r="R872" s="212"/>
      <c r="S872" s="212"/>
      <c r="T872" s="213"/>
      <c r="AT872" s="214" t="s">
        <v>155</v>
      </c>
      <c r="AU872" s="214" t="s">
        <v>82</v>
      </c>
      <c r="AV872" s="14" t="s">
        <v>82</v>
      </c>
      <c r="AW872" s="14" t="s">
        <v>4</v>
      </c>
      <c r="AX872" s="14" t="s">
        <v>80</v>
      </c>
      <c r="AY872" s="214" t="s">
        <v>143</v>
      </c>
    </row>
    <row r="873" spans="1:65" s="2" customFormat="1" ht="44.25" customHeight="1">
      <c r="A873" s="36"/>
      <c r="B873" s="37"/>
      <c r="C873" s="175" t="s">
        <v>825</v>
      </c>
      <c r="D873" s="175" t="s">
        <v>146</v>
      </c>
      <c r="E873" s="176" t="s">
        <v>956</v>
      </c>
      <c r="F873" s="177" t="s">
        <v>957</v>
      </c>
      <c r="G873" s="178" t="s">
        <v>160</v>
      </c>
      <c r="H873" s="179">
        <v>76.472</v>
      </c>
      <c r="I873" s="180"/>
      <c r="J873" s="181">
        <f>ROUND(I873*H873,2)</f>
        <v>0</v>
      </c>
      <c r="K873" s="177" t="s">
        <v>150</v>
      </c>
      <c r="L873" s="41"/>
      <c r="M873" s="182" t="s">
        <v>19</v>
      </c>
      <c r="N873" s="183" t="s">
        <v>43</v>
      </c>
      <c r="O873" s="66"/>
      <c r="P873" s="184">
        <f>O873*H873</f>
        <v>0</v>
      </c>
      <c r="Q873" s="184">
        <v>0</v>
      </c>
      <c r="R873" s="184">
        <f>Q873*H873</f>
        <v>0</v>
      </c>
      <c r="S873" s="184">
        <v>0</v>
      </c>
      <c r="T873" s="185">
        <f>S873*H873</f>
        <v>0</v>
      </c>
      <c r="U873" s="36"/>
      <c r="V873" s="36"/>
      <c r="W873" s="36"/>
      <c r="X873" s="36"/>
      <c r="Y873" s="36"/>
      <c r="Z873" s="36"/>
      <c r="AA873" s="36"/>
      <c r="AB873" s="36"/>
      <c r="AC873" s="36"/>
      <c r="AD873" s="36"/>
      <c r="AE873" s="36"/>
      <c r="AR873" s="186" t="s">
        <v>151</v>
      </c>
      <c r="AT873" s="186" t="s">
        <v>146</v>
      </c>
      <c r="AU873" s="186" t="s">
        <v>82</v>
      </c>
      <c r="AY873" s="19" t="s">
        <v>143</v>
      </c>
      <c r="BE873" s="187">
        <f>IF(N873="základní",J873,0)</f>
        <v>0</v>
      </c>
      <c r="BF873" s="187">
        <f>IF(N873="snížená",J873,0)</f>
        <v>0</v>
      </c>
      <c r="BG873" s="187">
        <f>IF(N873="zákl. přenesená",J873,0)</f>
        <v>0</v>
      </c>
      <c r="BH873" s="187">
        <f>IF(N873="sníž. přenesená",J873,0)</f>
        <v>0</v>
      </c>
      <c r="BI873" s="187">
        <f>IF(N873="nulová",J873,0)</f>
        <v>0</v>
      </c>
      <c r="BJ873" s="19" t="s">
        <v>80</v>
      </c>
      <c r="BK873" s="187">
        <f>ROUND(I873*H873,2)</f>
        <v>0</v>
      </c>
      <c r="BL873" s="19" t="s">
        <v>151</v>
      </c>
      <c r="BM873" s="186" t="s">
        <v>958</v>
      </c>
    </row>
    <row r="874" spans="1:47" s="2" customFormat="1" ht="12">
      <c r="A874" s="36"/>
      <c r="B874" s="37"/>
      <c r="C874" s="38"/>
      <c r="D874" s="188" t="s">
        <v>153</v>
      </c>
      <c r="E874" s="38"/>
      <c r="F874" s="189" t="s">
        <v>959</v>
      </c>
      <c r="G874" s="38"/>
      <c r="H874" s="38"/>
      <c r="I874" s="190"/>
      <c r="J874" s="38"/>
      <c r="K874" s="38"/>
      <c r="L874" s="41"/>
      <c r="M874" s="191"/>
      <c r="N874" s="192"/>
      <c r="O874" s="66"/>
      <c r="P874" s="66"/>
      <c r="Q874" s="66"/>
      <c r="R874" s="66"/>
      <c r="S874" s="66"/>
      <c r="T874" s="67"/>
      <c r="U874" s="36"/>
      <c r="V874" s="36"/>
      <c r="W874" s="36"/>
      <c r="X874" s="36"/>
      <c r="Y874" s="36"/>
      <c r="Z874" s="36"/>
      <c r="AA874" s="36"/>
      <c r="AB874" s="36"/>
      <c r="AC874" s="36"/>
      <c r="AD874" s="36"/>
      <c r="AE874" s="36"/>
      <c r="AT874" s="19" t="s">
        <v>153</v>
      </c>
      <c r="AU874" s="19" t="s">
        <v>82</v>
      </c>
    </row>
    <row r="875" spans="2:63" s="12" customFormat="1" ht="22.9" customHeight="1">
      <c r="B875" s="159"/>
      <c r="C875" s="160"/>
      <c r="D875" s="161" t="s">
        <v>71</v>
      </c>
      <c r="E875" s="173" t="s">
        <v>960</v>
      </c>
      <c r="F875" s="173" t="s">
        <v>961</v>
      </c>
      <c r="G875" s="160"/>
      <c r="H875" s="160"/>
      <c r="I875" s="163"/>
      <c r="J875" s="174">
        <f>BK875</f>
        <v>0</v>
      </c>
      <c r="K875" s="160"/>
      <c r="L875" s="165"/>
      <c r="M875" s="166"/>
      <c r="N875" s="167"/>
      <c r="O875" s="167"/>
      <c r="P875" s="168">
        <f>SUM(P876:P877)</f>
        <v>0</v>
      </c>
      <c r="Q875" s="167"/>
      <c r="R875" s="168">
        <f>SUM(R876:R877)</f>
        <v>0</v>
      </c>
      <c r="S875" s="167"/>
      <c r="T875" s="169">
        <f>SUM(T876:T877)</f>
        <v>0</v>
      </c>
      <c r="AR875" s="170" t="s">
        <v>80</v>
      </c>
      <c r="AT875" s="171" t="s">
        <v>71</v>
      </c>
      <c r="AU875" s="171" t="s">
        <v>80</v>
      </c>
      <c r="AY875" s="170" t="s">
        <v>143</v>
      </c>
      <c r="BK875" s="172">
        <f>SUM(BK876:BK877)</f>
        <v>0</v>
      </c>
    </row>
    <row r="876" spans="1:65" s="2" customFormat="1" ht="55.5" customHeight="1">
      <c r="A876" s="36"/>
      <c r="B876" s="37"/>
      <c r="C876" s="175" t="s">
        <v>890</v>
      </c>
      <c r="D876" s="175" t="s">
        <v>146</v>
      </c>
      <c r="E876" s="176" t="s">
        <v>962</v>
      </c>
      <c r="F876" s="177" t="s">
        <v>963</v>
      </c>
      <c r="G876" s="178" t="s">
        <v>160</v>
      </c>
      <c r="H876" s="179">
        <v>62.558</v>
      </c>
      <c r="I876" s="180"/>
      <c r="J876" s="181">
        <f>ROUND(I876*H876,2)</f>
        <v>0</v>
      </c>
      <c r="K876" s="177" t="s">
        <v>150</v>
      </c>
      <c r="L876" s="41"/>
      <c r="M876" s="182" t="s">
        <v>19</v>
      </c>
      <c r="N876" s="183" t="s">
        <v>43</v>
      </c>
      <c r="O876" s="66"/>
      <c r="P876" s="184">
        <f>O876*H876</f>
        <v>0</v>
      </c>
      <c r="Q876" s="184">
        <v>0</v>
      </c>
      <c r="R876" s="184">
        <f>Q876*H876</f>
        <v>0</v>
      </c>
      <c r="S876" s="184">
        <v>0</v>
      </c>
      <c r="T876" s="185">
        <f>S876*H876</f>
        <v>0</v>
      </c>
      <c r="U876" s="36"/>
      <c r="V876" s="36"/>
      <c r="W876" s="36"/>
      <c r="X876" s="36"/>
      <c r="Y876" s="36"/>
      <c r="Z876" s="36"/>
      <c r="AA876" s="36"/>
      <c r="AB876" s="36"/>
      <c r="AC876" s="36"/>
      <c r="AD876" s="36"/>
      <c r="AE876" s="36"/>
      <c r="AR876" s="186" t="s">
        <v>151</v>
      </c>
      <c r="AT876" s="186" t="s">
        <v>146</v>
      </c>
      <c r="AU876" s="186" t="s">
        <v>82</v>
      </c>
      <c r="AY876" s="19" t="s">
        <v>143</v>
      </c>
      <c r="BE876" s="187">
        <f>IF(N876="základní",J876,0)</f>
        <v>0</v>
      </c>
      <c r="BF876" s="187">
        <f>IF(N876="snížená",J876,0)</f>
        <v>0</v>
      </c>
      <c r="BG876" s="187">
        <f>IF(N876="zákl. přenesená",J876,0)</f>
        <v>0</v>
      </c>
      <c r="BH876" s="187">
        <f>IF(N876="sníž. přenesená",J876,0)</f>
        <v>0</v>
      </c>
      <c r="BI876" s="187">
        <f>IF(N876="nulová",J876,0)</f>
        <v>0</v>
      </c>
      <c r="BJ876" s="19" t="s">
        <v>80</v>
      </c>
      <c r="BK876" s="187">
        <f>ROUND(I876*H876,2)</f>
        <v>0</v>
      </c>
      <c r="BL876" s="19" t="s">
        <v>151</v>
      </c>
      <c r="BM876" s="186" t="s">
        <v>964</v>
      </c>
    </row>
    <row r="877" spans="1:47" s="2" customFormat="1" ht="12">
      <c r="A877" s="36"/>
      <c r="B877" s="37"/>
      <c r="C877" s="38"/>
      <c r="D877" s="188" t="s">
        <v>153</v>
      </c>
      <c r="E877" s="38"/>
      <c r="F877" s="189" t="s">
        <v>965</v>
      </c>
      <c r="G877" s="38"/>
      <c r="H877" s="38"/>
      <c r="I877" s="190"/>
      <c r="J877" s="38"/>
      <c r="K877" s="38"/>
      <c r="L877" s="41"/>
      <c r="M877" s="191"/>
      <c r="N877" s="192"/>
      <c r="O877" s="66"/>
      <c r="P877" s="66"/>
      <c r="Q877" s="66"/>
      <c r="R877" s="66"/>
      <c r="S877" s="66"/>
      <c r="T877" s="67"/>
      <c r="U877" s="36"/>
      <c r="V877" s="36"/>
      <c r="W877" s="36"/>
      <c r="X877" s="36"/>
      <c r="Y877" s="36"/>
      <c r="Z877" s="36"/>
      <c r="AA877" s="36"/>
      <c r="AB877" s="36"/>
      <c r="AC877" s="36"/>
      <c r="AD877" s="36"/>
      <c r="AE877" s="36"/>
      <c r="AT877" s="19" t="s">
        <v>153</v>
      </c>
      <c r="AU877" s="19" t="s">
        <v>82</v>
      </c>
    </row>
    <row r="878" spans="2:63" s="12" customFormat="1" ht="25.9" customHeight="1">
      <c r="B878" s="159"/>
      <c r="C878" s="160"/>
      <c r="D878" s="161" t="s">
        <v>71</v>
      </c>
      <c r="E878" s="162" t="s">
        <v>966</v>
      </c>
      <c r="F878" s="162" t="s">
        <v>967</v>
      </c>
      <c r="G878" s="160"/>
      <c r="H878" s="160"/>
      <c r="I878" s="163"/>
      <c r="J878" s="164">
        <f>BK878</f>
        <v>0</v>
      </c>
      <c r="K878" s="160"/>
      <c r="L878" s="165"/>
      <c r="M878" s="166"/>
      <c r="N878" s="167"/>
      <c r="O878" s="167"/>
      <c r="P878" s="168">
        <f>P879+P902+P953+P964+P966+P968+P978+P1160+P1306+P1510+P1524+P1647+P1654+P1769+P1969+P2176+P2226+P2293</f>
        <v>0</v>
      </c>
      <c r="Q878" s="167"/>
      <c r="R878" s="168">
        <f>R879+R902+R953+R964+R966+R968+R978+R1160+R1306+R1510+R1524+R1647+R1654+R1769+R1969+R2176+R2226+R2293</f>
        <v>51.06172149000001</v>
      </c>
      <c r="S878" s="167"/>
      <c r="T878" s="169">
        <f>T879+T902+T953+T964+T966+T968+T978+T1160+T1306+T1510+T1524+T1647+T1654+T1769+T1969+T2176+T2226+T2293</f>
        <v>13.010728389999999</v>
      </c>
      <c r="AR878" s="170" t="s">
        <v>82</v>
      </c>
      <c r="AT878" s="171" t="s">
        <v>71</v>
      </c>
      <c r="AU878" s="171" t="s">
        <v>72</v>
      </c>
      <c r="AY878" s="170" t="s">
        <v>143</v>
      </c>
      <c r="BK878" s="172">
        <f>BK879+BK902+BK953+BK964+BK966+BK968+BK978+BK1160+BK1306+BK1510+BK1524+BK1647+BK1654+BK1769+BK1969+BK2176+BK2226+BK2293</f>
        <v>0</v>
      </c>
    </row>
    <row r="879" spans="2:63" s="12" customFormat="1" ht="22.9" customHeight="1">
      <c r="B879" s="159"/>
      <c r="C879" s="160"/>
      <c r="D879" s="161" t="s">
        <v>71</v>
      </c>
      <c r="E879" s="173" t="s">
        <v>968</v>
      </c>
      <c r="F879" s="173" t="s">
        <v>969</v>
      </c>
      <c r="G879" s="160"/>
      <c r="H879" s="160"/>
      <c r="I879" s="163"/>
      <c r="J879" s="174">
        <f>BK879</f>
        <v>0</v>
      </c>
      <c r="K879" s="160"/>
      <c r="L879" s="165"/>
      <c r="M879" s="166"/>
      <c r="N879" s="167"/>
      <c r="O879" s="167"/>
      <c r="P879" s="168">
        <f>SUM(P880:P901)</f>
        <v>0</v>
      </c>
      <c r="Q879" s="167"/>
      <c r="R879" s="168">
        <f>SUM(R880:R901)</f>
        <v>0.465432</v>
      </c>
      <c r="S879" s="167"/>
      <c r="T879" s="169">
        <f>SUM(T880:T901)</f>
        <v>0.98422836</v>
      </c>
      <c r="AR879" s="170" t="s">
        <v>82</v>
      </c>
      <c r="AT879" s="171" t="s">
        <v>71</v>
      </c>
      <c r="AU879" s="171" t="s">
        <v>80</v>
      </c>
      <c r="AY879" s="170" t="s">
        <v>143</v>
      </c>
      <c r="BK879" s="172">
        <f>SUM(BK880:BK901)</f>
        <v>0</v>
      </c>
    </row>
    <row r="880" spans="1:65" s="2" customFormat="1" ht="33" customHeight="1">
      <c r="A880" s="36"/>
      <c r="B880" s="37"/>
      <c r="C880" s="175" t="s">
        <v>970</v>
      </c>
      <c r="D880" s="175" t="s">
        <v>146</v>
      </c>
      <c r="E880" s="176" t="s">
        <v>971</v>
      </c>
      <c r="F880" s="177" t="s">
        <v>972</v>
      </c>
      <c r="G880" s="178" t="s">
        <v>178</v>
      </c>
      <c r="H880" s="179">
        <v>435.796</v>
      </c>
      <c r="I880" s="180"/>
      <c r="J880" s="181">
        <f>ROUND(I880*H880,2)</f>
        <v>0</v>
      </c>
      <c r="K880" s="177" t="s">
        <v>150</v>
      </c>
      <c r="L880" s="41"/>
      <c r="M880" s="182" t="s">
        <v>19</v>
      </c>
      <c r="N880" s="183" t="s">
        <v>43</v>
      </c>
      <c r="O880" s="66"/>
      <c r="P880" s="184">
        <f>O880*H880</f>
        <v>0</v>
      </c>
      <c r="Q880" s="184">
        <v>0</v>
      </c>
      <c r="R880" s="184">
        <f>Q880*H880</f>
        <v>0</v>
      </c>
      <c r="S880" s="184">
        <v>0.00066</v>
      </c>
      <c r="T880" s="185">
        <f>S880*H880</f>
        <v>0.28762536</v>
      </c>
      <c r="U880" s="36"/>
      <c r="V880" s="36"/>
      <c r="W880" s="36"/>
      <c r="X880" s="36"/>
      <c r="Y880" s="36"/>
      <c r="Z880" s="36"/>
      <c r="AA880" s="36"/>
      <c r="AB880" s="36"/>
      <c r="AC880" s="36"/>
      <c r="AD880" s="36"/>
      <c r="AE880" s="36"/>
      <c r="AR880" s="186" t="s">
        <v>257</v>
      </c>
      <c r="AT880" s="186" t="s">
        <v>146</v>
      </c>
      <c r="AU880" s="186" t="s">
        <v>82</v>
      </c>
      <c r="AY880" s="19" t="s">
        <v>143</v>
      </c>
      <c r="BE880" s="187">
        <f>IF(N880="základní",J880,0)</f>
        <v>0</v>
      </c>
      <c r="BF880" s="187">
        <f>IF(N880="snížená",J880,0)</f>
        <v>0</v>
      </c>
      <c r="BG880" s="187">
        <f>IF(N880="zákl. přenesená",J880,0)</f>
        <v>0</v>
      </c>
      <c r="BH880" s="187">
        <f>IF(N880="sníž. přenesená",J880,0)</f>
        <v>0</v>
      </c>
      <c r="BI880" s="187">
        <f>IF(N880="nulová",J880,0)</f>
        <v>0</v>
      </c>
      <c r="BJ880" s="19" t="s">
        <v>80</v>
      </c>
      <c r="BK880" s="187">
        <f>ROUND(I880*H880,2)</f>
        <v>0</v>
      </c>
      <c r="BL880" s="19" t="s">
        <v>257</v>
      </c>
      <c r="BM880" s="186" t="s">
        <v>973</v>
      </c>
    </row>
    <row r="881" spans="1:47" s="2" customFormat="1" ht="12">
      <c r="A881" s="36"/>
      <c r="B881" s="37"/>
      <c r="C881" s="38"/>
      <c r="D881" s="188" t="s">
        <v>153</v>
      </c>
      <c r="E881" s="38"/>
      <c r="F881" s="189" t="s">
        <v>974</v>
      </c>
      <c r="G881" s="38"/>
      <c r="H881" s="38"/>
      <c r="I881" s="190"/>
      <c r="J881" s="38"/>
      <c r="K881" s="38"/>
      <c r="L881" s="41"/>
      <c r="M881" s="191"/>
      <c r="N881" s="192"/>
      <c r="O881" s="66"/>
      <c r="P881" s="66"/>
      <c r="Q881" s="66"/>
      <c r="R881" s="66"/>
      <c r="S881" s="66"/>
      <c r="T881" s="67"/>
      <c r="U881" s="36"/>
      <c r="V881" s="36"/>
      <c r="W881" s="36"/>
      <c r="X881" s="36"/>
      <c r="Y881" s="36"/>
      <c r="Z881" s="36"/>
      <c r="AA881" s="36"/>
      <c r="AB881" s="36"/>
      <c r="AC881" s="36"/>
      <c r="AD881" s="36"/>
      <c r="AE881" s="36"/>
      <c r="AT881" s="19" t="s">
        <v>153</v>
      </c>
      <c r="AU881" s="19" t="s">
        <v>82</v>
      </c>
    </row>
    <row r="882" spans="2:51" s="13" customFormat="1" ht="12">
      <c r="B882" s="193"/>
      <c r="C882" s="194"/>
      <c r="D882" s="195" t="s">
        <v>155</v>
      </c>
      <c r="E882" s="196" t="s">
        <v>19</v>
      </c>
      <c r="F882" s="197" t="s">
        <v>832</v>
      </c>
      <c r="G882" s="194"/>
      <c r="H882" s="196" t="s">
        <v>19</v>
      </c>
      <c r="I882" s="198"/>
      <c r="J882" s="194"/>
      <c r="K882" s="194"/>
      <c r="L882" s="199"/>
      <c r="M882" s="200"/>
      <c r="N882" s="201"/>
      <c r="O882" s="201"/>
      <c r="P882" s="201"/>
      <c r="Q882" s="201"/>
      <c r="R882" s="201"/>
      <c r="S882" s="201"/>
      <c r="T882" s="202"/>
      <c r="AT882" s="203" t="s">
        <v>155</v>
      </c>
      <c r="AU882" s="203" t="s">
        <v>82</v>
      </c>
      <c r="AV882" s="13" t="s">
        <v>80</v>
      </c>
      <c r="AW882" s="13" t="s">
        <v>33</v>
      </c>
      <c r="AX882" s="13" t="s">
        <v>72</v>
      </c>
      <c r="AY882" s="203" t="s">
        <v>143</v>
      </c>
    </row>
    <row r="883" spans="2:51" s="14" customFormat="1" ht="12">
      <c r="B883" s="204"/>
      <c r="C883" s="205"/>
      <c r="D883" s="195" t="s">
        <v>155</v>
      </c>
      <c r="E883" s="206" t="s">
        <v>19</v>
      </c>
      <c r="F883" s="207" t="s">
        <v>975</v>
      </c>
      <c r="G883" s="205"/>
      <c r="H883" s="208">
        <v>335.723</v>
      </c>
      <c r="I883" s="209"/>
      <c r="J883" s="205"/>
      <c r="K883" s="205"/>
      <c r="L883" s="210"/>
      <c r="M883" s="211"/>
      <c r="N883" s="212"/>
      <c r="O883" s="212"/>
      <c r="P883" s="212"/>
      <c r="Q883" s="212"/>
      <c r="R883" s="212"/>
      <c r="S883" s="212"/>
      <c r="T883" s="213"/>
      <c r="AT883" s="214" t="s">
        <v>155</v>
      </c>
      <c r="AU883" s="214" t="s">
        <v>82</v>
      </c>
      <c r="AV883" s="14" t="s">
        <v>82</v>
      </c>
      <c r="AW883" s="14" t="s">
        <v>33</v>
      </c>
      <c r="AX883" s="14" t="s">
        <v>72</v>
      </c>
      <c r="AY883" s="214" t="s">
        <v>143</v>
      </c>
    </row>
    <row r="884" spans="2:51" s="14" customFormat="1" ht="12">
      <c r="B884" s="204"/>
      <c r="C884" s="205"/>
      <c r="D884" s="195" t="s">
        <v>155</v>
      </c>
      <c r="E884" s="206" t="s">
        <v>19</v>
      </c>
      <c r="F884" s="207" t="s">
        <v>976</v>
      </c>
      <c r="G884" s="205"/>
      <c r="H884" s="208">
        <v>100.073</v>
      </c>
      <c r="I884" s="209"/>
      <c r="J884" s="205"/>
      <c r="K884" s="205"/>
      <c r="L884" s="210"/>
      <c r="M884" s="211"/>
      <c r="N884" s="212"/>
      <c r="O884" s="212"/>
      <c r="P884" s="212"/>
      <c r="Q884" s="212"/>
      <c r="R884" s="212"/>
      <c r="S884" s="212"/>
      <c r="T884" s="213"/>
      <c r="AT884" s="214" t="s">
        <v>155</v>
      </c>
      <c r="AU884" s="214" t="s">
        <v>82</v>
      </c>
      <c r="AV884" s="14" t="s">
        <v>82</v>
      </c>
      <c r="AW884" s="14" t="s">
        <v>33</v>
      </c>
      <c r="AX884" s="14" t="s">
        <v>72</v>
      </c>
      <c r="AY884" s="214" t="s">
        <v>143</v>
      </c>
    </row>
    <row r="885" spans="2:51" s="15" customFormat="1" ht="12">
      <c r="B885" s="215"/>
      <c r="C885" s="216"/>
      <c r="D885" s="195" t="s">
        <v>155</v>
      </c>
      <c r="E885" s="217" t="s">
        <v>19</v>
      </c>
      <c r="F885" s="218" t="s">
        <v>166</v>
      </c>
      <c r="G885" s="216"/>
      <c r="H885" s="219">
        <v>435.796</v>
      </c>
      <c r="I885" s="220"/>
      <c r="J885" s="216"/>
      <c r="K885" s="216"/>
      <c r="L885" s="221"/>
      <c r="M885" s="222"/>
      <c r="N885" s="223"/>
      <c r="O885" s="223"/>
      <c r="P885" s="223"/>
      <c r="Q885" s="223"/>
      <c r="R885" s="223"/>
      <c r="S885" s="223"/>
      <c r="T885" s="224"/>
      <c r="AT885" s="225" t="s">
        <v>155</v>
      </c>
      <c r="AU885" s="225" t="s">
        <v>82</v>
      </c>
      <c r="AV885" s="15" t="s">
        <v>151</v>
      </c>
      <c r="AW885" s="15" t="s">
        <v>33</v>
      </c>
      <c r="AX885" s="15" t="s">
        <v>80</v>
      </c>
      <c r="AY885" s="225" t="s">
        <v>143</v>
      </c>
    </row>
    <row r="886" spans="1:65" s="2" customFormat="1" ht="33" customHeight="1">
      <c r="A886" s="36"/>
      <c r="B886" s="37"/>
      <c r="C886" s="175" t="s">
        <v>977</v>
      </c>
      <c r="D886" s="175" t="s">
        <v>146</v>
      </c>
      <c r="E886" s="176" t="s">
        <v>978</v>
      </c>
      <c r="F886" s="177" t="s">
        <v>979</v>
      </c>
      <c r="G886" s="178" t="s">
        <v>194</v>
      </c>
      <c r="H886" s="179">
        <v>2</v>
      </c>
      <c r="I886" s="180"/>
      <c r="J886" s="181">
        <f>ROUND(I886*H886,2)</f>
        <v>0</v>
      </c>
      <c r="K886" s="177" t="s">
        <v>150</v>
      </c>
      <c r="L886" s="41"/>
      <c r="M886" s="182" t="s">
        <v>19</v>
      </c>
      <c r="N886" s="183" t="s">
        <v>43</v>
      </c>
      <c r="O886" s="66"/>
      <c r="P886" s="184">
        <f>O886*H886</f>
        <v>0</v>
      </c>
      <c r="Q886" s="184">
        <v>0</v>
      </c>
      <c r="R886" s="184">
        <f>Q886*H886</f>
        <v>0</v>
      </c>
      <c r="S886" s="184">
        <v>0.0003</v>
      </c>
      <c r="T886" s="185">
        <f>S886*H886</f>
        <v>0.0006</v>
      </c>
      <c r="U886" s="36"/>
      <c r="V886" s="36"/>
      <c r="W886" s="36"/>
      <c r="X886" s="36"/>
      <c r="Y886" s="36"/>
      <c r="Z886" s="36"/>
      <c r="AA886" s="36"/>
      <c r="AB886" s="36"/>
      <c r="AC886" s="36"/>
      <c r="AD886" s="36"/>
      <c r="AE886" s="36"/>
      <c r="AR886" s="186" t="s">
        <v>257</v>
      </c>
      <c r="AT886" s="186" t="s">
        <v>146</v>
      </c>
      <c r="AU886" s="186" t="s">
        <v>82</v>
      </c>
      <c r="AY886" s="19" t="s">
        <v>143</v>
      </c>
      <c r="BE886" s="187">
        <f>IF(N886="základní",J886,0)</f>
        <v>0</v>
      </c>
      <c r="BF886" s="187">
        <f>IF(N886="snížená",J886,0)</f>
        <v>0</v>
      </c>
      <c r="BG886" s="187">
        <f>IF(N886="zákl. přenesená",J886,0)</f>
        <v>0</v>
      </c>
      <c r="BH886" s="187">
        <f>IF(N886="sníž. přenesená",J886,0)</f>
        <v>0</v>
      </c>
      <c r="BI886" s="187">
        <f>IF(N886="nulová",J886,0)</f>
        <v>0</v>
      </c>
      <c r="BJ886" s="19" t="s">
        <v>80</v>
      </c>
      <c r="BK886" s="187">
        <f>ROUND(I886*H886,2)</f>
        <v>0</v>
      </c>
      <c r="BL886" s="19" t="s">
        <v>257</v>
      </c>
      <c r="BM886" s="186" t="s">
        <v>980</v>
      </c>
    </row>
    <row r="887" spans="1:47" s="2" customFormat="1" ht="12">
      <c r="A887" s="36"/>
      <c r="B887" s="37"/>
      <c r="C887" s="38"/>
      <c r="D887" s="188" t="s">
        <v>153</v>
      </c>
      <c r="E887" s="38"/>
      <c r="F887" s="189" t="s">
        <v>981</v>
      </c>
      <c r="G887" s="38"/>
      <c r="H887" s="38"/>
      <c r="I887" s="190"/>
      <c r="J887" s="38"/>
      <c r="K887" s="38"/>
      <c r="L887" s="41"/>
      <c r="M887" s="191"/>
      <c r="N887" s="192"/>
      <c r="O887" s="66"/>
      <c r="P887" s="66"/>
      <c r="Q887" s="66"/>
      <c r="R887" s="66"/>
      <c r="S887" s="66"/>
      <c r="T887" s="67"/>
      <c r="U887" s="36"/>
      <c r="V887" s="36"/>
      <c r="W887" s="36"/>
      <c r="X887" s="36"/>
      <c r="Y887" s="36"/>
      <c r="Z887" s="36"/>
      <c r="AA887" s="36"/>
      <c r="AB887" s="36"/>
      <c r="AC887" s="36"/>
      <c r="AD887" s="36"/>
      <c r="AE887" s="36"/>
      <c r="AT887" s="19" t="s">
        <v>153</v>
      </c>
      <c r="AU887" s="19" t="s">
        <v>82</v>
      </c>
    </row>
    <row r="888" spans="2:51" s="13" customFormat="1" ht="12">
      <c r="B888" s="193"/>
      <c r="C888" s="194"/>
      <c r="D888" s="195" t="s">
        <v>155</v>
      </c>
      <c r="E888" s="196" t="s">
        <v>19</v>
      </c>
      <c r="F888" s="197" t="s">
        <v>838</v>
      </c>
      <c r="G888" s="194"/>
      <c r="H888" s="196" t="s">
        <v>19</v>
      </c>
      <c r="I888" s="198"/>
      <c r="J888" s="194"/>
      <c r="K888" s="194"/>
      <c r="L888" s="199"/>
      <c r="M888" s="200"/>
      <c r="N888" s="201"/>
      <c r="O888" s="201"/>
      <c r="P888" s="201"/>
      <c r="Q888" s="201"/>
      <c r="R888" s="201"/>
      <c r="S888" s="201"/>
      <c r="T888" s="202"/>
      <c r="AT888" s="203" t="s">
        <v>155</v>
      </c>
      <c r="AU888" s="203" t="s">
        <v>82</v>
      </c>
      <c r="AV888" s="13" t="s">
        <v>80</v>
      </c>
      <c r="AW888" s="13" t="s">
        <v>33</v>
      </c>
      <c r="AX888" s="13" t="s">
        <v>72</v>
      </c>
      <c r="AY888" s="203" t="s">
        <v>143</v>
      </c>
    </row>
    <row r="889" spans="2:51" s="14" customFormat="1" ht="12">
      <c r="B889" s="204"/>
      <c r="C889" s="205"/>
      <c r="D889" s="195" t="s">
        <v>155</v>
      </c>
      <c r="E889" s="206" t="s">
        <v>19</v>
      </c>
      <c r="F889" s="207" t="s">
        <v>82</v>
      </c>
      <c r="G889" s="205"/>
      <c r="H889" s="208">
        <v>2</v>
      </c>
      <c r="I889" s="209"/>
      <c r="J889" s="205"/>
      <c r="K889" s="205"/>
      <c r="L889" s="210"/>
      <c r="M889" s="211"/>
      <c r="N889" s="212"/>
      <c r="O889" s="212"/>
      <c r="P889" s="212"/>
      <c r="Q889" s="212"/>
      <c r="R889" s="212"/>
      <c r="S889" s="212"/>
      <c r="T889" s="213"/>
      <c r="AT889" s="214" t="s">
        <v>155</v>
      </c>
      <c r="AU889" s="214" t="s">
        <v>82</v>
      </c>
      <c r="AV889" s="14" t="s">
        <v>82</v>
      </c>
      <c r="AW889" s="14" t="s">
        <v>33</v>
      </c>
      <c r="AX889" s="14" t="s">
        <v>80</v>
      </c>
      <c r="AY889" s="214" t="s">
        <v>143</v>
      </c>
    </row>
    <row r="890" spans="1:65" s="2" customFormat="1" ht="33" customHeight="1">
      <c r="A890" s="36"/>
      <c r="B890" s="37"/>
      <c r="C890" s="175" t="s">
        <v>982</v>
      </c>
      <c r="D890" s="175" t="s">
        <v>146</v>
      </c>
      <c r="E890" s="176" t="s">
        <v>983</v>
      </c>
      <c r="F890" s="177" t="s">
        <v>984</v>
      </c>
      <c r="G890" s="178" t="s">
        <v>178</v>
      </c>
      <c r="H890" s="179">
        <v>42.182</v>
      </c>
      <c r="I890" s="180"/>
      <c r="J890" s="181">
        <f>ROUND(I890*H890,2)</f>
        <v>0</v>
      </c>
      <c r="K890" s="177" t="s">
        <v>150</v>
      </c>
      <c r="L890" s="41"/>
      <c r="M890" s="182" t="s">
        <v>19</v>
      </c>
      <c r="N890" s="183" t="s">
        <v>43</v>
      </c>
      <c r="O890" s="66"/>
      <c r="P890" s="184">
        <f>O890*H890</f>
        <v>0</v>
      </c>
      <c r="Q890" s="184">
        <v>0</v>
      </c>
      <c r="R890" s="184">
        <f>Q890*H890</f>
        <v>0</v>
      </c>
      <c r="S890" s="184">
        <v>0.0165</v>
      </c>
      <c r="T890" s="185">
        <f>S890*H890</f>
        <v>0.696003</v>
      </c>
      <c r="U890" s="36"/>
      <c r="V890" s="36"/>
      <c r="W890" s="36"/>
      <c r="X890" s="36"/>
      <c r="Y890" s="36"/>
      <c r="Z890" s="36"/>
      <c r="AA890" s="36"/>
      <c r="AB890" s="36"/>
      <c r="AC890" s="36"/>
      <c r="AD890" s="36"/>
      <c r="AE890" s="36"/>
      <c r="AR890" s="186" t="s">
        <v>257</v>
      </c>
      <c r="AT890" s="186" t="s">
        <v>146</v>
      </c>
      <c r="AU890" s="186" t="s">
        <v>82</v>
      </c>
      <c r="AY890" s="19" t="s">
        <v>143</v>
      </c>
      <c r="BE890" s="187">
        <f>IF(N890="základní",J890,0)</f>
        <v>0</v>
      </c>
      <c r="BF890" s="187">
        <f>IF(N890="snížená",J890,0)</f>
        <v>0</v>
      </c>
      <c r="BG890" s="187">
        <f>IF(N890="zákl. přenesená",J890,0)</f>
        <v>0</v>
      </c>
      <c r="BH890" s="187">
        <f>IF(N890="sníž. přenesená",J890,0)</f>
        <v>0</v>
      </c>
      <c r="BI890" s="187">
        <f>IF(N890="nulová",J890,0)</f>
        <v>0</v>
      </c>
      <c r="BJ890" s="19" t="s">
        <v>80</v>
      </c>
      <c r="BK890" s="187">
        <f>ROUND(I890*H890,2)</f>
        <v>0</v>
      </c>
      <c r="BL890" s="19" t="s">
        <v>257</v>
      </c>
      <c r="BM890" s="186" t="s">
        <v>985</v>
      </c>
    </row>
    <row r="891" spans="1:47" s="2" customFormat="1" ht="12">
      <c r="A891" s="36"/>
      <c r="B891" s="37"/>
      <c r="C891" s="38"/>
      <c r="D891" s="188" t="s">
        <v>153</v>
      </c>
      <c r="E891" s="38"/>
      <c r="F891" s="189" t="s">
        <v>986</v>
      </c>
      <c r="G891" s="38"/>
      <c r="H891" s="38"/>
      <c r="I891" s="190"/>
      <c r="J891" s="38"/>
      <c r="K891" s="38"/>
      <c r="L891" s="41"/>
      <c r="M891" s="191"/>
      <c r="N891" s="192"/>
      <c r="O891" s="66"/>
      <c r="P891" s="66"/>
      <c r="Q891" s="66"/>
      <c r="R891" s="66"/>
      <c r="S891" s="66"/>
      <c r="T891" s="67"/>
      <c r="U891" s="36"/>
      <c r="V891" s="36"/>
      <c r="W891" s="36"/>
      <c r="X891" s="36"/>
      <c r="Y891" s="36"/>
      <c r="Z891" s="36"/>
      <c r="AA891" s="36"/>
      <c r="AB891" s="36"/>
      <c r="AC891" s="36"/>
      <c r="AD891" s="36"/>
      <c r="AE891" s="36"/>
      <c r="AT891" s="19" t="s">
        <v>153</v>
      </c>
      <c r="AU891" s="19" t="s">
        <v>82</v>
      </c>
    </row>
    <row r="892" spans="2:51" s="13" customFormat="1" ht="12">
      <c r="B892" s="193"/>
      <c r="C892" s="194"/>
      <c r="D892" s="195" t="s">
        <v>155</v>
      </c>
      <c r="E892" s="196" t="s">
        <v>19</v>
      </c>
      <c r="F892" s="197" t="s">
        <v>838</v>
      </c>
      <c r="G892" s="194"/>
      <c r="H892" s="196" t="s">
        <v>19</v>
      </c>
      <c r="I892" s="198"/>
      <c r="J892" s="194"/>
      <c r="K892" s="194"/>
      <c r="L892" s="199"/>
      <c r="M892" s="200"/>
      <c r="N892" s="201"/>
      <c r="O892" s="201"/>
      <c r="P892" s="201"/>
      <c r="Q892" s="201"/>
      <c r="R892" s="201"/>
      <c r="S892" s="201"/>
      <c r="T892" s="202"/>
      <c r="AT892" s="203" t="s">
        <v>155</v>
      </c>
      <c r="AU892" s="203" t="s">
        <v>82</v>
      </c>
      <c r="AV892" s="13" t="s">
        <v>80</v>
      </c>
      <c r="AW892" s="13" t="s">
        <v>33</v>
      </c>
      <c r="AX892" s="13" t="s">
        <v>72</v>
      </c>
      <c r="AY892" s="203" t="s">
        <v>143</v>
      </c>
    </row>
    <row r="893" spans="2:51" s="14" customFormat="1" ht="12">
      <c r="B893" s="204"/>
      <c r="C893" s="205"/>
      <c r="D893" s="195" t="s">
        <v>155</v>
      </c>
      <c r="E893" s="206" t="s">
        <v>19</v>
      </c>
      <c r="F893" s="207" t="s">
        <v>869</v>
      </c>
      <c r="G893" s="205"/>
      <c r="H893" s="208">
        <v>42.182</v>
      </c>
      <c r="I893" s="209"/>
      <c r="J893" s="205"/>
      <c r="K893" s="205"/>
      <c r="L893" s="210"/>
      <c r="M893" s="211"/>
      <c r="N893" s="212"/>
      <c r="O893" s="212"/>
      <c r="P893" s="212"/>
      <c r="Q893" s="212"/>
      <c r="R893" s="212"/>
      <c r="S893" s="212"/>
      <c r="T893" s="213"/>
      <c r="AT893" s="214" t="s">
        <v>155</v>
      </c>
      <c r="AU893" s="214" t="s">
        <v>82</v>
      </c>
      <c r="AV893" s="14" t="s">
        <v>82</v>
      </c>
      <c r="AW893" s="14" t="s">
        <v>33</v>
      </c>
      <c r="AX893" s="14" t="s">
        <v>80</v>
      </c>
      <c r="AY893" s="214" t="s">
        <v>143</v>
      </c>
    </row>
    <row r="894" spans="1:65" s="2" customFormat="1" ht="33" customHeight="1">
      <c r="A894" s="36"/>
      <c r="B894" s="37"/>
      <c r="C894" s="175" t="s">
        <v>987</v>
      </c>
      <c r="D894" s="175" t="s">
        <v>146</v>
      </c>
      <c r="E894" s="176" t="s">
        <v>988</v>
      </c>
      <c r="F894" s="177" t="s">
        <v>989</v>
      </c>
      <c r="G894" s="178" t="s">
        <v>178</v>
      </c>
      <c r="H894" s="179">
        <v>96.965</v>
      </c>
      <c r="I894" s="180"/>
      <c r="J894" s="181">
        <f>ROUND(I894*H894,2)</f>
        <v>0</v>
      </c>
      <c r="K894" s="177" t="s">
        <v>150</v>
      </c>
      <c r="L894" s="41"/>
      <c r="M894" s="182" t="s">
        <v>19</v>
      </c>
      <c r="N894" s="183" t="s">
        <v>43</v>
      </c>
      <c r="O894" s="66"/>
      <c r="P894" s="184">
        <f>O894*H894</f>
        <v>0</v>
      </c>
      <c r="Q894" s="184">
        <v>0</v>
      </c>
      <c r="R894" s="184">
        <f>Q894*H894</f>
        <v>0</v>
      </c>
      <c r="S894" s="184">
        <v>0</v>
      </c>
      <c r="T894" s="185">
        <f>S894*H894</f>
        <v>0</v>
      </c>
      <c r="U894" s="36"/>
      <c r="V894" s="36"/>
      <c r="W894" s="36"/>
      <c r="X894" s="36"/>
      <c r="Y894" s="36"/>
      <c r="Z894" s="36"/>
      <c r="AA894" s="36"/>
      <c r="AB894" s="36"/>
      <c r="AC894" s="36"/>
      <c r="AD894" s="36"/>
      <c r="AE894" s="36"/>
      <c r="AR894" s="186" t="s">
        <v>257</v>
      </c>
      <c r="AT894" s="186" t="s">
        <v>146</v>
      </c>
      <c r="AU894" s="186" t="s">
        <v>82</v>
      </c>
      <c r="AY894" s="19" t="s">
        <v>143</v>
      </c>
      <c r="BE894" s="187">
        <f>IF(N894="základní",J894,0)</f>
        <v>0</v>
      </c>
      <c r="BF894" s="187">
        <f>IF(N894="snížená",J894,0)</f>
        <v>0</v>
      </c>
      <c r="BG894" s="187">
        <f>IF(N894="zákl. přenesená",J894,0)</f>
        <v>0</v>
      </c>
      <c r="BH894" s="187">
        <f>IF(N894="sníž. přenesená",J894,0)</f>
        <v>0</v>
      </c>
      <c r="BI894" s="187">
        <f>IF(N894="nulová",J894,0)</f>
        <v>0</v>
      </c>
      <c r="BJ894" s="19" t="s">
        <v>80</v>
      </c>
      <c r="BK894" s="187">
        <f>ROUND(I894*H894,2)</f>
        <v>0</v>
      </c>
      <c r="BL894" s="19" t="s">
        <v>257</v>
      </c>
      <c r="BM894" s="186" t="s">
        <v>990</v>
      </c>
    </row>
    <row r="895" spans="1:47" s="2" customFormat="1" ht="12">
      <c r="A895" s="36"/>
      <c r="B895" s="37"/>
      <c r="C895" s="38"/>
      <c r="D895" s="188" t="s">
        <v>153</v>
      </c>
      <c r="E895" s="38"/>
      <c r="F895" s="189" t="s">
        <v>991</v>
      </c>
      <c r="G895" s="38"/>
      <c r="H895" s="38"/>
      <c r="I895" s="190"/>
      <c r="J895" s="38"/>
      <c r="K895" s="38"/>
      <c r="L895" s="41"/>
      <c r="M895" s="191"/>
      <c r="N895" s="192"/>
      <c r="O895" s="66"/>
      <c r="P895" s="66"/>
      <c r="Q895" s="66"/>
      <c r="R895" s="66"/>
      <c r="S895" s="66"/>
      <c r="T895" s="67"/>
      <c r="U895" s="36"/>
      <c r="V895" s="36"/>
      <c r="W895" s="36"/>
      <c r="X895" s="36"/>
      <c r="Y895" s="36"/>
      <c r="Z895" s="36"/>
      <c r="AA895" s="36"/>
      <c r="AB895" s="36"/>
      <c r="AC895" s="36"/>
      <c r="AD895" s="36"/>
      <c r="AE895" s="36"/>
      <c r="AT895" s="19" t="s">
        <v>153</v>
      </c>
      <c r="AU895" s="19" t="s">
        <v>82</v>
      </c>
    </row>
    <row r="896" spans="2:51" s="13" customFormat="1" ht="12">
      <c r="B896" s="193"/>
      <c r="C896" s="194"/>
      <c r="D896" s="195" t="s">
        <v>155</v>
      </c>
      <c r="E896" s="196" t="s">
        <v>19</v>
      </c>
      <c r="F896" s="197" t="s">
        <v>992</v>
      </c>
      <c r="G896" s="194"/>
      <c r="H896" s="196" t="s">
        <v>19</v>
      </c>
      <c r="I896" s="198"/>
      <c r="J896" s="194"/>
      <c r="K896" s="194"/>
      <c r="L896" s="199"/>
      <c r="M896" s="200"/>
      <c r="N896" s="201"/>
      <c r="O896" s="201"/>
      <c r="P896" s="201"/>
      <c r="Q896" s="201"/>
      <c r="R896" s="201"/>
      <c r="S896" s="201"/>
      <c r="T896" s="202"/>
      <c r="AT896" s="203" t="s">
        <v>155</v>
      </c>
      <c r="AU896" s="203" t="s">
        <v>82</v>
      </c>
      <c r="AV896" s="13" t="s">
        <v>80</v>
      </c>
      <c r="AW896" s="13" t="s">
        <v>33</v>
      </c>
      <c r="AX896" s="13" t="s">
        <v>72</v>
      </c>
      <c r="AY896" s="203" t="s">
        <v>143</v>
      </c>
    </row>
    <row r="897" spans="2:51" s="14" customFormat="1" ht="12">
      <c r="B897" s="204"/>
      <c r="C897" s="205"/>
      <c r="D897" s="195" t="s">
        <v>155</v>
      </c>
      <c r="E897" s="206" t="s">
        <v>19</v>
      </c>
      <c r="F897" s="207" t="s">
        <v>993</v>
      </c>
      <c r="G897" s="205"/>
      <c r="H897" s="208">
        <v>96.965</v>
      </c>
      <c r="I897" s="209"/>
      <c r="J897" s="205"/>
      <c r="K897" s="205"/>
      <c r="L897" s="210"/>
      <c r="M897" s="211"/>
      <c r="N897" s="212"/>
      <c r="O897" s="212"/>
      <c r="P897" s="212"/>
      <c r="Q897" s="212"/>
      <c r="R897" s="212"/>
      <c r="S897" s="212"/>
      <c r="T897" s="213"/>
      <c r="AT897" s="214" t="s">
        <v>155</v>
      </c>
      <c r="AU897" s="214" t="s">
        <v>82</v>
      </c>
      <c r="AV897" s="14" t="s">
        <v>82</v>
      </c>
      <c r="AW897" s="14" t="s">
        <v>33</v>
      </c>
      <c r="AX897" s="14" t="s">
        <v>80</v>
      </c>
      <c r="AY897" s="214" t="s">
        <v>143</v>
      </c>
    </row>
    <row r="898" spans="1:65" s="2" customFormat="1" ht="49.15" customHeight="1">
      <c r="A898" s="36"/>
      <c r="B898" s="37"/>
      <c r="C898" s="226" t="s">
        <v>994</v>
      </c>
      <c r="D898" s="226" t="s">
        <v>227</v>
      </c>
      <c r="E898" s="227" t="s">
        <v>995</v>
      </c>
      <c r="F898" s="228" t="s">
        <v>996</v>
      </c>
      <c r="G898" s="229" t="s">
        <v>178</v>
      </c>
      <c r="H898" s="230">
        <v>116.358</v>
      </c>
      <c r="I898" s="231"/>
      <c r="J898" s="232">
        <f>ROUND(I898*H898,2)</f>
        <v>0</v>
      </c>
      <c r="K898" s="228" t="s">
        <v>150</v>
      </c>
      <c r="L898" s="233"/>
      <c r="M898" s="234" t="s">
        <v>19</v>
      </c>
      <c r="N898" s="235" t="s">
        <v>43</v>
      </c>
      <c r="O898" s="66"/>
      <c r="P898" s="184">
        <f>O898*H898</f>
        <v>0</v>
      </c>
      <c r="Q898" s="184">
        <v>0.004</v>
      </c>
      <c r="R898" s="184">
        <f>Q898*H898</f>
        <v>0.465432</v>
      </c>
      <c r="S898" s="184">
        <v>0</v>
      </c>
      <c r="T898" s="185">
        <f>S898*H898</f>
        <v>0</v>
      </c>
      <c r="U898" s="36"/>
      <c r="V898" s="36"/>
      <c r="W898" s="36"/>
      <c r="X898" s="36"/>
      <c r="Y898" s="36"/>
      <c r="Z898" s="36"/>
      <c r="AA898" s="36"/>
      <c r="AB898" s="36"/>
      <c r="AC898" s="36"/>
      <c r="AD898" s="36"/>
      <c r="AE898" s="36"/>
      <c r="AR898" s="186" t="s">
        <v>519</v>
      </c>
      <c r="AT898" s="186" t="s">
        <v>227</v>
      </c>
      <c r="AU898" s="186" t="s">
        <v>82</v>
      </c>
      <c r="AY898" s="19" t="s">
        <v>143</v>
      </c>
      <c r="BE898" s="187">
        <f>IF(N898="základní",J898,0)</f>
        <v>0</v>
      </c>
      <c r="BF898" s="187">
        <f>IF(N898="snížená",J898,0)</f>
        <v>0</v>
      </c>
      <c r="BG898" s="187">
        <f>IF(N898="zákl. přenesená",J898,0)</f>
        <v>0</v>
      </c>
      <c r="BH898" s="187">
        <f>IF(N898="sníž. přenesená",J898,0)</f>
        <v>0</v>
      </c>
      <c r="BI898" s="187">
        <f>IF(N898="nulová",J898,0)</f>
        <v>0</v>
      </c>
      <c r="BJ898" s="19" t="s">
        <v>80</v>
      </c>
      <c r="BK898" s="187">
        <f>ROUND(I898*H898,2)</f>
        <v>0</v>
      </c>
      <c r="BL898" s="19" t="s">
        <v>257</v>
      </c>
      <c r="BM898" s="186" t="s">
        <v>997</v>
      </c>
    </row>
    <row r="899" spans="2:51" s="14" customFormat="1" ht="12">
      <c r="B899" s="204"/>
      <c r="C899" s="205"/>
      <c r="D899" s="195" t="s">
        <v>155</v>
      </c>
      <c r="E899" s="205"/>
      <c r="F899" s="207" t="s">
        <v>998</v>
      </c>
      <c r="G899" s="205"/>
      <c r="H899" s="208">
        <v>116.358</v>
      </c>
      <c r="I899" s="209"/>
      <c r="J899" s="205"/>
      <c r="K899" s="205"/>
      <c r="L899" s="210"/>
      <c r="M899" s="211"/>
      <c r="N899" s="212"/>
      <c r="O899" s="212"/>
      <c r="P899" s="212"/>
      <c r="Q899" s="212"/>
      <c r="R899" s="212"/>
      <c r="S899" s="212"/>
      <c r="T899" s="213"/>
      <c r="AT899" s="214" t="s">
        <v>155</v>
      </c>
      <c r="AU899" s="214" t="s">
        <v>82</v>
      </c>
      <c r="AV899" s="14" t="s">
        <v>82</v>
      </c>
      <c r="AW899" s="14" t="s">
        <v>4</v>
      </c>
      <c r="AX899" s="14" t="s">
        <v>80</v>
      </c>
      <c r="AY899" s="214" t="s">
        <v>143</v>
      </c>
    </row>
    <row r="900" spans="1:65" s="2" customFormat="1" ht="44.25" customHeight="1">
      <c r="A900" s="36"/>
      <c r="B900" s="37"/>
      <c r="C900" s="175" t="s">
        <v>999</v>
      </c>
      <c r="D900" s="175" t="s">
        <v>146</v>
      </c>
      <c r="E900" s="176" t="s">
        <v>1000</v>
      </c>
      <c r="F900" s="177" t="s">
        <v>1001</v>
      </c>
      <c r="G900" s="178" t="s">
        <v>1002</v>
      </c>
      <c r="H900" s="247"/>
      <c r="I900" s="180"/>
      <c r="J900" s="181">
        <f>ROUND(I900*H900,2)</f>
        <v>0</v>
      </c>
      <c r="K900" s="177" t="s">
        <v>150</v>
      </c>
      <c r="L900" s="41"/>
      <c r="M900" s="182" t="s">
        <v>19</v>
      </c>
      <c r="N900" s="183" t="s">
        <v>43</v>
      </c>
      <c r="O900" s="66"/>
      <c r="P900" s="184">
        <f>O900*H900</f>
        <v>0</v>
      </c>
      <c r="Q900" s="184">
        <v>0</v>
      </c>
      <c r="R900" s="184">
        <f>Q900*H900</f>
        <v>0</v>
      </c>
      <c r="S900" s="184">
        <v>0</v>
      </c>
      <c r="T900" s="185">
        <f>S900*H900</f>
        <v>0</v>
      </c>
      <c r="U900" s="36"/>
      <c r="V900" s="36"/>
      <c r="W900" s="36"/>
      <c r="X900" s="36"/>
      <c r="Y900" s="36"/>
      <c r="Z900" s="36"/>
      <c r="AA900" s="36"/>
      <c r="AB900" s="36"/>
      <c r="AC900" s="36"/>
      <c r="AD900" s="36"/>
      <c r="AE900" s="36"/>
      <c r="AR900" s="186" t="s">
        <v>257</v>
      </c>
      <c r="AT900" s="186" t="s">
        <v>146</v>
      </c>
      <c r="AU900" s="186" t="s">
        <v>82</v>
      </c>
      <c r="AY900" s="19" t="s">
        <v>143</v>
      </c>
      <c r="BE900" s="187">
        <f>IF(N900="základní",J900,0)</f>
        <v>0</v>
      </c>
      <c r="BF900" s="187">
        <f>IF(N900="snížená",J900,0)</f>
        <v>0</v>
      </c>
      <c r="BG900" s="187">
        <f>IF(N900="zákl. přenesená",J900,0)</f>
        <v>0</v>
      </c>
      <c r="BH900" s="187">
        <f>IF(N900="sníž. přenesená",J900,0)</f>
        <v>0</v>
      </c>
      <c r="BI900" s="187">
        <f>IF(N900="nulová",J900,0)</f>
        <v>0</v>
      </c>
      <c r="BJ900" s="19" t="s">
        <v>80</v>
      </c>
      <c r="BK900" s="187">
        <f>ROUND(I900*H900,2)</f>
        <v>0</v>
      </c>
      <c r="BL900" s="19" t="s">
        <v>257</v>
      </c>
      <c r="BM900" s="186" t="s">
        <v>1003</v>
      </c>
    </row>
    <row r="901" spans="1:47" s="2" customFormat="1" ht="12">
      <c r="A901" s="36"/>
      <c r="B901" s="37"/>
      <c r="C901" s="38"/>
      <c r="D901" s="188" t="s">
        <v>153</v>
      </c>
      <c r="E901" s="38"/>
      <c r="F901" s="189" t="s">
        <v>1004</v>
      </c>
      <c r="G901" s="38"/>
      <c r="H901" s="38"/>
      <c r="I901" s="190"/>
      <c r="J901" s="38"/>
      <c r="K901" s="38"/>
      <c r="L901" s="41"/>
      <c r="M901" s="191"/>
      <c r="N901" s="192"/>
      <c r="O901" s="66"/>
      <c r="P901" s="66"/>
      <c r="Q901" s="66"/>
      <c r="R901" s="66"/>
      <c r="S901" s="66"/>
      <c r="T901" s="67"/>
      <c r="U901" s="36"/>
      <c r="V901" s="36"/>
      <c r="W901" s="36"/>
      <c r="X901" s="36"/>
      <c r="Y901" s="36"/>
      <c r="Z901" s="36"/>
      <c r="AA901" s="36"/>
      <c r="AB901" s="36"/>
      <c r="AC901" s="36"/>
      <c r="AD901" s="36"/>
      <c r="AE901" s="36"/>
      <c r="AT901" s="19" t="s">
        <v>153</v>
      </c>
      <c r="AU901" s="19" t="s">
        <v>82</v>
      </c>
    </row>
    <row r="902" spans="2:63" s="12" customFormat="1" ht="22.9" customHeight="1">
      <c r="B902" s="159"/>
      <c r="C902" s="160"/>
      <c r="D902" s="161" t="s">
        <v>71</v>
      </c>
      <c r="E902" s="173" t="s">
        <v>1005</v>
      </c>
      <c r="F902" s="173" t="s">
        <v>1006</v>
      </c>
      <c r="G902" s="160"/>
      <c r="H902" s="160"/>
      <c r="I902" s="163"/>
      <c r="J902" s="174">
        <f>BK902</f>
        <v>0</v>
      </c>
      <c r="K902" s="160"/>
      <c r="L902" s="165"/>
      <c r="M902" s="166"/>
      <c r="N902" s="167"/>
      <c r="O902" s="167"/>
      <c r="P902" s="168">
        <f>SUM(P903:P952)</f>
        <v>0</v>
      </c>
      <c r="Q902" s="167"/>
      <c r="R902" s="168">
        <f>SUM(R903:R952)</f>
        <v>5.41973117</v>
      </c>
      <c r="S902" s="167"/>
      <c r="T902" s="169">
        <f>SUM(T903:T952)</f>
        <v>0</v>
      </c>
      <c r="AR902" s="170" t="s">
        <v>82</v>
      </c>
      <c r="AT902" s="171" t="s">
        <v>71</v>
      </c>
      <c r="AU902" s="171" t="s">
        <v>80</v>
      </c>
      <c r="AY902" s="170" t="s">
        <v>143</v>
      </c>
      <c r="BK902" s="172">
        <f>SUM(BK903:BK952)</f>
        <v>0</v>
      </c>
    </row>
    <row r="903" spans="1:65" s="2" customFormat="1" ht="44.25" customHeight="1">
      <c r="A903" s="36"/>
      <c r="B903" s="37"/>
      <c r="C903" s="175" t="s">
        <v>1007</v>
      </c>
      <c r="D903" s="175" t="s">
        <v>146</v>
      </c>
      <c r="E903" s="176" t="s">
        <v>1008</v>
      </c>
      <c r="F903" s="177" t="s">
        <v>1009</v>
      </c>
      <c r="G903" s="178" t="s">
        <v>178</v>
      </c>
      <c r="H903" s="179">
        <v>43.01</v>
      </c>
      <c r="I903" s="180"/>
      <c r="J903" s="181">
        <f>ROUND(I903*H903,2)</f>
        <v>0</v>
      </c>
      <c r="K903" s="177" t="s">
        <v>150</v>
      </c>
      <c r="L903" s="41"/>
      <c r="M903" s="182" t="s">
        <v>19</v>
      </c>
      <c r="N903" s="183" t="s">
        <v>43</v>
      </c>
      <c r="O903" s="66"/>
      <c r="P903" s="184">
        <f>O903*H903</f>
        <v>0</v>
      </c>
      <c r="Q903" s="184">
        <v>0</v>
      </c>
      <c r="R903" s="184">
        <f>Q903*H903</f>
        <v>0</v>
      </c>
      <c r="S903" s="184">
        <v>0</v>
      </c>
      <c r="T903" s="185">
        <f>S903*H903</f>
        <v>0</v>
      </c>
      <c r="U903" s="36"/>
      <c r="V903" s="36"/>
      <c r="W903" s="36"/>
      <c r="X903" s="36"/>
      <c r="Y903" s="36"/>
      <c r="Z903" s="36"/>
      <c r="AA903" s="36"/>
      <c r="AB903" s="36"/>
      <c r="AC903" s="36"/>
      <c r="AD903" s="36"/>
      <c r="AE903" s="36"/>
      <c r="AR903" s="186" t="s">
        <v>257</v>
      </c>
      <c r="AT903" s="186" t="s">
        <v>146</v>
      </c>
      <c r="AU903" s="186" t="s">
        <v>82</v>
      </c>
      <c r="AY903" s="19" t="s">
        <v>143</v>
      </c>
      <c r="BE903" s="187">
        <f>IF(N903="základní",J903,0)</f>
        <v>0</v>
      </c>
      <c r="BF903" s="187">
        <f>IF(N903="snížená",J903,0)</f>
        <v>0</v>
      </c>
      <c r="BG903" s="187">
        <f>IF(N903="zákl. přenesená",J903,0)</f>
        <v>0</v>
      </c>
      <c r="BH903" s="187">
        <f>IF(N903="sníž. přenesená",J903,0)</f>
        <v>0</v>
      </c>
      <c r="BI903" s="187">
        <f>IF(N903="nulová",J903,0)</f>
        <v>0</v>
      </c>
      <c r="BJ903" s="19" t="s">
        <v>80</v>
      </c>
      <c r="BK903" s="187">
        <f>ROUND(I903*H903,2)</f>
        <v>0</v>
      </c>
      <c r="BL903" s="19" t="s">
        <v>257</v>
      </c>
      <c r="BM903" s="186" t="s">
        <v>1010</v>
      </c>
    </row>
    <row r="904" spans="1:47" s="2" customFormat="1" ht="12">
      <c r="A904" s="36"/>
      <c r="B904" s="37"/>
      <c r="C904" s="38"/>
      <c r="D904" s="188" t="s">
        <v>153</v>
      </c>
      <c r="E904" s="38"/>
      <c r="F904" s="189" t="s">
        <v>1011</v>
      </c>
      <c r="G904" s="38"/>
      <c r="H904" s="38"/>
      <c r="I904" s="190"/>
      <c r="J904" s="38"/>
      <c r="K904" s="38"/>
      <c r="L904" s="41"/>
      <c r="M904" s="191"/>
      <c r="N904" s="192"/>
      <c r="O904" s="66"/>
      <c r="P904" s="66"/>
      <c r="Q904" s="66"/>
      <c r="R904" s="66"/>
      <c r="S904" s="66"/>
      <c r="T904" s="67"/>
      <c r="U904" s="36"/>
      <c r="V904" s="36"/>
      <c r="W904" s="36"/>
      <c r="X904" s="36"/>
      <c r="Y904" s="36"/>
      <c r="Z904" s="36"/>
      <c r="AA904" s="36"/>
      <c r="AB904" s="36"/>
      <c r="AC904" s="36"/>
      <c r="AD904" s="36"/>
      <c r="AE904" s="36"/>
      <c r="AT904" s="19" t="s">
        <v>153</v>
      </c>
      <c r="AU904" s="19" t="s">
        <v>82</v>
      </c>
    </row>
    <row r="905" spans="2:51" s="13" customFormat="1" ht="12">
      <c r="B905" s="193"/>
      <c r="C905" s="194"/>
      <c r="D905" s="195" t="s">
        <v>155</v>
      </c>
      <c r="E905" s="196" t="s">
        <v>19</v>
      </c>
      <c r="F905" s="197" t="s">
        <v>1012</v>
      </c>
      <c r="G905" s="194"/>
      <c r="H905" s="196" t="s">
        <v>19</v>
      </c>
      <c r="I905" s="198"/>
      <c r="J905" s="194"/>
      <c r="K905" s="194"/>
      <c r="L905" s="199"/>
      <c r="M905" s="200"/>
      <c r="N905" s="201"/>
      <c r="O905" s="201"/>
      <c r="P905" s="201"/>
      <c r="Q905" s="201"/>
      <c r="R905" s="201"/>
      <c r="S905" s="201"/>
      <c r="T905" s="202"/>
      <c r="AT905" s="203" t="s">
        <v>155</v>
      </c>
      <c r="AU905" s="203" t="s">
        <v>82</v>
      </c>
      <c r="AV905" s="13" t="s">
        <v>80</v>
      </c>
      <c r="AW905" s="13" t="s">
        <v>33</v>
      </c>
      <c r="AX905" s="13" t="s">
        <v>72</v>
      </c>
      <c r="AY905" s="203" t="s">
        <v>143</v>
      </c>
    </row>
    <row r="906" spans="2:51" s="13" customFormat="1" ht="12">
      <c r="B906" s="193"/>
      <c r="C906" s="194"/>
      <c r="D906" s="195" t="s">
        <v>155</v>
      </c>
      <c r="E906" s="196" t="s">
        <v>19</v>
      </c>
      <c r="F906" s="197" t="s">
        <v>1013</v>
      </c>
      <c r="G906" s="194"/>
      <c r="H906" s="196" t="s">
        <v>19</v>
      </c>
      <c r="I906" s="198"/>
      <c r="J906" s="194"/>
      <c r="K906" s="194"/>
      <c r="L906" s="199"/>
      <c r="M906" s="200"/>
      <c r="N906" s="201"/>
      <c r="O906" s="201"/>
      <c r="P906" s="201"/>
      <c r="Q906" s="201"/>
      <c r="R906" s="201"/>
      <c r="S906" s="201"/>
      <c r="T906" s="202"/>
      <c r="AT906" s="203" t="s">
        <v>155</v>
      </c>
      <c r="AU906" s="203" t="s">
        <v>82</v>
      </c>
      <c r="AV906" s="13" t="s">
        <v>80</v>
      </c>
      <c r="AW906" s="13" t="s">
        <v>33</v>
      </c>
      <c r="AX906" s="13" t="s">
        <v>72</v>
      </c>
      <c r="AY906" s="203" t="s">
        <v>143</v>
      </c>
    </row>
    <row r="907" spans="2:51" s="14" customFormat="1" ht="12">
      <c r="B907" s="204"/>
      <c r="C907" s="205"/>
      <c r="D907" s="195" t="s">
        <v>155</v>
      </c>
      <c r="E907" s="206" t="s">
        <v>19</v>
      </c>
      <c r="F907" s="207" t="s">
        <v>1014</v>
      </c>
      <c r="G907" s="205"/>
      <c r="H907" s="208">
        <v>43.01</v>
      </c>
      <c r="I907" s="209"/>
      <c r="J907" s="205"/>
      <c r="K907" s="205"/>
      <c r="L907" s="210"/>
      <c r="M907" s="211"/>
      <c r="N907" s="212"/>
      <c r="O907" s="212"/>
      <c r="P907" s="212"/>
      <c r="Q907" s="212"/>
      <c r="R907" s="212"/>
      <c r="S907" s="212"/>
      <c r="T907" s="213"/>
      <c r="AT907" s="214" t="s">
        <v>155</v>
      </c>
      <c r="AU907" s="214" t="s">
        <v>82</v>
      </c>
      <c r="AV907" s="14" t="s">
        <v>82</v>
      </c>
      <c r="AW907" s="14" t="s">
        <v>33</v>
      </c>
      <c r="AX907" s="14" t="s">
        <v>72</v>
      </c>
      <c r="AY907" s="214" t="s">
        <v>143</v>
      </c>
    </row>
    <row r="908" spans="2:51" s="15" customFormat="1" ht="12">
      <c r="B908" s="215"/>
      <c r="C908" s="216"/>
      <c r="D908" s="195" t="s">
        <v>155</v>
      </c>
      <c r="E908" s="217" t="s">
        <v>19</v>
      </c>
      <c r="F908" s="218" t="s">
        <v>166</v>
      </c>
      <c r="G908" s="216"/>
      <c r="H908" s="219">
        <v>43.01</v>
      </c>
      <c r="I908" s="220"/>
      <c r="J908" s="216"/>
      <c r="K908" s="216"/>
      <c r="L908" s="221"/>
      <c r="M908" s="222"/>
      <c r="N908" s="223"/>
      <c r="O908" s="223"/>
      <c r="P908" s="223"/>
      <c r="Q908" s="223"/>
      <c r="R908" s="223"/>
      <c r="S908" s="223"/>
      <c r="T908" s="224"/>
      <c r="AT908" s="225" t="s">
        <v>155</v>
      </c>
      <c r="AU908" s="225" t="s">
        <v>82</v>
      </c>
      <c r="AV908" s="15" t="s">
        <v>151</v>
      </c>
      <c r="AW908" s="15" t="s">
        <v>33</v>
      </c>
      <c r="AX908" s="15" t="s">
        <v>80</v>
      </c>
      <c r="AY908" s="225" t="s">
        <v>143</v>
      </c>
    </row>
    <row r="909" spans="1:65" s="2" customFormat="1" ht="24.2" customHeight="1">
      <c r="A909" s="36"/>
      <c r="B909" s="37"/>
      <c r="C909" s="226" t="s">
        <v>1015</v>
      </c>
      <c r="D909" s="226" t="s">
        <v>227</v>
      </c>
      <c r="E909" s="227" t="s">
        <v>1016</v>
      </c>
      <c r="F909" s="228" t="s">
        <v>1017</v>
      </c>
      <c r="G909" s="229" t="s">
        <v>178</v>
      </c>
      <c r="H909" s="230">
        <v>21.935</v>
      </c>
      <c r="I909" s="231"/>
      <c r="J909" s="232">
        <f>ROUND(I909*H909,2)</f>
        <v>0</v>
      </c>
      <c r="K909" s="228" t="s">
        <v>150</v>
      </c>
      <c r="L909" s="233"/>
      <c r="M909" s="234" t="s">
        <v>19</v>
      </c>
      <c r="N909" s="235" t="s">
        <v>43</v>
      </c>
      <c r="O909" s="66"/>
      <c r="P909" s="184">
        <f>O909*H909</f>
        <v>0</v>
      </c>
      <c r="Q909" s="184">
        <v>0.0042</v>
      </c>
      <c r="R909" s="184">
        <f>Q909*H909</f>
        <v>0.09212699999999999</v>
      </c>
      <c r="S909" s="184">
        <v>0</v>
      </c>
      <c r="T909" s="185">
        <f>S909*H909</f>
        <v>0</v>
      </c>
      <c r="U909" s="36"/>
      <c r="V909" s="36"/>
      <c r="W909" s="36"/>
      <c r="X909" s="36"/>
      <c r="Y909" s="36"/>
      <c r="Z909" s="36"/>
      <c r="AA909" s="36"/>
      <c r="AB909" s="36"/>
      <c r="AC909" s="36"/>
      <c r="AD909" s="36"/>
      <c r="AE909" s="36"/>
      <c r="AR909" s="186" t="s">
        <v>519</v>
      </c>
      <c r="AT909" s="186" t="s">
        <v>227</v>
      </c>
      <c r="AU909" s="186" t="s">
        <v>82</v>
      </c>
      <c r="AY909" s="19" t="s">
        <v>143</v>
      </c>
      <c r="BE909" s="187">
        <f>IF(N909="základní",J909,0)</f>
        <v>0</v>
      </c>
      <c r="BF909" s="187">
        <f>IF(N909="snížená",J909,0)</f>
        <v>0</v>
      </c>
      <c r="BG909" s="187">
        <f>IF(N909="zákl. přenesená",J909,0)</f>
        <v>0</v>
      </c>
      <c r="BH909" s="187">
        <f>IF(N909="sníž. přenesená",J909,0)</f>
        <v>0</v>
      </c>
      <c r="BI909" s="187">
        <f>IF(N909="nulová",J909,0)</f>
        <v>0</v>
      </c>
      <c r="BJ909" s="19" t="s">
        <v>80</v>
      </c>
      <c r="BK909" s="187">
        <f>ROUND(I909*H909,2)</f>
        <v>0</v>
      </c>
      <c r="BL909" s="19" t="s">
        <v>257</v>
      </c>
      <c r="BM909" s="186" t="s">
        <v>1018</v>
      </c>
    </row>
    <row r="910" spans="2:51" s="14" customFormat="1" ht="12">
      <c r="B910" s="204"/>
      <c r="C910" s="205"/>
      <c r="D910" s="195" t="s">
        <v>155</v>
      </c>
      <c r="E910" s="205"/>
      <c r="F910" s="207" t="s">
        <v>1019</v>
      </c>
      <c r="G910" s="205"/>
      <c r="H910" s="208">
        <v>21.935</v>
      </c>
      <c r="I910" s="209"/>
      <c r="J910" s="205"/>
      <c r="K910" s="205"/>
      <c r="L910" s="210"/>
      <c r="M910" s="211"/>
      <c r="N910" s="212"/>
      <c r="O910" s="212"/>
      <c r="P910" s="212"/>
      <c r="Q910" s="212"/>
      <c r="R910" s="212"/>
      <c r="S910" s="212"/>
      <c r="T910" s="213"/>
      <c r="AT910" s="214" t="s">
        <v>155</v>
      </c>
      <c r="AU910" s="214" t="s">
        <v>82</v>
      </c>
      <c r="AV910" s="14" t="s">
        <v>82</v>
      </c>
      <c r="AW910" s="14" t="s">
        <v>4</v>
      </c>
      <c r="AX910" s="14" t="s">
        <v>80</v>
      </c>
      <c r="AY910" s="214" t="s">
        <v>143</v>
      </c>
    </row>
    <row r="911" spans="1:65" s="2" customFormat="1" ht="24.2" customHeight="1">
      <c r="A911" s="36"/>
      <c r="B911" s="37"/>
      <c r="C911" s="226" t="s">
        <v>1020</v>
      </c>
      <c r="D911" s="226" t="s">
        <v>227</v>
      </c>
      <c r="E911" s="227" t="s">
        <v>1021</v>
      </c>
      <c r="F911" s="228" t="s">
        <v>1022</v>
      </c>
      <c r="G911" s="229" t="s">
        <v>178</v>
      </c>
      <c r="H911" s="230">
        <v>21.935</v>
      </c>
      <c r="I911" s="231"/>
      <c r="J911" s="232">
        <f>ROUND(I911*H911,2)</f>
        <v>0</v>
      </c>
      <c r="K911" s="228" t="s">
        <v>150</v>
      </c>
      <c r="L911" s="233"/>
      <c r="M911" s="234" t="s">
        <v>19</v>
      </c>
      <c r="N911" s="235" t="s">
        <v>43</v>
      </c>
      <c r="O911" s="66"/>
      <c r="P911" s="184">
        <f>O911*H911</f>
        <v>0</v>
      </c>
      <c r="Q911" s="184">
        <v>0.0048</v>
      </c>
      <c r="R911" s="184">
        <f>Q911*H911</f>
        <v>0.10528799999999998</v>
      </c>
      <c r="S911" s="184">
        <v>0</v>
      </c>
      <c r="T911" s="185">
        <f>S911*H911</f>
        <v>0</v>
      </c>
      <c r="U911" s="36"/>
      <c r="V911" s="36"/>
      <c r="W911" s="36"/>
      <c r="X911" s="36"/>
      <c r="Y911" s="36"/>
      <c r="Z911" s="36"/>
      <c r="AA911" s="36"/>
      <c r="AB911" s="36"/>
      <c r="AC911" s="36"/>
      <c r="AD911" s="36"/>
      <c r="AE911" s="36"/>
      <c r="AR911" s="186" t="s">
        <v>519</v>
      </c>
      <c r="AT911" s="186" t="s">
        <v>227</v>
      </c>
      <c r="AU911" s="186" t="s">
        <v>82</v>
      </c>
      <c r="AY911" s="19" t="s">
        <v>143</v>
      </c>
      <c r="BE911" s="187">
        <f>IF(N911="základní",J911,0)</f>
        <v>0</v>
      </c>
      <c r="BF911" s="187">
        <f>IF(N911="snížená",J911,0)</f>
        <v>0</v>
      </c>
      <c r="BG911" s="187">
        <f>IF(N911="zákl. přenesená",J911,0)</f>
        <v>0</v>
      </c>
      <c r="BH911" s="187">
        <f>IF(N911="sníž. přenesená",J911,0)</f>
        <v>0</v>
      </c>
      <c r="BI911" s="187">
        <f>IF(N911="nulová",J911,0)</f>
        <v>0</v>
      </c>
      <c r="BJ911" s="19" t="s">
        <v>80</v>
      </c>
      <c r="BK911" s="187">
        <f>ROUND(I911*H911,2)</f>
        <v>0</v>
      </c>
      <c r="BL911" s="19" t="s">
        <v>257</v>
      </c>
      <c r="BM911" s="186" t="s">
        <v>1023</v>
      </c>
    </row>
    <row r="912" spans="2:51" s="14" customFormat="1" ht="12">
      <c r="B912" s="204"/>
      <c r="C912" s="205"/>
      <c r="D912" s="195" t="s">
        <v>155</v>
      </c>
      <c r="E912" s="205"/>
      <c r="F912" s="207" t="s">
        <v>1019</v>
      </c>
      <c r="G912" s="205"/>
      <c r="H912" s="208">
        <v>21.935</v>
      </c>
      <c r="I912" s="209"/>
      <c r="J912" s="205"/>
      <c r="K912" s="205"/>
      <c r="L912" s="210"/>
      <c r="M912" s="211"/>
      <c r="N912" s="212"/>
      <c r="O912" s="212"/>
      <c r="P912" s="212"/>
      <c r="Q912" s="212"/>
      <c r="R912" s="212"/>
      <c r="S912" s="212"/>
      <c r="T912" s="213"/>
      <c r="AT912" s="214" t="s">
        <v>155</v>
      </c>
      <c r="AU912" s="214" t="s">
        <v>82</v>
      </c>
      <c r="AV912" s="14" t="s">
        <v>82</v>
      </c>
      <c r="AW912" s="14" t="s">
        <v>4</v>
      </c>
      <c r="AX912" s="14" t="s">
        <v>80</v>
      </c>
      <c r="AY912" s="214" t="s">
        <v>143</v>
      </c>
    </row>
    <row r="913" spans="1:65" s="2" customFormat="1" ht="37.9" customHeight="1">
      <c r="A913" s="36"/>
      <c r="B913" s="37"/>
      <c r="C913" s="175" t="s">
        <v>1024</v>
      </c>
      <c r="D913" s="175" t="s">
        <v>146</v>
      </c>
      <c r="E913" s="176" t="s">
        <v>1025</v>
      </c>
      <c r="F913" s="177" t="s">
        <v>1026</v>
      </c>
      <c r="G913" s="178" t="s">
        <v>149</v>
      </c>
      <c r="H913" s="179">
        <v>87.099</v>
      </c>
      <c r="I913" s="180"/>
      <c r="J913" s="181">
        <f>ROUND(I913*H913,2)</f>
        <v>0</v>
      </c>
      <c r="K913" s="177" t="s">
        <v>150</v>
      </c>
      <c r="L913" s="41"/>
      <c r="M913" s="182" t="s">
        <v>19</v>
      </c>
      <c r="N913" s="183" t="s">
        <v>43</v>
      </c>
      <c r="O913" s="66"/>
      <c r="P913" s="184">
        <f>O913*H913</f>
        <v>0</v>
      </c>
      <c r="Q913" s="184">
        <v>0.044</v>
      </c>
      <c r="R913" s="184">
        <f>Q913*H913</f>
        <v>3.832356</v>
      </c>
      <c r="S913" s="184">
        <v>0</v>
      </c>
      <c r="T913" s="185">
        <f>S913*H913</f>
        <v>0</v>
      </c>
      <c r="U913" s="36"/>
      <c r="V913" s="36"/>
      <c r="W913" s="36"/>
      <c r="X913" s="36"/>
      <c r="Y913" s="36"/>
      <c r="Z913" s="36"/>
      <c r="AA913" s="36"/>
      <c r="AB913" s="36"/>
      <c r="AC913" s="36"/>
      <c r="AD913" s="36"/>
      <c r="AE913" s="36"/>
      <c r="AR913" s="186" t="s">
        <v>257</v>
      </c>
      <c r="AT913" s="186" t="s">
        <v>146</v>
      </c>
      <c r="AU913" s="186" t="s">
        <v>82</v>
      </c>
      <c r="AY913" s="19" t="s">
        <v>143</v>
      </c>
      <c r="BE913" s="187">
        <f>IF(N913="základní",J913,0)</f>
        <v>0</v>
      </c>
      <c r="BF913" s="187">
        <f>IF(N913="snížená",J913,0)</f>
        <v>0</v>
      </c>
      <c r="BG913" s="187">
        <f>IF(N913="zákl. přenesená",J913,0)</f>
        <v>0</v>
      </c>
      <c r="BH913" s="187">
        <f>IF(N913="sníž. přenesená",J913,0)</f>
        <v>0</v>
      </c>
      <c r="BI913" s="187">
        <f>IF(N913="nulová",J913,0)</f>
        <v>0</v>
      </c>
      <c r="BJ913" s="19" t="s">
        <v>80</v>
      </c>
      <c r="BK913" s="187">
        <f>ROUND(I913*H913,2)</f>
        <v>0</v>
      </c>
      <c r="BL913" s="19" t="s">
        <v>257</v>
      </c>
      <c r="BM913" s="186" t="s">
        <v>1027</v>
      </c>
    </row>
    <row r="914" spans="1:47" s="2" customFormat="1" ht="12">
      <c r="A914" s="36"/>
      <c r="B914" s="37"/>
      <c r="C914" s="38"/>
      <c r="D914" s="188" t="s">
        <v>153</v>
      </c>
      <c r="E914" s="38"/>
      <c r="F914" s="189" t="s">
        <v>1028</v>
      </c>
      <c r="G914" s="38"/>
      <c r="H914" s="38"/>
      <c r="I914" s="190"/>
      <c r="J914" s="38"/>
      <c r="K914" s="38"/>
      <c r="L914" s="41"/>
      <c r="M914" s="191"/>
      <c r="N914" s="192"/>
      <c r="O914" s="66"/>
      <c r="P914" s="66"/>
      <c r="Q914" s="66"/>
      <c r="R914" s="66"/>
      <c r="S914" s="66"/>
      <c r="T914" s="67"/>
      <c r="U914" s="36"/>
      <c r="V914" s="36"/>
      <c r="W914" s="36"/>
      <c r="X914" s="36"/>
      <c r="Y914" s="36"/>
      <c r="Z914" s="36"/>
      <c r="AA914" s="36"/>
      <c r="AB914" s="36"/>
      <c r="AC914" s="36"/>
      <c r="AD914" s="36"/>
      <c r="AE914" s="36"/>
      <c r="AT914" s="19" t="s">
        <v>153</v>
      </c>
      <c r="AU914" s="19" t="s">
        <v>82</v>
      </c>
    </row>
    <row r="915" spans="2:51" s="13" customFormat="1" ht="12">
      <c r="B915" s="193"/>
      <c r="C915" s="194"/>
      <c r="D915" s="195" t="s">
        <v>155</v>
      </c>
      <c r="E915" s="196" t="s">
        <v>19</v>
      </c>
      <c r="F915" s="197" t="s">
        <v>1029</v>
      </c>
      <c r="G915" s="194"/>
      <c r="H915" s="196" t="s">
        <v>19</v>
      </c>
      <c r="I915" s="198"/>
      <c r="J915" s="194"/>
      <c r="K915" s="194"/>
      <c r="L915" s="199"/>
      <c r="M915" s="200"/>
      <c r="N915" s="201"/>
      <c r="O915" s="201"/>
      <c r="P915" s="201"/>
      <c r="Q915" s="201"/>
      <c r="R915" s="201"/>
      <c r="S915" s="201"/>
      <c r="T915" s="202"/>
      <c r="AT915" s="203" t="s">
        <v>155</v>
      </c>
      <c r="AU915" s="203" t="s">
        <v>82</v>
      </c>
      <c r="AV915" s="13" t="s">
        <v>80</v>
      </c>
      <c r="AW915" s="13" t="s">
        <v>33</v>
      </c>
      <c r="AX915" s="13" t="s">
        <v>72</v>
      </c>
      <c r="AY915" s="203" t="s">
        <v>143</v>
      </c>
    </row>
    <row r="916" spans="2:51" s="14" customFormat="1" ht="12">
      <c r="B916" s="204"/>
      <c r="C916" s="205"/>
      <c r="D916" s="195" t="s">
        <v>155</v>
      </c>
      <c r="E916" s="206" t="s">
        <v>19</v>
      </c>
      <c r="F916" s="207" t="s">
        <v>1030</v>
      </c>
      <c r="G916" s="205"/>
      <c r="H916" s="208">
        <v>87.099</v>
      </c>
      <c r="I916" s="209"/>
      <c r="J916" s="205"/>
      <c r="K916" s="205"/>
      <c r="L916" s="210"/>
      <c r="M916" s="211"/>
      <c r="N916" s="212"/>
      <c r="O916" s="212"/>
      <c r="P916" s="212"/>
      <c r="Q916" s="212"/>
      <c r="R916" s="212"/>
      <c r="S916" s="212"/>
      <c r="T916" s="213"/>
      <c r="AT916" s="214" t="s">
        <v>155</v>
      </c>
      <c r="AU916" s="214" t="s">
        <v>82</v>
      </c>
      <c r="AV916" s="14" t="s">
        <v>82</v>
      </c>
      <c r="AW916" s="14" t="s">
        <v>33</v>
      </c>
      <c r="AX916" s="14" t="s">
        <v>80</v>
      </c>
      <c r="AY916" s="214" t="s">
        <v>143</v>
      </c>
    </row>
    <row r="917" spans="1:65" s="2" customFormat="1" ht="37.9" customHeight="1">
      <c r="A917" s="36"/>
      <c r="B917" s="37"/>
      <c r="C917" s="175" t="s">
        <v>1031</v>
      </c>
      <c r="D917" s="175" t="s">
        <v>146</v>
      </c>
      <c r="E917" s="176" t="s">
        <v>1032</v>
      </c>
      <c r="F917" s="177" t="s">
        <v>1033</v>
      </c>
      <c r="G917" s="178" t="s">
        <v>178</v>
      </c>
      <c r="H917" s="179">
        <v>66.8</v>
      </c>
      <c r="I917" s="180"/>
      <c r="J917" s="181">
        <f>ROUND(I917*H917,2)</f>
        <v>0</v>
      </c>
      <c r="K917" s="177" t="s">
        <v>150</v>
      </c>
      <c r="L917" s="41"/>
      <c r="M917" s="182" t="s">
        <v>19</v>
      </c>
      <c r="N917" s="183" t="s">
        <v>43</v>
      </c>
      <c r="O917" s="66"/>
      <c r="P917" s="184">
        <f>O917*H917</f>
        <v>0</v>
      </c>
      <c r="Q917" s="184">
        <v>0</v>
      </c>
      <c r="R917" s="184">
        <f>Q917*H917</f>
        <v>0</v>
      </c>
      <c r="S917" s="184">
        <v>0</v>
      </c>
      <c r="T917" s="185">
        <f>S917*H917</f>
        <v>0</v>
      </c>
      <c r="U917" s="36"/>
      <c r="V917" s="36"/>
      <c r="W917" s="36"/>
      <c r="X917" s="36"/>
      <c r="Y917" s="36"/>
      <c r="Z917" s="36"/>
      <c r="AA917" s="36"/>
      <c r="AB917" s="36"/>
      <c r="AC917" s="36"/>
      <c r="AD917" s="36"/>
      <c r="AE917" s="36"/>
      <c r="AR917" s="186" t="s">
        <v>257</v>
      </c>
      <c r="AT917" s="186" t="s">
        <v>146</v>
      </c>
      <c r="AU917" s="186" t="s">
        <v>82</v>
      </c>
      <c r="AY917" s="19" t="s">
        <v>143</v>
      </c>
      <c r="BE917" s="187">
        <f>IF(N917="základní",J917,0)</f>
        <v>0</v>
      </c>
      <c r="BF917" s="187">
        <f>IF(N917="snížená",J917,0)</f>
        <v>0</v>
      </c>
      <c r="BG917" s="187">
        <f>IF(N917="zákl. přenesená",J917,0)</f>
        <v>0</v>
      </c>
      <c r="BH917" s="187">
        <f>IF(N917="sníž. přenesená",J917,0)</f>
        <v>0</v>
      </c>
      <c r="BI917" s="187">
        <f>IF(N917="nulová",J917,0)</f>
        <v>0</v>
      </c>
      <c r="BJ917" s="19" t="s">
        <v>80</v>
      </c>
      <c r="BK917" s="187">
        <f>ROUND(I917*H917,2)</f>
        <v>0</v>
      </c>
      <c r="BL917" s="19" t="s">
        <v>257</v>
      </c>
      <c r="BM917" s="186" t="s">
        <v>1034</v>
      </c>
    </row>
    <row r="918" spans="1:47" s="2" customFormat="1" ht="12">
      <c r="A918" s="36"/>
      <c r="B918" s="37"/>
      <c r="C918" s="38"/>
      <c r="D918" s="188" t="s">
        <v>153</v>
      </c>
      <c r="E918" s="38"/>
      <c r="F918" s="189" t="s">
        <v>1035</v>
      </c>
      <c r="G918" s="38"/>
      <c r="H918" s="38"/>
      <c r="I918" s="190"/>
      <c r="J918" s="38"/>
      <c r="K918" s="38"/>
      <c r="L918" s="41"/>
      <c r="M918" s="191"/>
      <c r="N918" s="192"/>
      <c r="O918" s="66"/>
      <c r="P918" s="66"/>
      <c r="Q918" s="66"/>
      <c r="R918" s="66"/>
      <c r="S918" s="66"/>
      <c r="T918" s="67"/>
      <c r="U918" s="36"/>
      <c r="V918" s="36"/>
      <c r="W918" s="36"/>
      <c r="X918" s="36"/>
      <c r="Y918" s="36"/>
      <c r="Z918" s="36"/>
      <c r="AA918" s="36"/>
      <c r="AB918" s="36"/>
      <c r="AC918" s="36"/>
      <c r="AD918" s="36"/>
      <c r="AE918" s="36"/>
      <c r="AT918" s="19" t="s">
        <v>153</v>
      </c>
      <c r="AU918" s="19" t="s">
        <v>82</v>
      </c>
    </row>
    <row r="919" spans="2:51" s="13" customFormat="1" ht="12">
      <c r="B919" s="193"/>
      <c r="C919" s="194"/>
      <c r="D919" s="195" t="s">
        <v>155</v>
      </c>
      <c r="E919" s="196" t="s">
        <v>19</v>
      </c>
      <c r="F919" s="197" t="s">
        <v>1036</v>
      </c>
      <c r="G919" s="194"/>
      <c r="H919" s="196" t="s">
        <v>19</v>
      </c>
      <c r="I919" s="198"/>
      <c r="J919" s="194"/>
      <c r="K919" s="194"/>
      <c r="L919" s="199"/>
      <c r="M919" s="200"/>
      <c r="N919" s="201"/>
      <c r="O919" s="201"/>
      <c r="P919" s="201"/>
      <c r="Q919" s="201"/>
      <c r="R919" s="201"/>
      <c r="S919" s="201"/>
      <c r="T919" s="202"/>
      <c r="AT919" s="203" t="s">
        <v>155</v>
      </c>
      <c r="AU919" s="203" t="s">
        <v>82</v>
      </c>
      <c r="AV919" s="13" t="s">
        <v>80</v>
      </c>
      <c r="AW919" s="13" t="s">
        <v>33</v>
      </c>
      <c r="AX919" s="13" t="s">
        <v>72</v>
      </c>
      <c r="AY919" s="203" t="s">
        <v>143</v>
      </c>
    </row>
    <row r="920" spans="2:51" s="14" customFormat="1" ht="12">
      <c r="B920" s="204"/>
      <c r="C920" s="205"/>
      <c r="D920" s="195" t="s">
        <v>155</v>
      </c>
      <c r="E920" s="206" t="s">
        <v>19</v>
      </c>
      <c r="F920" s="207" t="s">
        <v>1037</v>
      </c>
      <c r="G920" s="205"/>
      <c r="H920" s="208">
        <v>8.7</v>
      </c>
      <c r="I920" s="209"/>
      <c r="J920" s="205"/>
      <c r="K920" s="205"/>
      <c r="L920" s="210"/>
      <c r="M920" s="211"/>
      <c r="N920" s="212"/>
      <c r="O920" s="212"/>
      <c r="P920" s="212"/>
      <c r="Q920" s="212"/>
      <c r="R920" s="212"/>
      <c r="S920" s="212"/>
      <c r="T920" s="213"/>
      <c r="AT920" s="214" t="s">
        <v>155</v>
      </c>
      <c r="AU920" s="214" t="s">
        <v>82</v>
      </c>
      <c r="AV920" s="14" t="s">
        <v>82</v>
      </c>
      <c r="AW920" s="14" t="s">
        <v>33</v>
      </c>
      <c r="AX920" s="14" t="s">
        <v>72</v>
      </c>
      <c r="AY920" s="214" t="s">
        <v>143</v>
      </c>
    </row>
    <row r="921" spans="2:51" s="14" customFormat="1" ht="12">
      <c r="B921" s="204"/>
      <c r="C921" s="205"/>
      <c r="D921" s="195" t="s">
        <v>155</v>
      </c>
      <c r="E921" s="206" t="s">
        <v>19</v>
      </c>
      <c r="F921" s="207" t="s">
        <v>1038</v>
      </c>
      <c r="G921" s="205"/>
      <c r="H921" s="208">
        <v>1.5</v>
      </c>
      <c r="I921" s="209"/>
      <c r="J921" s="205"/>
      <c r="K921" s="205"/>
      <c r="L921" s="210"/>
      <c r="M921" s="211"/>
      <c r="N921" s="212"/>
      <c r="O921" s="212"/>
      <c r="P921" s="212"/>
      <c r="Q921" s="212"/>
      <c r="R921" s="212"/>
      <c r="S921" s="212"/>
      <c r="T921" s="213"/>
      <c r="AT921" s="214" t="s">
        <v>155</v>
      </c>
      <c r="AU921" s="214" t="s">
        <v>82</v>
      </c>
      <c r="AV921" s="14" t="s">
        <v>82</v>
      </c>
      <c r="AW921" s="14" t="s">
        <v>33</v>
      </c>
      <c r="AX921" s="14" t="s">
        <v>72</v>
      </c>
      <c r="AY921" s="214" t="s">
        <v>143</v>
      </c>
    </row>
    <row r="922" spans="2:51" s="14" customFormat="1" ht="12">
      <c r="B922" s="204"/>
      <c r="C922" s="205"/>
      <c r="D922" s="195" t="s">
        <v>155</v>
      </c>
      <c r="E922" s="206" t="s">
        <v>19</v>
      </c>
      <c r="F922" s="207" t="s">
        <v>1039</v>
      </c>
      <c r="G922" s="205"/>
      <c r="H922" s="208">
        <v>6.8</v>
      </c>
      <c r="I922" s="209"/>
      <c r="J922" s="205"/>
      <c r="K922" s="205"/>
      <c r="L922" s="210"/>
      <c r="M922" s="211"/>
      <c r="N922" s="212"/>
      <c r="O922" s="212"/>
      <c r="P922" s="212"/>
      <c r="Q922" s="212"/>
      <c r="R922" s="212"/>
      <c r="S922" s="212"/>
      <c r="T922" s="213"/>
      <c r="AT922" s="214" t="s">
        <v>155</v>
      </c>
      <c r="AU922" s="214" t="s">
        <v>82</v>
      </c>
      <c r="AV922" s="14" t="s">
        <v>82</v>
      </c>
      <c r="AW922" s="14" t="s">
        <v>33</v>
      </c>
      <c r="AX922" s="14" t="s">
        <v>72</v>
      </c>
      <c r="AY922" s="214" t="s">
        <v>143</v>
      </c>
    </row>
    <row r="923" spans="2:51" s="14" customFormat="1" ht="12">
      <c r="B923" s="204"/>
      <c r="C923" s="205"/>
      <c r="D923" s="195" t="s">
        <v>155</v>
      </c>
      <c r="E923" s="206" t="s">
        <v>19</v>
      </c>
      <c r="F923" s="207" t="s">
        <v>1040</v>
      </c>
      <c r="G923" s="205"/>
      <c r="H923" s="208">
        <v>40.4</v>
      </c>
      <c r="I923" s="209"/>
      <c r="J923" s="205"/>
      <c r="K923" s="205"/>
      <c r="L923" s="210"/>
      <c r="M923" s="211"/>
      <c r="N923" s="212"/>
      <c r="O923" s="212"/>
      <c r="P923" s="212"/>
      <c r="Q923" s="212"/>
      <c r="R923" s="212"/>
      <c r="S923" s="212"/>
      <c r="T923" s="213"/>
      <c r="AT923" s="214" t="s">
        <v>155</v>
      </c>
      <c r="AU923" s="214" t="s">
        <v>82</v>
      </c>
      <c r="AV923" s="14" t="s">
        <v>82</v>
      </c>
      <c r="AW923" s="14" t="s">
        <v>33</v>
      </c>
      <c r="AX923" s="14" t="s">
        <v>72</v>
      </c>
      <c r="AY923" s="214" t="s">
        <v>143</v>
      </c>
    </row>
    <row r="924" spans="2:51" s="14" customFormat="1" ht="12">
      <c r="B924" s="204"/>
      <c r="C924" s="205"/>
      <c r="D924" s="195" t="s">
        <v>155</v>
      </c>
      <c r="E924" s="206" t="s">
        <v>19</v>
      </c>
      <c r="F924" s="207" t="s">
        <v>1041</v>
      </c>
      <c r="G924" s="205"/>
      <c r="H924" s="208">
        <v>2.2</v>
      </c>
      <c r="I924" s="209"/>
      <c r="J924" s="205"/>
      <c r="K924" s="205"/>
      <c r="L924" s="210"/>
      <c r="M924" s="211"/>
      <c r="N924" s="212"/>
      <c r="O924" s="212"/>
      <c r="P924" s="212"/>
      <c r="Q924" s="212"/>
      <c r="R924" s="212"/>
      <c r="S924" s="212"/>
      <c r="T924" s="213"/>
      <c r="AT924" s="214" t="s">
        <v>155</v>
      </c>
      <c r="AU924" s="214" t="s">
        <v>82</v>
      </c>
      <c r="AV924" s="14" t="s">
        <v>82</v>
      </c>
      <c r="AW924" s="14" t="s">
        <v>33</v>
      </c>
      <c r="AX924" s="14" t="s">
        <v>72</v>
      </c>
      <c r="AY924" s="214" t="s">
        <v>143</v>
      </c>
    </row>
    <row r="925" spans="2:51" s="14" customFormat="1" ht="12">
      <c r="B925" s="204"/>
      <c r="C925" s="205"/>
      <c r="D925" s="195" t="s">
        <v>155</v>
      </c>
      <c r="E925" s="206" t="s">
        <v>19</v>
      </c>
      <c r="F925" s="207" t="s">
        <v>1042</v>
      </c>
      <c r="G925" s="205"/>
      <c r="H925" s="208">
        <v>2.4</v>
      </c>
      <c r="I925" s="209"/>
      <c r="J925" s="205"/>
      <c r="K925" s="205"/>
      <c r="L925" s="210"/>
      <c r="M925" s="211"/>
      <c r="N925" s="212"/>
      <c r="O925" s="212"/>
      <c r="P925" s="212"/>
      <c r="Q925" s="212"/>
      <c r="R925" s="212"/>
      <c r="S925" s="212"/>
      <c r="T925" s="213"/>
      <c r="AT925" s="214" t="s">
        <v>155</v>
      </c>
      <c r="AU925" s="214" t="s">
        <v>82</v>
      </c>
      <c r="AV925" s="14" t="s">
        <v>82</v>
      </c>
      <c r="AW925" s="14" t="s">
        <v>33</v>
      </c>
      <c r="AX925" s="14" t="s">
        <v>72</v>
      </c>
      <c r="AY925" s="214" t="s">
        <v>143</v>
      </c>
    </row>
    <row r="926" spans="2:51" s="14" customFormat="1" ht="12">
      <c r="B926" s="204"/>
      <c r="C926" s="205"/>
      <c r="D926" s="195" t="s">
        <v>155</v>
      </c>
      <c r="E926" s="206" t="s">
        <v>19</v>
      </c>
      <c r="F926" s="207" t="s">
        <v>1043</v>
      </c>
      <c r="G926" s="205"/>
      <c r="H926" s="208">
        <v>1.6</v>
      </c>
      <c r="I926" s="209"/>
      <c r="J926" s="205"/>
      <c r="K926" s="205"/>
      <c r="L926" s="210"/>
      <c r="M926" s="211"/>
      <c r="N926" s="212"/>
      <c r="O926" s="212"/>
      <c r="P926" s="212"/>
      <c r="Q926" s="212"/>
      <c r="R926" s="212"/>
      <c r="S926" s="212"/>
      <c r="T926" s="213"/>
      <c r="AT926" s="214" t="s">
        <v>155</v>
      </c>
      <c r="AU926" s="214" t="s">
        <v>82</v>
      </c>
      <c r="AV926" s="14" t="s">
        <v>82</v>
      </c>
      <c r="AW926" s="14" t="s">
        <v>33</v>
      </c>
      <c r="AX926" s="14" t="s">
        <v>72</v>
      </c>
      <c r="AY926" s="214" t="s">
        <v>143</v>
      </c>
    </row>
    <row r="927" spans="2:51" s="14" customFormat="1" ht="12">
      <c r="B927" s="204"/>
      <c r="C927" s="205"/>
      <c r="D927" s="195" t="s">
        <v>155</v>
      </c>
      <c r="E927" s="206" t="s">
        <v>19</v>
      </c>
      <c r="F927" s="207" t="s">
        <v>1044</v>
      </c>
      <c r="G927" s="205"/>
      <c r="H927" s="208">
        <v>2.4</v>
      </c>
      <c r="I927" s="209"/>
      <c r="J927" s="205"/>
      <c r="K927" s="205"/>
      <c r="L927" s="210"/>
      <c r="M927" s="211"/>
      <c r="N927" s="212"/>
      <c r="O927" s="212"/>
      <c r="P927" s="212"/>
      <c r="Q927" s="212"/>
      <c r="R927" s="212"/>
      <c r="S927" s="212"/>
      <c r="T927" s="213"/>
      <c r="AT927" s="214" t="s">
        <v>155</v>
      </c>
      <c r="AU927" s="214" t="s">
        <v>82</v>
      </c>
      <c r="AV927" s="14" t="s">
        <v>82</v>
      </c>
      <c r="AW927" s="14" t="s">
        <v>33</v>
      </c>
      <c r="AX927" s="14" t="s">
        <v>72</v>
      </c>
      <c r="AY927" s="214" t="s">
        <v>143</v>
      </c>
    </row>
    <row r="928" spans="2:51" s="14" customFormat="1" ht="12">
      <c r="B928" s="204"/>
      <c r="C928" s="205"/>
      <c r="D928" s="195" t="s">
        <v>155</v>
      </c>
      <c r="E928" s="206" t="s">
        <v>19</v>
      </c>
      <c r="F928" s="207" t="s">
        <v>1045</v>
      </c>
      <c r="G928" s="205"/>
      <c r="H928" s="208">
        <v>0.8</v>
      </c>
      <c r="I928" s="209"/>
      <c r="J928" s="205"/>
      <c r="K928" s="205"/>
      <c r="L928" s="210"/>
      <c r="M928" s="211"/>
      <c r="N928" s="212"/>
      <c r="O928" s="212"/>
      <c r="P928" s="212"/>
      <c r="Q928" s="212"/>
      <c r="R928" s="212"/>
      <c r="S928" s="212"/>
      <c r="T928" s="213"/>
      <c r="AT928" s="214" t="s">
        <v>155</v>
      </c>
      <c r="AU928" s="214" t="s">
        <v>82</v>
      </c>
      <c r="AV928" s="14" t="s">
        <v>82</v>
      </c>
      <c r="AW928" s="14" t="s">
        <v>33</v>
      </c>
      <c r="AX928" s="14" t="s">
        <v>72</v>
      </c>
      <c r="AY928" s="214" t="s">
        <v>143</v>
      </c>
    </row>
    <row r="929" spans="2:51" s="15" customFormat="1" ht="12">
      <c r="B929" s="215"/>
      <c r="C929" s="216"/>
      <c r="D929" s="195" t="s">
        <v>155</v>
      </c>
      <c r="E929" s="217" t="s">
        <v>19</v>
      </c>
      <c r="F929" s="218" t="s">
        <v>166</v>
      </c>
      <c r="G929" s="216"/>
      <c r="H929" s="219">
        <v>66.8</v>
      </c>
      <c r="I929" s="220"/>
      <c r="J929" s="216"/>
      <c r="K929" s="216"/>
      <c r="L929" s="221"/>
      <c r="M929" s="222"/>
      <c r="N929" s="223"/>
      <c r="O929" s="223"/>
      <c r="P929" s="223"/>
      <c r="Q929" s="223"/>
      <c r="R929" s="223"/>
      <c r="S929" s="223"/>
      <c r="T929" s="224"/>
      <c r="AT929" s="225" t="s">
        <v>155</v>
      </c>
      <c r="AU929" s="225" t="s">
        <v>82</v>
      </c>
      <c r="AV929" s="15" t="s">
        <v>151</v>
      </c>
      <c r="AW929" s="15" t="s">
        <v>33</v>
      </c>
      <c r="AX929" s="15" t="s">
        <v>80</v>
      </c>
      <c r="AY929" s="225" t="s">
        <v>143</v>
      </c>
    </row>
    <row r="930" spans="1:65" s="2" customFormat="1" ht="24.2" customHeight="1">
      <c r="A930" s="36"/>
      <c r="B930" s="37"/>
      <c r="C930" s="226" t="s">
        <v>1046</v>
      </c>
      <c r="D930" s="226" t="s">
        <v>227</v>
      </c>
      <c r="E930" s="227" t="s">
        <v>1047</v>
      </c>
      <c r="F930" s="228" t="s">
        <v>1048</v>
      </c>
      <c r="G930" s="229" t="s">
        <v>178</v>
      </c>
      <c r="H930" s="230">
        <v>70.14</v>
      </c>
      <c r="I930" s="231"/>
      <c r="J930" s="232">
        <f>ROUND(I930*H930,2)</f>
        <v>0</v>
      </c>
      <c r="K930" s="228" t="s">
        <v>150</v>
      </c>
      <c r="L930" s="233"/>
      <c r="M930" s="234" t="s">
        <v>19</v>
      </c>
      <c r="N930" s="235" t="s">
        <v>43</v>
      </c>
      <c r="O930" s="66"/>
      <c r="P930" s="184">
        <f>O930*H930</f>
        <v>0</v>
      </c>
      <c r="Q930" s="184">
        <v>0.0036</v>
      </c>
      <c r="R930" s="184">
        <f>Q930*H930</f>
        <v>0.252504</v>
      </c>
      <c r="S930" s="184">
        <v>0</v>
      </c>
      <c r="T930" s="185">
        <f>S930*H930</f>
        <v>0</v>
      </c>
      <c r="U930" s="36"/>
      <c r="V930" s="36"/>
      <c r="W930" s="36"/>
      <c r="X930" s="36"/>
      <c r="Y930" s="36"/>
      <c r="Z930" s="36"/>
      <c r="AA930" s="36"/>
      <c r="AB930" s="36"/>
      <c r="AC930" s="36"/>
      <c r="AD930" s="36"/>
      <c r="AE930" s="36"/>
      <c r="AR930" s="186" t="s">
        <v>519</v>
      </c>
      <c r="AT930" s="186" t="s">
        <v>227</v>
      </c>
      <c r="AU930" s="186" t="s">
        <v>82</v>
      </c>
      <c r="AY930" s="19" t="s">
        <v>143</v>
      </c>
      <c r="BE930" s="187">
        <f>IF(N930="základní",J930,0)</f>
        <v>0</v>
      </c>
      <c r="BF930" s="187">
        <f>IF(N930="snížená",J930,0)</f>
        <v>0</v>
      </c>
      <c r="BG930" s="187">
        <f>IF(N930="zákl. přenesená",J930,0)</f>
        <v>0</v>
      </c>
      <c r="BH930" s="187">
        <f>IF(N930="sníž. přenesená",J930,0)</f>
        <v>0</v>
      </c>
      <c r="BI930" s="187">
        <f>IF(N930="nulová",J930,0)</f>
        <v>0</v>
      </c>
      <c r="BJ930" s="19" t="s">
        <v>80</v>
      </c>
      <c r="BK930" s="187">
        <f>ROUND(I930*H930,2)</f>
        <v>0</v>
      </c>
      <c r="BL930" s="19" t="s">
        <v>257</v>
      </c>
      <c r="BM930" s="186" t="s">
        <v>1049</v>
      </c>
    </row>
    <row r="931" spans="2:51" s="14" customFormat="1" ht="12">
      <c r="B931" s="204"/>
      <c r="C931" s="205"/>
      <c r="D931" s="195" t="s">
        <v>155</v>
      </c>
      <c r="E931" s="205"/>
      <c r="F931" s="207" t="s">
        <v>1050</v>
      </c>
      <c r="G931" s="205"/>
      <c r="H931" s="208">
        <v>70.14</v>
      </c>
      <c r="I931" s="209"/>
      <c r="J931" s="205"/>
      <c r="K931" s="205"/>
      <c r="L931" s="210"/>
      <c r="M931" s="211"/>
      <c r="N931" s="212"/>
      <c r="O931" s="212"/>
      <c r="P931" s="212"/>
      <c r="Q931" s="212"/>
      <c r="R931" s="212"/>
      <c r="S931" s="212"/>
      <c r="T931" s="213"/>
      <c r="AT931" s="214" t="s">
        <v>155</v>
      </c>
      <c r="AU931" s="214" t="s">
        <v>82</v>
      </c>
      <c r="AV931" s="14" t="s">
        <v>82</v>
      </c>
      <c r="AW931" s="14" t="s">
        <v>4</v>
      </c>
      <c r="AX931" s="14" t="s">
        <v>80</v>
      </c>
      <c r="AY931" s="214" t="s">
        <v>143</v>
      </c>
    </row>
    <row r="932" spans="1:65" s="2" customFormat="1" ht="37.9" customHeight="1">
      <c r="A932" s="36"/>
      <c r="B932" s="37"/>
      <c r="C932" s="175" t="s">
        <v>1051</v>
      </c>
      <c r="D932" s="175" t="s">
        <v>146</v>
      </c>
      <c r="E932" s="176" t="s">
        <v>1052</v>
      </c>
      <c r="F932" s="177" t="s">
        <v>1053</v>
      </c>
      <c r="G932" s="178" t="s">
        <v>178</v>
      </c>
      <c r="H932" s="179">
        <v>0.99</v>
      </c>
      <c r="I932" s="180"/>
      <c r="J932" s="181">
        <f>ROUND(I932*H932,2)</f>
        <v>0</v>
      </c>
      <c r="K932" s="177" t="s">
        <v>150</v>
      </c>
      <c r="L932" s="41"/>
      <c r="M932" s="182" t="s">
        <v>19</v>
      </c>
      <c r="N932" s="183" t="s">
        <v>43</v>
      </c>
      <c r="O932" s="66"/>
      <c r="P932" s="184">
        <f>O932*H932</f>
        <v>0</v>
      </c>
      <c r="Q932" s="184">
        <v>0.006</v>
      </c>
      <c r="R932" s="184">
        <f>Q932*H932</f>
        <v>0.00594</v>
      </c>
      <c r="S932" s="184">
        <v>0</v>
      </c>
      <c r="T932" s="185">
        <f>S932*H932</f>
        <v>0</v>
      </c>
      <c r="U932" s="36"/>
      <c r="V932" s="36"/>
      <c r="W932" s="36"/>
      <c r="X932" s="36"/>
      <c r="Y932" s="36"/>
      <c r="Z932" s="36"/>
      <c r="AA932" s="36"/>
      <c r="AB932" s="36"/>
      <c r="AC932" s="36"/>
      <c r="AD932" s="36"/>
      <c r="AE932" s="36"/>
      <c r="AR932" s="186" t="s">
        <v>257</v>
      </c>
      <c r="AT932" s="186" t="s">
        <v>146</v>
      </c>
      <c r="AU932" s="186" t="s">
        <v>82</v>
      </c>
      <c r="AY932" s="19" t="s">
        <v>143</v>
      </c>
      <c r="BE932" s="187">
        <f>IF(N932="základní",J932,0)</f>
        <v>0</v>
      </c>
      <c r="BF932" s="187">
        <f>IF(N932="snížená",J932,0)</f>
        <v>0</v>
      </c>
      <c r="BG932" s="187">
        <f>IF(N932="zákl. přenesená",J932,0)</f>
        <v>0</v>
      </c>
      <c r="BH932" s="187">
        <f>IF(N932="sníž. přenesená",J932,0)</f>
        <v>0</v>
      </c>
      <c r="BI932" s="187">
        <f>IF(N932="nulová",J932,0)</f>
        <v>0</v>
      </c>
      <c r="BJ932" s="19" t="s">
        <v>80</v>
      </c>
      <c r="BK932" s="187">
        <f>ROUND(I932*H932,2)</f>
        <v>0</v>
      </c>
      <c r="BL932" s="19" t="s">
        <v>257</v>
      </c>
      <c r="BM932" s="186" t="s">
        <v>1054</v>
      </c>
    </row>
    <row r="933" spans="1:47" s="2" customFormat="1" ht="12">
      <c r="A933" s="36"/>
      <c r="B933" s="37"/>
      <c r="C933" s="38"/>
      <c r="D933" s="188" t="s">
        <v>153</v>
      </c>
      <c r="E933" s="38"/>
      <c r="F933" s="189" t="s">
        <v>1055</v>
      </c>
      <c r="G933" s="38"/>
      <c r="H933" s="38"/>
      <c r="I933" s="190"/>
      <c r="J933" s="38"/>
      <c r="K933" s="38"/>
      <c r="L933" s="41"/>
      <c r="M933" s="191"/>
      <c r="N933" s="192"/>
      <c r="O933" s="66"/>
      <c r="P933" s="66"/>
      <c r="Q933" s="66"/>
      <c r="R933" s="66"/>
      <c r="S933" s="66"/>
      <c r="T933" s="67"/>
      <c r="U933" s="36"/>
      <c r="V933" s="36"/>
      <c r="W933" s="36"/>
      <c r="X933" s="36"/>
      <c r="Y933" s="36"/>
      <c r="Z933" s="36"/>
      <c r="AA933" s="36"/>
      <c r="AB933" s="36"/>
      <c r="AC933" s="36"/>
      <c r="AD933" s="36"/>
      <c r="AE933" s="36"/>
      <c r="AT933" s="19" t="s">
        <v>153</v>
      </c>
      <c r="AU933" s="19" t="s">
        <v>82</v>
      </c>
    </row>
    <row r="934" spans="2:51" s="13" customFormat="1" ht="12">
      <c r="B934" s="193"/>
      <c r="C934" s="194"/>
      <c r="D934" s="195" t="s">
        <v>155</v>
      </c>
      <c r="E934" s="196" t="s">
        <v>19</v>
      </c>
      <c r="F934" s="197" t="s">
        <v>1056</v>
      </c>
      <c r="G934" s="194"/>
      <c r="H934" s="196" t="s">
        <v>19</v>
      </c>
      <c r="I934" s="198"/>
      <c r="J934" s="194"/>
      <c r="K934" s="194"/>
      <c r="L934" s="199"/>
      <c r="M934" s="200"/>
      <c r="N934" s="201"/>
      <c r="O934" s="201"/>
      <c r="P934" s="201"/>
      <c r="Q934" s="201"/>
      <c r="R934" s="201"/>
      <c r="S934" s="201"/>
      <c r="T934" s="202"/>
      <c r="AT934" s="203" t="s">
        <v>155</v>
      </c>
      <c r="AU934" s="203" t="s">
        <v>82</v>
      </c>
      <c r="AV934" s="13" t="s">
        <v>80</v>
      </c>
      <c r="AW934" s="13" t="s">
        <v>33</v>
      </c>
      <c r="AX934" s="13" t="s">
        <v>72</v>
      </c>
      <c r="AY934" s="203" t="s">
        <v>143</v>
      </c>
    </row>
    <row r="935" spans="2:51" s="14" customFormat="1" ht="12">
      <c r="B935" s="204"/>
      <c r="C935" s="205"/>
      <c r="D935" s="195" t="s">
        <v>155</v>
      </c>
      <c r="E935" s="206" t="s">
        <v>19</v>
      </c>
      <c r="F935" s="207" t="s">
        <v>1057</v>
      </c>
      <c r="G935" s="205"/>
      <c r="H935" s="208">
        <v>0.99</v>
      </c>
      <c r="I935" s="209"/>
      <c r="J935" s="205"/>
      <c r="K935" s="205"/>
      <c r="L935" s="210"/>
      <c r="M935" s="211"/>
      <c r="N935" s="212"/>
      <c r="O935" s="212"/>
      <c r="P935" s="212"/>
      <c r="Q935" s="212"/>
      <c r="R935" s="212"/>
      <c r="S935" s="212"/>
      <c r="T935" s="213"/>
      <c r="AT935" s="214" t="s">
        <v>155</v>
      </c>
      <c r="AU935" s="214" t="s">
        <v>82</v>
      </c>
      <c r="AV935" s="14" t="s">
        <v>82</v>
      </c>
      <c r="AW935" s="14" t="s">
        <v>33</v>
      </c>
      <c r="AX935" s="14" t="s">
        <v>80</v>
      </c>
      <c r="AY935" s="214" t="s">
        <v>143</v>
      </c>
    </row>
    <row r="936" spans="1:65" s="2" customFormat="1" ht="24.2" customHeight="1">
      <c r="A936" s="36"/>
      <c r="B936" s="37"/>
      <c r="C936" s="226" t="s">
        <v>1058</v>
      </c>
      <c r="D936" s="226" t="s">
        <v>227</v>
      </c>
      <c r="E936" s="227" t="s">
        <v>1059</v>
      </c>
      <c r="F936" s="228" t="s">
        <v>1060</v>
      </c>
      <c r="G936" s="229" t="s">
        <v>178</v>
      </c>
      <c r="H936" s="230">
        <v>1.089</v>
      </c>
      <c r="I936" s="231"/>
      <c r="J936" s="232">
        <f>ROUND(I936*H936,2)</f>
        <v>0</v>
      </c>
      <c r="K936" s="228" t="s">
        <v>150</v>
      </c>
      <c r="L936" s="233"/>
      <c r="M936" s="234" t="s">
        <v>19</v>
      </c>
      <c r="N936" s="235" t="s">
        <v>43</v>
      </c>
      <c r="O936" s="66"/>
      <c r="P936" s="184">
        <f>O936*H936</f>
        <v>0</v>
      </c>
      <c r="Q936" s="184">
        <v>0.0012</v>
      </c>
      <c r="R936" s="184">
        <f>Q936*H936</f>
        <v>0.0013067999999999999</v>
      </c>
      <c r="S936" s="184">
        <v>0</v>
      </c>
      <c r="T936" s="185">
        <f>S936*H936</f>
        <v>0</v>
      </c>
      <c r="U936" s="36"/>
      <c r="V936" s="36"/>
      <c r="W936" s="36"/>
      <c r="X936" s="36"/>
      <c r="Y936" s="36"/>
      <c r="Z936" s="36"/>
      <c r="AA936" s="36"/>
      <c r="AB936" s="36"/>
      <c r="AC936" s="36"/>
      <c r="AD936" s="36"/>
      <c r="AE936" s="36"/>
      <c r="AR936" s="186" t="s">
        <v>519</v>
      </c>
      <c r="AT936" s="186" t="s">
        <v>227</v>
      </c>
      <c r="AU936" s="186" t="s">
        <v>82</v>
      </c>
      <c r="AY936" s="19" t="s">
        <v>143</v>
      </c>
      <c r="BE936" s="187">
        <f>IF(N936="základní",J936,0)</f>
        <v>0</v>
      </c>
      <c r="BF936" s="187">
        <f>IF(N936="snížená",J936,0)</f>
        <v>0</v>
      </c>
      <c r="BG936" s="187">
        <f>IF(N936="zákl. přenesená",J936,0)</f>
        <v>0</v>
      </c>
      <c r="BH936" s="187">
        <f>IF(N936="sníž. přenesená",J936,0)</f>
        <v>0</v>
      </c>
      <c r="BI936" s="187">
        <f>IF(N936="nulová",J936,0)</f>
        <v>0</v>
      </c>
      <c r="BJ936" s="19" t="s">
        <v>80</v>
      </c>
      <c r="BK936" s="187">
        <f>ROUND(I936*H936,2)</f>
        <v>0</v>
      </c>
      <c r="BL936" s="19" t="s">
        <v>257</v>
      </c>
      <c r="BM936" s="186" t="s">
        <v>1061</v>
      </c>
    </row>
    <row r="937" spans="2:51" s="14" customFormat="1" ht="12">
      <c r="B937" s="204"/>
      <c r="C937" s="205"/>
      <c r="D937" s="195" t="s">
        <v>155</v>
      </c>
      <c r="E937" s="205"/>
      <c r="F937" s="207" t="s">
        <v>1062</v>
      </c>
      <c r="G937" s="205"/>
      <c r="H937" s="208">
        <v>1.089</v>
      </c>
      <c r="I937" s="209"/>
      <c r="J937" s="205"/>
      <c r="K937" s="205"/>
      <c r="L937" s="210"/>
      <c r="M937" s="211"/>
      <c r="N937" s="212"/>
      <c r="O937" s="212"/>
      <c r="P937" s="212"/>
      <c r="Q937" s="212"/>
      <c r="R937" s="212"/>
      <c r="S937" s="212"/>
      <c r="T937" s="213"/>
      <c r="AT937" s="214" t="s">
        <v>155</v>
      </c>
      <c r="AU937" s="214" t="s">
        <v>82</v>
      </c>
      <c r="AV937" s="14" t="s">
        <v>82</v>
      </c>
      <c r="AW937" s="14" t="s">
        <v>4</v>
      </c>
      <c r="AX937" s="14" t="s">
        <v>80</v>
      </c>
      <c r="AY937" s="214" t="s">
        <v>143</v>
      </c>
    </row>
    <row r="938" spans="1:65" s="2" customFormat="1" ht="49.15" customHeight="1">
      <c r="A938" s="36"/>
      <c r="B938" s="37"/>
      <c r="C938" s="175" t="s">
        <v>1063</v>
      </c>
      <c r="D938" s="175" t="s">
        <v>146</v>
      </c>
      <c r="E938" s="176" t="s">
        <v>1064</v>
      </c>
      <c r="F938" s="177" t="s">
        <v>1065</v>
      </c>
      <c r="G938" s="178" t="s">
        <v>178</v>
      </c>
      <c r="H938" s="179">
        <v>96.965</v>
      </c>
      <c r="I938" s="180"/>
      <c r="J938" s="181">
        <f>ROUND(I938*H938,2)</f>
        <v>0</v>
      </c>
      <c r="K938" s="177" t="s">
        <v>150</v>
      </c>
      <c r="L938" s="41"/>
      <c r="M938" s="182" t="s">
        <v>19</v>
      </c>
      <c r="N938" s="183" t="s">
        <v>43</v>
      </c>
      <c r="O938" s="66"/>
      <c r="P938" s="184">
        <f>O938*H938</f>
        <v>0</v>
      </c>
      <c r="Q938" s="184">
        <v>0.00568</v>
      </c>
      <c r="R938" s="184">
        <f>Q938*H938</f>
        <v>0.5507612000000001</v>
      </c>
      <c r="S938" s="184">
        <v>0</v>
      </c>
      <c r="T938" s="185">
        <f>S938*H938</f>
        <v>0</v>
      </c>
      <c r="U938" s="36"/>
      <c r="V938" s="36"/>
      <c r="W938" s="36"/>
      <c r="X938" s="36"/>
      <c r="Y938" s="36"/>
      <c r="Z938" s="36"/>
      <c r="AA938" s="36"/>
      <c r="AB938" s="36"/>
      <c r="AC938" s="36"/>
      <c r="AD938" s="36"/>
      <c r="AE938" s="36"/>
      <c r="AR938" s="186" t="s">
        <v>257</v>
      </c>
      <c r="AT938" s="186" t="s">
        <v>146</v>
      </c>
      <c r="AU938" s="186" t="s">
        <v>82</v>
      </c>
      <c r="AY938" s="19" t="s">
        <v>143</v>
      </c>
      <c r="BE938" s="187">
        <f>IF(N938="základní",J938,0)</f>
        <v>0</v>
      </c>
      <c r="BF938" s="187">
        <f>IF(N938="snížená",J938,0)</f>
        <v>0</v>
      </c>
      <c r="BG938" s="187">
        <f>IF(N938="zákl. přenesená",J938,0)</f>
        <v>0</v>
      </c>
      <c r="BH938" s="187">
        <f>IF(N938="sníž. přenesená",J938,0)</f>
        <v>0</v>
      </c>
      <c r="BI938" s="187">
        <f>IF(N938="nulová",J938,0)</f>
        <v>0</v>
      </c>
      <c r="BJ938" s="19" t="s">
        <v>80</v>
      </c>
      <c r="BK938" s="187">
        <f>ROUND(I938*H938,2)</f>
        <v>0</v>
      </c>
      <c r="BL938" s="19" t="s">
        <v>257</v>
      </c>
      <c r="BM938" s="186" t="s">
        <v>1066</v>
      </c>
    </row>
    <row r="939" spans="1:47" s="2" customFormat="1" ht="12">
      <c r="A939" s="36"/>
      <c r="B939" s="37"/>
      <c r="C939" s="38"/>
      <c r="D939" s="188" t="s">
        <v>153</v>
      </c>
      <c r="E939" s="38"/>
      <c r="F939" s="189" t="s">
        <v>1067</v>
      </c>
      <c r="G939" s="38"/>
      <c r="H939" s="38"/>
      <c r="I939" s="190"/>
      <c r="J939" s="38"/>
      <c r="K939" s="38"/>
      <c r="L939" s="41"/>
      <c r="M939" s="191"/>
      <c r="N939" s="192"/>
      <c r="O939" s="66"/>
      <c r="P939" s="66"/>
      <c r="Q939" s="66"/>
      <c r="R939" s="66"/>
      <c r="S939" s="66"/>
      <c r="T939" s="67"/>
      <c r="U939" s="36"/>
      <c r="V939" s="36"/>
      <c r="W939" s="36"/>
      <c r="X939" s="36"/>
      <c r="Y939" s="36"/>
      <c r="Z939" s="36"/>
      <c r="AA939" s="36"/>
      <c r="AB939" s="36"/>
      <c r="AC939" s="36"/>
      <c r="AD939" s="36"/>
      <c r="AE939" s="36"/>
      <c r="AT939" s="19" t="s">
        <v>153</v>
      </c>
      <c r="AU939" s="19" t="s">
        <v>82</v>
      </c>
    </row>
    <row r="940" spans="2:51" s="13" customFormat="1" ht="12">
      <c r="B940" s="193"/>
      <c r="C940" s="194"/>
      <c r="D940" s="195" t="s">
        <v>155</v>
      </c>
      <c r="E940" s="196" t="s">
        <v>19</v>
      </c>
      <c r="F940" s="197" t="s">
        <v>992</v>
      </c>
      <c r="G940" s="194"/>
      <c r="H940" s="196" t="s">
        <v>19</v>
      </c>
      <c r="I940" s="198"/>
      <c r="J940" s="194"/>
      <c r="K940" s="194"/>
      <c r="L940" s="199"/>
      <c r="M940" s="200"/>
      <c r="N940" s="201"/>
      <c r="O940" s="201"/>
      <c r="P940" s="201"/>
      <c r="Q940" s="201"/>
      <c r="R940" s="201"/>
      <c r="S940" s="201"/>
      <c r="T940" s="202"/>
      <c r="AT940" s="203" t="s">
        <v>155</v>
      </c>
      <c r="AU940" s="203" t="s">
        <v>82</v>
      </c>
      <c r="AV940" s="13" t="s">
        <v>80</v>
      </c>
      <c r="AW940" s="13" t="s">
        <v>33</v>
      </c>
      <c r="AX940" s="13" t="s">
        <v>72</v>
      </c>
      <c r="AY940" s="203" t="s">
        <v>143</v>
      </c>
    </row>
    <row r="941" spans="2:51" s="14" customFormat="1" ht="12">
      <c r="B941" s="204"/>
      <c r="C941" s="205"/>
      <c r="D941" s="195" t="s">
        <v>155</v>
      </c>
      <c r="E941" s="206" t="s">
        <v>19</v>
      </c>
      <c r="F941" s="207" t="s">
        <v>993</v>
      </c>
      <c r="G941" s="205"/>
      <c r="H941" s="208">
        <v>96.965</v>
      </c>
      <c r="I941" s="209"/>
      <c r="J941" s="205"/>
      <c r="K941" s="205"/>
      <c r="L941" s="210"/>
      <c r="M941" s="211"/>
      <c r="N941" s="212"/>
      <c r="O941" s="212"/>
      <c r="P941" s="212"/>
      <c r="Q941" s="212"/>
      <c r="R941" s="212"/>
      <c r="S941" s="212"/>
      <c r="T941" s="213"/>
      <c r="AT941" s="214" t="s">
        <v>155</v>
      </c>
      <c r="AU941" s="214" t="s">
        <v>82</v>
      </c>
      <c r="AV941" s="14" t="s">
        <v>82</v>
      </c>
      <c r="AW941" s="14" t="s">
        <v>33</v>
      </c>
      <c r="AX941" s="14" t="s">
        <v>80</v>
      </c>
      <c r="AY941" s="214" t="s">
        <v>143</v>
      </c>
    </row>
    <row r="942" spans="1:65" s="2" customFormat="1" ht="37.9" customHeight="1">
      <c r="A942" s="36"/>
      <c r="B942" s="37"/>
      <c r="C942" s="226" t="s">
        <v>1068</v>
      </c>
      <c r="D942" s="226" t="s">
        <v>227</v>
      </c>
      <c r="E942" s="227" t="s">
        <v>1069</v>
      </c>
      <c r="F942" s="228" t="s">
        <v>1070</v>
      </c>
      <c r="G942" s="229" t="s">
        <v>178</v>
      </c>
      <c r="H942" s="230">
        <v>106.662</v>
      </c>
      <c r="I942" s="231"/>
      <c r="J942" s="232">
        <f>ROUND(I942*H942,2)</f>
        <v>0</v>
      </c>
      <c r="K942" s="228" t="s">
        <v>150</v>
      </c>
      <c r="L942" s="233"/>
      <c r="M942" s="234" t="s">
        <v>19</v>
      </c>
      <c r="N942" s="235" t="s">
        <v>43</v>
      </c>
      <c r="O942" s="66"/>
      <c r="P942" s="184">
        <f>O942*H942</f>
        <v>0</v>
      </c>
      <c r="Q942" s="184">
        <v>0.0054</v>
      </c>
      <c r="R942" s="184">
        <f>Q942*H942</f>
        <v>0.5759748</v>
      </c>
      <c r="S942" s="184">
        <v>0</v>
      </c>
      <c r="T942" s="185">
        <f>S942*H942</f>
        <v>0</v>
      </c>
      <c r="U942" s="36"/>
      <c r="V942" s="36"/>
      <c r="W942" s="36"/>
      <c r="X942" s="36"/>
      <c r="Y942" s="36"/>
      <c r="Z942" s="36"/>
      <c r="AA942" s="36"/>
      <c r="AB942" s="36"/>
      <c r="AC942" s="36"/>
      <c r="AD942" s="36"/>
      <c r="AE942" s="36"/>
      <c r="AR942" s="186" t="s">
        <v>519</v>
      </c>
      <c r="AT942" s="186" t="s">
        <v>227</v>
      </c>
      <c r="AU942" s="186" t="s">
        <v>82</v>
      </c>
      <c r="AY942" s="19" t="s">
        <v>143</v>
      </c>
      <c r="BE942" s="187">
        <f>IF(N942="základní",J942,0)</f>
        <v>0</v>
      </c>
      <c r="BF942" s="187">
        <f>IF(N942="snížená",J942,0)</f>
        <v>0</v>
      </c>
      <c r="BG942" s="187">
        <f>IF(N942="zákl. přenesená",J942,0)</f>
        <v>0</v>
      </c>
      <c r="BH942" s="187">
        <f>IF(N942="sníž. přenesená",J942,0)</f>
        <v>0</v>
      </c>
      <c r="BI942" s="187">
        <f>IF(N942="nulová",J942,0)</f>
        <v>0</v>
      </c>
      <c r="BJ942" s="19" t="s">
        <v>80</v>
      </c>
      <c r="BK942" s="187">
        <f>ROUND(I942*H942,2)</f>
        <v>0</v>
      </c>
      <c r="BL942" s="19" t="s">
        <v>257</v>
      </c>
      <c r="BM942" s="186" t="s">
        <v>1071</v>
      </c>
    </row>
    <row r="943" spans="2:51" s="14" customFormat="1" ht="12">
      <c r="B943" s="204"/>
      <c r="C943" s="205"/>
      <c r="D943" s="195" t="s">
        <v>155</v>
      </c>
      <c r="E943" s="205"/>
      <c r="F943" s="207" t="s">
        <v>1072</v>
      </c>
      <c r="G943" s="205"/>
      <c r="H943" s="208">
        <v>106.662</v>
      </c>
      <c r="I943" s="209"/>
      <c r="J943" s="205"/>
      <c r="K943" s="205"/>
      <c r="L943" s="210"/>
      <c r="M943" s="211"/>
      <c r="N943" s="212"/>
      <c r="O943" s="212"/>
      <c r="P943" s="212"/>
      <c r="Q943" s="212"/>
      <c r="R943" s="212"/>
      <c r="S943" s="212"/>
      <c r="T943" s="213"/>
      <c r="AT943" s="214" t="s">
        <v>155</v>
      </c>
      <c r="AU943" s="214" t="s">
        <v>82</v>
      </c>
      <c r="AV943" s="14" t="s">
        <v>82</v>
      </c>
      <c r="AW943" s="14" t="s">
        <v>4</v>
      </c>
      <c r="AX943" s="14" t="s">
        <v>80</v>
      </c>
      <c r="AY943" s="214" t="s">
        <v>143</v>
      </c>
    </row>
    <row r="944" spans="1:65" s="2" customFormat="1" ht="49.15" customHeight="1">
      <c r="A944" s="36"/>
      <c r="B944" s="37"/>
      <c r="C944" s="175" t="s">
        <v>1073</v>
      </c>
      <c r="D944" s="175" t="s">
        <v>146</v>
      </c>
      <c r="E944" s="176" t="s">
        <v>1074</v>
      </c>
      <c r="F944" s="177" t="s">
        <v>1075</v>
      </c>
      <c r="G944" s="178" t="s">
        <v>178</v>
      </c>
      <c r="H944" s="179">
        <v>21.505</v>
      </c>
      <c r="I944" s="180"/>
      <c r="J944" s="181">
        <f>ROUND(I944*H944,2)</f>
        <v>0</v>
      </c>
      <c r="K944" s="177" t="s">
        <v>150</v>
      </c>
      <c r="L944" s="41"/>
      <c r="M944" s="182" t="s">
        <v>19</v>
      </c>
      <c r="N944" s="183" t="s">
        <v>43</v>
      </c>
      <c r="O944" s="66"/>
      <c r="P944" s="184">
        <f>O944*H944</f>
        <v>0</v>
      </c>
      <c r="Q944" s="184">
        <v>1E-05</v>
      </c>
      <c r="R944" s="184">
        <f>Q944*H944</f>
        <v>0.00021505</v>
      </c>
      <c r="S944" s="184">
        <v>0</v>
      </c>
      <c r="T944" s="185">
        <f>S944*H944</f>
        <v>0</v>
      </c>
      <c r="U944" s="36"/>
      <c r="V944" s="36"/>
      <c r="W944" s="36"/>
      <c r="X944" s="36"/>
      <c r="Y944" s="36"/>
      <c r="Z944" s="36"/>
      <c r="AA944" s="36"/>
      <c r="AB944" s="36"/>
      <c r="AC944" s="36"/>
      <c r="AD944" s="36"/>
      <c r="AE944" s="36"/>
      <c r="AR944" s="186" t="s">
        <v>257</v>
      </c>
      <c r="AT944" s="186" t="s">
        <v>146</v>
      </c>
      <c r="AU944" s="186" t="s">
        <v>82</v>
      </c>
      <c r="AY944" s="19" t="s">
        <v>143</v>
      </c>
      <c r="BE944" s="187">
        <f>IF(N944="základní",J944,0)</f>
        <v>0</v>
      </c>
      <c r="BF944" s="187">
        <f>IF(N944="snížená",J944,0)</f>
        <v>0</v>
      </c>
      <c r="BG944" s="187">
        <f>IF(N944="zákl. přenesená",J944,0)</f>
        <v>0</v>
      </c>
      <c r="BH944" s="187">
        <f>IF(N944="sníž. přenesená",J944,0)</f>
        <v>0</v>
      </c>
      <c r="BI944" s="187">
        <f>IF(N944="nulová",J944,0)</f>
        <v>0</v>
      </c>
      <c r="BJ944" s="19" t="s">
        <v>80</v>
      </c>
      <c r="BK944" s="187">
        <f>ROUND(I944*H944,2)</f>
        <v>0</v>
      </c>
      <c r="BL944" s="19" t="s">
        <v>257</v>
      </c>
      <c r="BM944" s="186" t="s">
        <v>1076</v>
      </c>
    </row>
    <row r="945" spans="1:47" s="2" customFormat="1" ht="12">
      <c r="A945" s="36"/>
      <c r="B945" s="37"/>
      <c r="C945" s="38"/>
      <c r="D945" s="188" t="s">
        <v>153</v>
      </c>
      <c r="E945" s="38"/>
      <c r="F945" s="189" t="s">
        <v>1077</v>
      </c>
      <c r="G945" s="38"/>
      <c r="H945" s="38"/>
      <c r="I945" s="190"/>
      <c r="J945" s="38"/>
      <c r="K945" s="38"/>
      <c r="L945" s="41"/>
      <c r="M945" s="191"/>
      <c r="N945" s="192"/>
      <c r="O945" s="66"/>
      <c r="P945" s="66"/>
      <c r="Q945" s="66"/>
      <c r="R945" s="66"/>
      <c r="S945" s="66"/>
      <c r="T945" s="67"/>
      <c r="U945" s="36"/>
      <c r="V945" s="36"/>
      <c r="W945" s="36"/>
      <c r="X945" s="36"/>
      <c r="Y945" s="36"/>
      <c r="Z945" s="36"/>
      <c r="AA945" s="36"/>
      <c r="AB945" s="36"/>
      <c r="AC945" s="36"/>
      <c r="AD945" s="36"/>
      <c r="AE945" s="36"/>
      <c r="AT945" s="19" t="s">
        <v>153</v>
      </c>
      <c r="AU945" s="19" t="s">
        <v>82</v>
      </c>
    </row>
    <row r="946" spans="2:51" s="13" customFormat="1" ht="12">
      <c r="B946" s="193"/>
      <c r="C946" s="194"/>
      <c r="D946" s="195" t="s">
        <v>155</v>
      </c>
      <c r="E946" s="196" t="s">
        <v>19</v>
      </c>
      <c r="F946" s="197" t="s">
        <v>1012</v>
      </c>
      <c r="G946" s="194"/>
      <c r="H946" s="196" t="s">
        <v>19</v>
      </c>
      <c r="I946" s="198"/>
      <c r="J946" s="194"/>
      <c r="K946" s="194"/>
      <c r="L946" s="199"/>
      <c r="M946" s="200"/>
      <c r="N946" s="201"/>
      <c r="O946" s="201"/>
      <c r="P946" s="201"/>
      <c r="Q946" s="201"/>
      <c r="R946" s="201"/>
      <c r="S946" s="201"/>
      <c r="T946" s="202"/>
      <c r="AT946" s="203" t="s">
        <v>155</v>
      </c>
      <c r="AU946" s="203" t="s">
        <v>82</v>
      </c>
      <c r="AV946" s="13" t="s">
        <v>80</v>
      </c>
      <c r="AW946" s="13" t="s">
        <v>33</v>
      </c>
      <c r="AX946" s="13" t="s">
        <v>72</v>
      </c>
      <c r="AY946" s="203" t="s">
        <v>143</v>
      </c>
    </row>
    <row r="947" spans="2:51" s="14" customFormat="1" ht="12">
      <c r="B947" s="204"/>
      <c r="C947" s="205"/>
      <c r="D947" s="195" t="s">
        <v>155</v>
      </c>
      <c r="E947" s="206" t="s">
        <v>19</v>
      </c>
      <c r="F947" s="207" t="s">
        <v>1078</v>
      </c>
      <c r="G947" s="205"/>
      <c r="H947" s="208">
        <v>21.505</v>
      </c>
      <c r="I947" s="209"/>
      <c r="J947" s="205"/>
      <c r="K947" s="205"/>
      <c r="L947" s="210"/>
      <c r="M947" s="211"/>
      <c r="N947" s="212"/>
      <c r="O947" s="212"/>
      <c r="P947" s="212"/>
      <c r="Q947" s="212"/>
      <c r="R947" s="212"/>
      <c r="S947" s="212"/>
      <c r="T947" s="213"/>
      <c r="AT947" s="214" t="s">
        <v>155</v>
      </c>
      <c r="AU947" s="214" t="s">
        <v>82</v>
      </c>
      <c r="AV947" s="14" t="s">
        <v>82</v>
      </c>
      <c r="AW947" s="14" t="s">
        <v>33</v>
      </c>
      <c r="AX947" s="14" t="s">
        <v>72</v>
      </c>
      <c r="AY947" s="214" t="s">
        <v>143</v>
      </c>
    </row>
    <row r="948" spans="2:51" s="15" customFormat="1" ht="12">
      <c r="B948" s="215"/>
      <c r="C948" s="216"/>
      <c r="D948" s="195" t="s">
        <v>155</v>
      </c>
      <c r="E948" s="217" t="s">
        <v>19</v>
      </c>
      <c r="F948" s="218" t="s">
        <v>166</v>
      </c>
      <c r="G948" s="216"/>
      <c r="H948" s="219">
        <v>21.505</v>
      </c>
      <c r="I948" s="220"/>
      <c r="J948" s="216"/>
      <c r="K948" s="216"/>
      <c r="L948" s="221"/>
      <c r="M948" s="222"/>
      <c r="N948" s="223"/>
      <c r="O948" s="223"/>
      <c r="P948" s="223"/>
      <c r="Q948" s="223"/>
      <c r="R948" s="223"/>
      <c r="S948" s="223"/>
      <c r="T948" s="224"/>
      <c r="AT948" s="225" t="s">
        <v>155</v>
      </c>
      <c r="AU948" s="225" t="s">
        <v>82</v>
      </c>
      <c r="AV948" s="15" t="s">
        <v>151</v>
      </c>
      <c r="AW948" s="15" t="s">
        <v>33</v>
      </c>
      <c r="AX948" s="15" t="s">
        <v>80</v>
      </c>
      <c r="AY948" s="225" t="s">
        <v>143</v>
      </c>
    </row>
    <row r="949" spans="1:65" s="2" customFormat="1" ht="37.9" customHeight="1">
      <c r="A949" s="36"/>
      <c r="B949" s="37"/>
      <c r="C949" s="226" t="s">
        <v>1079</v>
      </c>
      <c r="D949" s="226" t="s">
        <v>227</v>
      </c>
      <c r="E949" s="227" t="s">
        <v>1080</v>
      </c>
      <c r="F949" s="228" t="s">
        <v>1081</v>
      </c>
      <c r="G949" s="229" t="s">
        <v>178</v>
      </c>
      <c r="H949" s="230">
        <v>25.064</v>
      </c>
      <c r="I949" s="231"/>
      <c r="J949" s="232">
        <f>ROUND(I949*H949,2)</f>
        <v>0</v>
      </c>
      <c r="K949" s="228" t="s">
        <v>150</v>
      </c>
      <c r="L949" s="233"/>
      <c r="M949" s="234" t="s">
        <v>19</v>
      </c>
      <c r="N949" s="235" t="s">
        <v>43</v>
      </c>
      <c r="O949" s="66"/>
      <c r="P949" s="184">
        <f>O949*H949</f>
        <v>0</v>
      </c>
      <c r="Q949" s="184">
        <v>0.00013</v>
      </c>
      <c r="R949" s="184">
        <f>Q949*H949</f>
        <v>0.00325832</v>
      </c>
      <c r="S949" s="184">
        <v>0</v>
      </c>
      <c r="T949" s="185">
        <f>S949*H949</f>
        <v>0</v>
      </c>
      <c r="U949" s="36"/>
      <c r="V949" s="36"/>
      <c r="W949" s="36"/>
      <c r="X949" s="36"/>
      <c r="Y949" s="36"/>
      <c r="Z949" s="36"/>
      <c r="AA949" s="36"/>
      <c r="AB949" s="36"/>
      <c r="AC949" s="36"/>
      <c r="AD949" s="36"/>
      <c r="AE949" s="36"/>
      <c r="AR949" s="186" t="s">
        <v>519</v>
      </c>
      <c r="AT949" s="186" t="s">
        <v>227</v>
      </c>
      <c r="AU949" s="186" t="s">
        <v>82</v>
      </c>
      <c r="AY949" s="19" t="s">
        <v>143</v>
      </c>
      <c r="BE949" s="187">
        <f>IF(N949="základní",J949,0)</f>
        <v>0</v>
      </c>
      <c r="BF949" s="187">
        <f>IF(N949="snížená",J949,0)</f>
        <v>0</v>
      </c>
      <c r="BG949" s="187">
        <f>IF(N949="zákl. přenesená",J949,0)</f>
        <v>0</v>
      </c>
      <c r="BH949" s="187">
        <f>IF(N949="sníž. přenesená",J949,0)</f>
        <v>0</v>
      </c>
      <c r="BI949" s="187">
        <f>IF(N949="nulová",J949,0)</f>
        <v>0</v>
      </c>
      <c r="BJ949" s="19" t="s">
        <v>80</v>
      </c>
      <c r="BK949" s="187">
        <f>ROUND(I949*H949,2)</f>
        <v>0</v>
      </c>
      <c r="BL949" s="19" t="s">
        <v>257</v>
      </c>
      <c r="BM949" s="186" t="s">
        <v>1082</v>
      </c>
    </row>
    <row r="950" spans="2:51" s="14" customFormat="1" ht="12">
      <c r="B950" s="204"/>
      <c r="C950" s="205"/>
      <c r="D950" s="195" t="s">
        <v>155</v>
      </c>
      <c r="E950" s="205"/>
      <c r="F950" s="207" t="s">
        <v>1083</v>
      </c>
      <c r="G950" s="205"/>
      <c r="H950" s="208">
        <v>25.064</v>
      </c>
      <c r="I950" s="209"/>
      <c r="J950" s="205"/>
      <c r="K950" s="205"/>
      <c r="L950" s="210"/>
      <c r="M950" s="211"/>
      <c r="N950" s="212"/>
      <c r="O950" s="212"/>
      <c r="P950" s="212"/>
      <c r="Q950" s="212"/>
      <c r="R950" s="212"/>
      <c r="S950" s="212"/>
      <c r="T950" s="213"/>
      <c r="AT950" s="214" t="s">
        <v>155</v>
      </c>
      <c r="AU950" s="214" t="s">
        <v>82</v>
      </c>
      <c r="AV950" s="14" t="s">
        <v>82</v>
      </c>
      <c r="AW950" s="14" t="s">
        <v>4</v>
      </c>
      <c r="AX950" s="14" t="s">
        <v>80</v>
      </c>
      <c r="AY950" s="214" t="s">
        <v>143</v>
      </c>
    </row>
    <row r="951" spans="1:65" s="2" customFormat="1" ht="44.25" customHeight="1">
      <c r="A951" s="36"/>
      <c r="B951" s="37"/>
      <c r="C951" s="175" t="s">
        <v>1084</v>
      </c>
      <c r="D951" s="175" t="s">
        <v>146</v>
      </c>
      <c r="E951" s="176" t="s">
        <v>1085</v>
      </c>
      <c r="F951" s="177" t="s">
        <v>1086</v>
      </c>
      <c r="G951" s="178" t="s">
        <v>1002</v>
      </c>
      <c r="H951" s="247"/>
      <c r="I951" s="180"/>
      <c r="J951" s="181">
        <f>ROUND(I951*H951,2)</f>
        <v>0</v>
      </c>
      <c r="K951" s="177" t="s">
        <v>150</v>
      </c>
      <c r="L951" s="41"/>
      <c r="M951" s="182" t="s">
        <v>19</v>
      </c>
      <c r="N951" s="183" t="s">
        <v>43</v>
      </c>
      <c r="O951" s="66"/>
      <c r="P951" s="184">
        <f>O951*H951</f>
        <v>0</v>
      </c>
      <c r="Q951" s="184">
        <v>0</v>
      </c>
      <c r="R951" s="184">
        <f>Q951*H951</f>
        <v>0</v>
      </c>
      <c r="S951" s="184">
        <v>0</v>
      </c>
      <c r="T951" s="185">
        <f>S951*H951</f>
        <v>0</v>
      </c>
      <c r="U951" s="36"/>
      <c r="V951" s="36"/>
      <c r="W951" s="36"/>
      <c r="X951" s="36"/>
      <c r="Y951" s="36"/>
      <c r="Z951" s="36"/>
      <c r="AA951" s="36"/>
      <c r="AB951" s="36"/>
      <c r="AC951" s="36"/>
      <c r="AD951" s="36"/>
      <c r="AE951" s="36"/>
      <c r="AR951" s="186" t="s">
        <v>257</v>
      </c>
      <c r="AT951" s="186" t="s">
        <v>146</v>
      </c>
      <c r="AU951" s="186" t="s">
        <v>82</v>
      </c>
      <c r="AY951" s="19" t="s">
        <v>143</v>
      </c>
      <c r="BE951" s="187">
        <f>IF(N951="základní",J951,0)</f>
        <v>0</v>
      </c>
      <c r="BF951" s="187">
        <f>IF(N951="snížená",J951,0)</f>
        <v>0</v>
      </c>
      <c r="BG951" s="187">
        <f>IF(N951="zákl. přenesená",J951,0)</f>
        <v>0</v>
      </c>
      <c r="BH951" s="187">
        <f>IF(N951="sníž. přenesená",J951,0)</f>
        <v>0</v>
      </c>
      <c r="BI951" s="187">
        <f>IF(N951="nulová",J951,0)</f>
        <v>0</v>
      </c>
      <c r="BJ951" s="19" t="s">
        <v>80</v>
      </c>
      <c r="BK951" s="187">
        <f>ROUND(I951*H951,2)</f>
        <v>0</v>
      </c>
      <c r="BL951" s="19" t="s">
        <v>257</v>
      </c>
      <c r="BM951" s="186" t="s">
        <v>1087</v>
      </c>
    </row>
    <row r="952" spans="1:47" s="2" customFormat="1" ht="12">
      <c r="A952" s="36"/>
      <c r="B952" s="37"/>
      <c r="C952" s="38"/>
      <c r="D952" s="188" t="s">
        <v>153</v>
      </c>
      <c r="E952" s="38"/>
      <c r="F952" s="189" t="s">
        <v>1088</v>
      </c>
      <c r="G952" s="38"/>
      <c r="H952" s="38"/>
      <c r="I952" s="190"/>
      <c r="J952" s="38"/>
      <c r="K952" s="38"/>
      <c r="L952" s="41"/>
      <c r="M952" s="191"/>
      <c r="N952" s="192"/>
      <c r="O952" s="66"/>
      <c r="P952" s="66"/>
      <c r="Q952" s="66"/>
      <c r="R952" s="66"/>
      <c r="S952" s="66"/>
      <c r="T952" s="67"/>
      <c r="U952" s="36"/>
      <c r="V952" s="36"/>
      <c r="W952" s="36"/>
      <c r="X952" s="36"/>
      <c r="Y952" s="36"/>
      <c r="Z952" s="36"/>
      <c r="AA952" s="36"/>
      <c r="AB952" s="36"/>
      <c r="AC952" s="36"/>
      <c r="AD952" s="36"/>
      <c r="AE952" s="36"/>
      <c r="AT952" s="19" t="s">
        <v>153</v>
      </c>
      <c r="AU952" s="19" t="s">
        <v>82</v>
      </c>
    </row>
    <row r="953" spans="2:63" s="12" customFormat="1" ht="22.9" customHeight="1">
      <c r="B953" s="159"/>
      <c r="C953" s="160"/>
      <c r="D953" s="161" t="s">
        <v>71</v>
      </c>
      <c r="E953" s="173" t="s">
        <v>1089</v>
      </c>
      <c r="F953" s="173" t="s">
        <v>1090</v>
      </c>
      <c r="G953" s="160"/>
      <c r="H953" s="160"/>
      <c r="I953" s="163"/>
      <c r="J953" s="174">
        <f>BK953</f>
        <v>0</v>
      </c>
      <c r="K953" s="160"/>
      <c r="L953" s="165"/>
      <c r="M953" s="166"/>
      <c r="N953" s="167"/>
      <c r="O953" s="167"/>
      <c r="P953" s="168">
        <f>SUM(P954:P963)</f>
        <v>0</v>
      </c>
      <c r="Q953" s="167"/>
      <c r="R953" s="168">
        <f>SUM(R954:R963)</f>
        <v>0.341859</v>
      </c>
      <c r="S953" s="167"/>
      <c r="T953" s="169">
        <f>SUM(T954:T963)</f>
        <v>0</v>
      </c>
      <c r="AR953" s="170" t="s">
        <v>82</v>
      </c>
      <c r="AT953" s="171" t="s">
        <v>71</v>
      </c>
      <c r="AU953" s="171" t="s">
        <v>80</v>
      </c>
      <c r="AY953" s="170" t="s">
        <v>143</v>
      </c>
      <c r="BK953" s="172">
        <f>SUM(BK954:BK963)</f>
        <v>0</v>
      </c>
    </row>
    <row r="954" spans="1:65" s="2" customFormat="1" ht="114.95" customHeight="1">
      <c r="A954" s="36"/>
      <c r="B954" s="37"/>
      <c r="C954" s="175" t="s">
        <v>1091</v>
      </c>
      <c r="D954" s="175" t="s">
        <v>146</v>
      </c>
      <c r="E954" s="176" t="s">
        <v>1092</v>
      </c>
      <c r="F954" s="177" t="s">
        <v>1093</v>
      </c>
      <c r="G954" s="178" t="s">
        <v>178</v>
      </c>
      <c r="H954" s="179">
        <v>40.4</v>
      </c>
      <c r="I954" s="180"/>
      <c r="J954" s="181">
        <f>ROUND(I954*H954,2)</f>
        <v>0</v>
      </c>
      <c r="K954" s="177" t="s">
        <v>19</v>
      </c>
      <c r="L954" s="41"/>
      <c r="M954" s="182" t="s">
        <v>19</v>
      </c>
      <c r="N954" s="183" t="s">
        <v>43</v>
      </c>
      <c r="O954" s="66"/>
      <c r="P954" s="184">
        <f>O954*H954</f>
        <v>0</v>
      </c>
      <c r="Q954" s="184">
        <v>0.00223</v>
      </c>
      <c r="R954" s="184">
        <f>Q954*H954</f>
        <v>0.090092</v>
      </c>
      <c r="S954" s="184">
        <v>0</v>
      </c>
      <c r="T954" s="185">
        <f>S954*H954</f>
        <v>0</v>
      </c>
      <c r="U954" s="36"/>
      <c r="V954" s="36"/>
      <c r="W954" s="36"/>
      <c r="X954" s="36"/>
      <c r="Y954" s="36"/>
      <c r="Z954" s="36"/>
      <c r="AA954" s="36"/>
      <c r="AB954" s="36"/>
      <c r="AC954" s="36"/>
      <c r="AD954" s="36"/>
      <c r="AE954" s="36"/>
      <c r="AR954" s="186" t="s">
        <v>257</v>
      </c>
      <c r="AT954" s="186" t="s">
        <v>146</v>
      </c>
      <c r="AU954" s="186" t="s">
        <v>82</v>
      </c>
      <c r="AY954" s="19" t="s">
        <v>143</v>
      </c>
      <c r="BE954" s="187">
        <f>IF(N954="základní",J954,0)</f>
        <v>0</v>
      </c>
      <c r="BF954" s="187">
        <f>IF(N954="snížená",J954,0)</f>
        <v>0</v>
      </c>
      <c r="BG954" s="187">
        <f>IF(N954="zákl. přenesená",J954,0)</f>
        <v>0</v>
      </c>
      <c r="BH954" s="187">
        <f>IF(N954="sníž. přenesená",J954,0)</f>
        <v>0</v>
      </c>
      <c r="BI954" s="187">
        <f>IF(N954="nulová",J954,0)</f>
        <v>0</v>
      </c>
      <c r="BJ954" s="19" t="s">
        <v>80</v>
      </c>
      <c r="BK954" s="187">
        <f>ROUND(I954*H954,2)</f>
        <v>0</v>
      </c>
      <c r="BL954" s="19" t="s">
        <v>257</v>
      </c>
      <c r="BM954" s="186" t="s">
        <v>1094</v>
      </c>
    </row>
    <row r="955" spans="2:51" s="13" customFormat="1" ht="12">
      <c r="B955" s="193"/>
      <c r="C955" s="194"/>
      <c r="D955" s="195" t="s">
        <v>155</v>
      </c>
      <c r="E955" s="196" t="s">
        <v>19</v>
      </c>
      <c r="F955" s="197" t="s">
        <v>800</v>
      </c>
      <c r="G955" s="194"/>
      <c r="H955" s="196" t="s">
        <v>19</v>
      </c>
      <c r="I955" s="198"/>
      <c r="J955" s="194"/>
      <c r="K955" s="194"/>
      <c r="L955" s="199"/>
      <c r="M955" s="200"/>
      <c r="N955" s="201"/>
      <c r="O955" s="201"/>
      <c r="P955" s="201"/>
      <c r="Q955" s="201"/>
      <c r="R955" s="201"/>
      <c r="S955" s="201"/>
      <c r="T955" s="202"/>
      <c r="AT955" s="203" t="s">
        <v>155</v>
      </c>
      <c r="AU955" s="203" t="s">
        <v>82</v>
      </c>
      <c r="AV955" s="13" t="s">
        <v>80</v>
      </c>
      <c r="AW955" s="13" t="s">
        <v>33</v>
      </c>
      <c r="AX955" s="13" t="s">
        <v>72</v>
      </c>
      <c r="AY955" s="203" t="s">
        <v>143</v>
      </c>
    </row>
    <row r="956" spans="2:51" s="14" customFormat="1" ht="12">
      <c r="B956" s="204"/>
      <c r="C956" s="205"/>
      <c r="D956" s="195" t="s">
        <v>155</v>
      </c>
      <c r="E956" s="206" t="s">
        <v>19</v>
      </c>
      <c r="F956" s="207" t="s">
        <v>1040</v>
      </c>
      <c r="G956" s="205"/>
      <c r="H956" s="208">
        <v>40.4</v>
      </c>
      <c r="I956" s="209"/>
      <c r="J956" s="205"/>
      <c r="K956" s="205"/>
      <c r="L956" s="210"/>
      <c r="M956" s="211"/>
      <c r="N956" s="212"/>
      <c r="O956" s="212"/>
      <c r="P956" s="212"/>
      <c r="Q956" s="212"/>
      <c r="R956" s="212"/>
      <c r="S956" s="212"/>
      <c r="T956" s="213"/>
      <c r="AT956" s="214" t="s">
        <v>155</v>
      </c>
      <c r="AU956" s="214" t="s">
        <v>82</v>
      </c>
      <c r="AV956" s="14" t="s">
        <v>82</v>
      </c>
      <c r="AW956" s="14" t="s">
        <v>33</v>
      </c>
      <c r="AX956" s="14" t="s">
        <v>80</v>
      </c>
      <c r="AY956" s="214" t="s">
        <v>143</v>
      </c>
    </row>
    <row r="957" spans="1:65" s="2" customFormat="1" ht="90" customHeight="1">
      <c r="A957" s="36"/>
      <c r="B957" s="37"/>
      <c r="C957" s="175" t="s">
        <v>1095</v>
      </c>
      <c r="D957" s="175" t="s">
        <v>146</v>
      </c>
      <c r="E957" s="176" t="s">
        <v>1096</v>
      </c>
      <c r="F957" s="177" t="s">
        <v>1097</v>
      </c>
      <c r="G957" s="178" t="s">
        <v>178</v>
      </c>
      <c r="H957" s="179">
        <v>112.9</v>
      </c>
      <c r="I957" s="180"/>
      <c r="J957" s="181">
        <f>ROUND(I957*H957,2)</f>
        <v>0</v>
      </c>
      <c r="K957" s="177" t="s">
        <v>19</v>
      </c>
      <c r="L957" s="41"/>
      <c r="M957" s="182" t="s">
        <v>19</v>
      </c>
      <c r="N957" s="183" t="s">
        <v>43</v>
      </c>
      <c r="O957" s="66"/>
      <c r="P957" s="184">
        <f>O957*H957</f>
        <v>0</v>
      </c>
      <c r="Q957" s="184">
        <v>0.00223</v>
      </c>
      <c r="R957" s="184">
        <f>Q957*H957</f>
        <v>0.251767</v>
      </c>
      <c r="S957" s="184">
        <v>0</v>
      </c>
      <c r="T957" s="185">
        <f>S957*H957</f>
        <v>0</v>
      </c>
      <c r="U957" s="36"/>
      <c r="V957" s="36"/>
      <c r="W957" s="36"/>
      <c r="X957" s="36"/>
      <c r="Y957" s="36"/>
      <c r="Z957" s="36"/>
      <c r="AA957" s="36"/>
      <c r="AB957" s="36"/>
      <c r="AC957" s="36"/>
      <c r="AD957" s="36"/>
      <c r="AE957" s="36"/>
      <c r="AR957" s="186" t="s">
        <v>257</v>
      </c>
      <c r="AT957" s="186" t="s">
        <v>146</v>
      </c>
      <c r="AU957" s="186" t="s">
        <v>82</v>
      </c>
      <c r="AY957" s="19" t="s">
        <v>143</v>
      </c>
      <c r="BE957" s="187">
        <f>IF(N957="základní",J957,0)</f>
        <v>0</v>
      </c>
      <c r="BF957" s="187">
        <f>IF(N957="snížená",J957,0)</f>
        <v>0</v>
      </c>
      <c r="BG957" s="187">
        <f>IF(N957="zákl. přenesená",J957,0)</f>
        <v>0</v>
      </c>
      <c r="BH957" s="187">
        <f>IF(N957="sníž. přenesená",J957,0)</f>
        <v>0</v>
      </c>
      <c r="BI957" s="187">
        <f>IF(N957="nulová",J957,0)</f>
        <v>0</v>
      </c>
      <c r="BJ957" s="19" t="s">
        <v>80</v>
      </c>
      <c r="BK957" s="187">
        <f>ROUND(I957*H957,2)</f>
        <v>0</v>
      </c>
      <c r="BL957" s="19" t="s">
        <v>257</v>
      </c>
      <c r="BM957" s="186" t="s">
        <v>1098</v>
      </c>
    </row>
    <row r="958" spans="2:51" s="13" customFormat="1" ht="12">
      <c r="B958" s="193"/>
      <c r="C958" s="194"/>
      <c r="D958" s="195" t="s">
        <v>155</v>
      </c>
      <c r="E958" s="196" t="s">
        <v>19</v>
      </c>
      <c r="F958" s="197" t="s">
        <v>163</v>
      </c>
      <c r="G958" s="194"/>
      <c r="H958" s="196" t="s">
        <v>19</v>
      </c>
      <c r="I958" s="198"/>
      <c r="J958" s="194"/>
      <c r="K958" s="194"/>
      <c r="L958" s="199"/>
      <c r="M958" s="200"/>
      <c r="N958" s="201"/>
      <c r="O958" s="201"/>
      <c r="P958" s="201"/>
      <c r="Q958" s="201"/>
      <c r="R958" s="201"/>
      <c r="S958" s="201"/>
      <c r="T958" s="202"/>
      <c r="AT958" s="203" t="s">
        <v>155</v>
      </c>
      <c r="AU958" s="203" t="s">
        <v>82</v>
      </c>
      <c r="AV958" s="13" t="s">
        <v>80</v>
      </c>
      <c r="AW958" s="13" t="s">
        <v>33</v>
      </c>
      <c r="AX958" s="13" t="s">
        <v>72</v>
      </c>
      <c r="AY958" s="203" t="s">
        <v>143</v>
      </c>
    </row>
    <row r="959" spans="2:51" s="14" customFormat="1" ht="12">
      <c r="B959" s="204"/>
      <c r="C959" s="205"/>
      <c r="D959" s="195" t="s">
        <v>155</v>
      </c>
      <c r="E959" s="206" t="s">
        <v>19</v>
      </c>
      <c r="F959" s="207" t="s">
        <v>1099</v>
      </c>
      <c r="G959" s="205"/>
      <c r="H959" s="208">
        <v>33.7</v>
      </c>
      <c r="I959" s="209"/>
      <c r="J959" s="205"/>
      <c r="K959" s="205"/>
      <c r="L959" s="210"/>
      <c r="M959" s="211"/>
      <c r="N959" s="212"/>
      <c r="O959" s="212"/>
      <c r="P959" s="212"/>
      <c r="Q959" s="212"/>
      <c r="R959" s="212"/>
      <c r="S959" s="212"/>
      <c r="T959" s="213"/>
      <c r="AT959" s="214" t="s">
        <v>155</v>
      </c>
      <c r="AU959" s="214" t="s">
        <v>82</v>
      </c>
      <c r="AV959" s="14" t="s">
        <v>82</v>
      </c>
      <c r="AW959" s="14" t="s">
        <v>33</v>
      </c>
      <c r="AX959" s="14" t="s">
        <v>72</v>
      </c>
      <c r="AY959" s="214" t="s">
        <v>143</v>
      </c>
    </row>
    <row r="960" spans="2:51" s="14" customFormat="1" ht="12">
      <c r="B960" s="204"/>
      <c r="C960" s="205"/>
      <c r="D960" s="195" t="s">
        <v>155</v>
      </c>
      <c r="E960" s="206" t="s">
        <v>19</v>
      </c>
      <c r="F960" s="207" t="s">
        <v>1100</v>
      </c>
      <c r="G960" s="205"/>
      <c r="H960" s="208">
        <v>79.2</v>
      </c>
      <c r="I960" s="209"/>
      <c r="J960" s="205"/>
      <c r="K960" s="205"/>
      <c r="L960" s="210"/>
      <c r="M960" s="211"/>
      <c r="N960" s="212"/>
      <c r="O960" s="212"/>
      <c r="P960" s="212"/>
      <c r="Q960" s="212"/>
      <c r="R960" s="212"/>
      <c r="S960" s="212"/>
      <c r="T960" s="213"/>
      <c r="AT960" s="214" t="s">
        <v>155</v>
      </c>
      <c r="AU960" s="214" t="s">
        <v>82</v>
      </c>
      <c r="AV960" s="14" t="s">
        <v>82</v>
      </c>
      <c r="AW960" s="14" t="s">
        <v>33</v>
      </c>
      <c r="AX960" s="14" t="s">
        <v>72</v>
      </c>
      <c r="AY960" s="214" t="s">
        <v>143</v>
      </c>
    </row>
    <row r="961" spans="2:51" s="15" customFormat="1" ht="12">
      <c r="B961" s="215"/>
      <c r="C961" s="216"/>
      <c r="D961" s="195" t="s">
        <v>155</v>
      </c>
      <c r="E961" s="217" t="s">
        <v>19</v>
      </c>
      <c r="F961" s="218" t="s">
        <v>166</v>
      </c>
      <c r="G961" s="216"/>
      <c r="H961" s="219">
        <v>112.9</v>
      </c>
      <c r="I961" s="220"/>
      <c r="J961" s="216"/>
      <c r="K961" s="216"/>
      <c r="L961" s="221"/>
      <c r="M961" s="222"/>
      <c r="N961" s="223"/>
      <c r="O961" s="223"/>
      <c r="P961" s="223"/>
      <c r="Q961" s="223"/>
      <c r="R961" s="223"/>
      <c r="S961" s="223"/>
      <c r="T961" s="224"/>
      <c r="AT961" s="225" t="s">
        <v>155</v>
      </c>
      <c r="AU961" s="225" t="s">
        <v>82</v>
      </c>
      <c r="AV961" s="15" t="s">
        <v>151</v>
      </c>
      <c r="AW961" s="15" t="s">
        <v>33</v>
      </c>
      <c r="AX961" s="15" t="s">
        <v>80</v>
      </c>
      <c r="AY961" s="225" t="s">
        <v>143</v>
      </c>
    </row>
    <row r="962" spans="1:65" s="2" customFormat="1" ht="49.15" customHeight="1">
      <c r="A962" s="36"/>
      <c r="B962" s="37"/>
      <c r="C962" s="175" t="s">
        <v>1101</v>
      </c>
      <c r="D962" s="175" t="s">
        <v>146</v>
      </c>
      <c r="E962" s="176" t="s">
        <v>1102</v>
      </c>
      <c r="F962" s="177" t="s">
        <v>1103</v>
      </c>
      <c r="G962" s="178" t="s">
        <v>1002</v>
      </c>
      <c r="H962" s="247"/>
      <c r="I962" s="180"/>
      <c r="J962" s="181">
        <f>ROUND(I962*H962,2)</f>
        <v>0</v>
      </c>
      <c r="K962" s="177" t="s">
        <v>150</v>
      </c>
      <c r="L962" s="41"/>
      <c r="M962" s="182" t="s">
        <v>19</v>
      </c>
      <c r="N962" s="183" t="s">
        <v>43</v>
      </c>
      <c r="O962" s="66"/>
      <c r="P962" s="184">
        <f>O962*H962</f>
        <v>0</v>
      </c>
      <c r="Q962" s="184">
        <v>0</v>
      </c>
      <c r="R962" s="184">
        <f>Q962*H962</f>
        <v>0</v>
      </c>
      <c r="S962" s="184">
        <v>0</v>
      </c>
      <c r="T962" s="185">
        <f>S962*H962</f>
        <v>0</v>
      </c>
      <c r="U962" s="36"/>
      <c r="V962" s="36"/>
      <c r="W962" s="36"/>
      <c r="X962" s="36"/>
      <c r="Y962" s="36"/>
      <c r="Z962" s="36"/>
      <c r="AA962" s="36"/>
      <c r="AB962" s="36"/>
      <c r="AC962" s="36"/>
      <c r="AD962" s="36"/>
      <c r="AE962" s="36"/>
      <c r="AR962" s="186" t="s">
        <v>257</v>
      </c>
      <c r="AT962" s="186" t="s">
        <v>146</v>
      </c>
      <c r="AU962" s="186" t="s">
        <v>82</v>
      </c>
      <c r="AY962" s="19" t="s">
        <v>143</v>
      </c>
      <c r="BE962" s="187">
        <f>IF(N962="základní",J962,0)</f>
        <v>0</v>
      </c>
      <c r="BF962" s="187">
        <f>IF(N962="snížená",J962,0)</f>
        <v>0</v>
      </c>
      <c r="BG962" s="187">
        <f>IF(N962="zákl. přenesená",J962,0)</f>
        <v>0</v>
      </c>
      <c r="BH962" s="187">
        <f>IF(N962="sníž. přenesená",J962,0)</f>
        <v>0</v>
      </c>
      <c r="BI962" s="187">
        <f>IF(N962="nulová",J962,0)</f>
        <v>0</v>
      </c>
      <c r="BJ962" s="19" t="s">
        <v>80</v>
      </c>
      <c r="BK962" s="187">
        <f>ROUND(I962*H962,2)</f>
        <v>0</v>
      </c>
      <c r="BL962" s="19" t="s">
        <v>257</v>
      </c>
      <c r="BM962" s="186" t="s">
        <v>1104</v>
      </c>
    </row>
    <row r="963" spans="1:47" s="2" customFormat="1" ht="12">
      <c r="A963" s="36"/>
      <c r="B963" s="37"/>
      <c r="C963" s="38"/>
      <c r="D963" s="188" t="s">
        <v>153</v>
      </c>
      <c r="E963" s="38"/>
      <c r="F963" s="189" t="s">
        <v>1105</v>
      </c>
      <c r="G963" s="38"/>
      <c r="H963" s="38"/>
      <c r="I963" s="190"/>
      <c r="J963" s="38"/>
      <c r="K963" s="38"/>
      <c r="L963" s="41"/>
      <c r="M963" s="191"/>
      <c r="N963" s="192"/>
      <c r="O963" s="66"/>
      <c r="P963" s="66"/>
      <c r="Q963" s="66"/>
      <c r="R963" s="66"/>
      <c r="S963" s="66"/>
      <c r="T963" s="67"/>
      <c r="U963" s="36"/>
      <c r="V963" s="36"/>
      <c r="W963" s="36"/>
      <c r="X963" s="36"/>
      <c r="Y963" s="36"/>
      <c r="Z963" s="36"/>
      <c r="AA963" s="36"/>
      <c r="AB963" s="36"/>
      <c r="AC963" s="36"/>
      <c r="AD963" s="36"/>
      <c r="AE963" s="36"/>
      <c r="AT963" s="19" t="s">
        <v>153</v>
      </c>
      <c r="AU963" s="19" t="s">
        <v>82</v>
      </c>
    </row>
    <row r="964" spans="2:63" s="12" customFormat="1" ht="22.9" customHeight="1">
      <c r="B964" s="159"/>
      <c r="C964" s="160"/>
      <c r="D964" s="161" t="s">
        <v>71</v>
      </c>
      <c r="E964" s="173" t="s">
        <v>787</v>
      </c>
      <c r="F964" s="173" t="s">
        <v>1106</v>
      </c>
      <c r="G964" s="160"/>
      <c r="H964" s="160"/>
      <c r="I964" s="163"/>
      <c r="J964" s="174">
        <f>BK964</f>
        <v>0</v>
      </c>
      <c r="K964" s="160"/>
      <c r="L964" s="165"/>
      <c r="M964" s="166"/>
      <c r="N964" s="167"/>
      <c r="O964" s="167"/>
      <c r="P964" s="168">
        <f>P965</f>
        <v>0</v>
      </c>
      <c r="Q964" s="167"/>
      <c r="R964" s="168">
        <f>R965</f>
        <v>0</v>
      </c>
      <c r="S964" s="167"/>
      <c r="T964" s="169">
        <f>T965</f>
        <v>1.37</v>
      </c>
      <c r="AR964" s="170" t="s">
        <v>82</v>
      </c>
      <c r="AT964" s="171" t="s">
        <v>71</v>
      </c>
      <c r="AU964" s="171" t="s">
        <v>80</v>
      </c>
      <c r="AY964" s="170" t="s">
        <v>143</v>
      </c>
      <c r="BK964" s="172">
        <f>BK965</f>
        <v>0</v>
      </c>
    </row>
    <row r="965" spans="1:65" s="2" customFormat="1" ht="24.2" customHeight="1">
      <c r="A965" s="36"/>
      <c r="B965" s="37"/>
      <c r="C965" s="175" t="s">
        <v>1107</v>
      </c>
      <c r="D965" s="175" t="s">
        <v>146</v>
      </c>
      <c r="E965" s="176" t="s">
        <v>1108</v>
      </c>
      <c r="F965" s="177" t="s">
        <v>1109</v>
      </c>
      <c r="G965" s="178" t="s">
        <v>527</v>
      </c>
      <c r="H965" s="179">
        <v>1</v>
      </c>
      <c r="I965" s="352">
        <f>Zdravotechnika!G113</f>
        <v>0</v>
      </c>
      <c r="J965" s="181">
        <f>ROUND(I965*H965,2)</f>
        <v>0</v>
      </c>
      <c r="K965" s="177" t="s">
        <v>19</v>
      </c>
      <c r="L965" s="41"/>
      <c r="M965" s="182" t="s">
        <v>19</v>
      </c>
      <c r="N965" s="183" t="s">
        <v>43</v>
      </c>
      <c r="O965" s="66"/>
      <c r="P965" s="184">
        <f>O965*H965</f>
        <v>0</v>
      </c>
      <c r="Q965" s="184">
        <v>0</v>
      </c>
      <c r="R965" s="184">
        <f>Q965*H965</f>
        <v>0</v>
      </c>
      <c r="S965" s="184">
        <v>1.37</v>
      </c>
      <c r="T965" s="185">
        <f>S965*H965</f>
        <v>1.37</v>
      </c>
      <c r="U965" s="36"/>
      <c r="V965" s="36"/>
      <c r="W965" s="36"/>
      <c r="X965" s="36"/>
      <c r="Y965" s="36"/>
      <c r="Z965" s="36"/>
      <c r="AA965" s="36"/>
      <c r="AB965" s="36"/>
      <c r="AC965" s="36"/>
      <c r="AD965" s="36"/>
      <c r="AE965" s="36"/>
      <c r="AR965" s="186" t="s">
        <v>257</v>
      </c>
      <c r="AT965" s="186" t="s">
        <v>146</v>
      </c>
      <c r="AU965" s="186" t="s">
        <v>82</v>
      </c>
      <c r="AY965" s="19" t="s">
        <v>143</v>
      </c>
      <c r="BE965" s="187">
        <f>IF(N965="základní",J965,0)</f>
        <v>0</v>
      </c>
      <c r="BF965" s="187">
        <f>IF(N965="snížená",J965,0)</f>
        <v>0</v>
      </c>
      <c r="BG965" s="187">
        <f>IF(N965="zákl. přenesená",J965,0)</f>
        <v>0</v>
      </c>
      <c r="BH965" s="187">
        <f>IF(N965="sníž. přenesená",J965,0)</f>
        <v>0</v>
      </c>
      <c r="BI965" s="187">
        <f>IF(N965="nulová",J965,0)</f>
        <v>0</v>
      </c>
      <c r="BJ965" s="19" t="s">
        <v>80</v>
      </c>
      <c r="BK965" s="187">
        <f>ROUND(I965*H965,2)</f>
        <v>0</v>
      </c>
      <c r="BL965" s="19" t="s">
        <v>257</v>
      </c>
      <c r="BM965" s="186" t="s">
        <v>1110</v>
      </c>
    </row>
    <row r="966" spans="2:63" s="12" customFormat="1" ht="22.9" customHeight="1">
      <c r="B966" s="159"/>
      <c r="C966" s="160"/>
      <c r="D966" s="161" t="s">
        <v>71</v>
      </c>
      <c r="E966" s="173" t="s">
        <v>792</v>
      </c>
      <c r="F966" s="173" t="s">
        <v>1111</v>
      </c>
      <c r="G966" s="160"/>
      <c r="H966" s="160"/>
      <c r="I966" s="160"/>
      <c r="J966" s="174">
        <f>BK966</f>
        <v>0</v>
      </c>
      <c r="K966" s="160"/>
      <c r="L966" s="165"/>
      <c r="M966" s="166"/>
      <c r="N966" s="167"/>
      <c r="O966" s="167"/>
      <c r="P966" s="168">
        <f>P967</f>
        <v>0</v>
      </c>
      <c r="Q966" s="167"/>
      <c r="R966" s="168">
        <f>R967</f>
        <v>0</v>
      </c>
      <c r="S966" s="167"/>
      <c r="T966" s="169">
        <f>T967</f>
        <v>0</v>
      </c>
      <c r="AR966" s="170" t="s">
        <v>82</v>
      </c>
      <c r="AT966" s="171" t="s">
        <v>71</v>
      </c>
      <c r="AU966" s="171" t="s">
        <v>80</v>
      </c>
      <c r="AY966" s="170" t="s">
        <v>143</v>
      </c>
      <c r="BK966" s="172">
        <f>BK967</f>
        <v>0</v>
      </c>
    </row>
    <row r="967" spans="1:65" s="2" customFormat="1" ht="16.5" customHeight="1">
      <c r="A967" s="36"/>
      <c r="B967" s="37"/>
      <c r="C967" s="175" t="s">
        <v>1112</v>
      </c>
      <c r="D967" s="175" t="s">
        <v>146</v>
      </c>
      <c r="E967" s="176" t="s">
        <v>1113</v>
      </c>
      <c r="F967" s="177" t="s">
        <v>1114</v>
      </c>
      <c r="G967" s="178" t="s">
        <v>527</v>
      </c>
      <c r="H967" s="179">
        <v>1</v>
      </c>
      <c r="I967" s="352">
        <f>'úprava ÚT'!G52</f>
        <v>0</v>
      </c>
      <c r="J967" s="181">
        <f>ROUND(I967*H967,2)</f>
        <v>0</v>
      </c>
      <c r="K967" s="177" t="s">
        <v>19</v>
      </c>
      <c r="L967" s="41"/>
      <c r="M967" s="182" t="s">
        <v>19</v>
      </c>
      <c r="N967" s="183" t="s">
        <v>43</v>
      </c>
      <c r="O967" s="66"/>
      <c r="P967" s="184">
        <f>O967*H967</f>
        <v>0</v>
      </c>
      <c r="Q967" s="184">
        <v>0</v>
      </c>
      <c r="R967" s="184">
        <f>Q967*H967</f>
        <v>0</v>
      </c>
      <c r="S967" s="184">
        <v>0</v>
      </c>
      <c r="T967" s="185">
        <f>S967*H967</f>
        <v>0</v>
      </c>
      <c r="U967" s="36"/>
      <c r="V967" s="36"/>
      <c r="W967" s="36"/>
      <c r="X967" s="36"/>
      <c r="Y967" s="36"/>
      <c r="Z967" s="36"/>
      <c r="AA967" s="36"/>
      <c r="AB967" s="36"/>
      <c r="AC967" s="36"/>
      <c r="AD967" s="36"/>
      <c r="AE967" s="36"/>
      <c r="AR967" s="186" t="s">
        <v>257</v>
      </c>
      <c r="AT967" s="186" t="s">
        <v>146</v>
      </c>
      <c r="AU967" s="186" t="s">
        <v>82</v>
      </c>
      <c r="AY967" s="19" t="s">
        <v>143</v>
      </c>
      <c r="BE967" s="187">
        <f>IF(N967="základní",J967,0)</f>
        <v>0</v>
      </c>
      <c r="BF967" s="187">
        <f>IF(N967="snížená",J967,0)</f>
        <v>0</v>
      </c>
      <c r="BG967" s="187">
        <f>IF(N967="zákl. přenesená",J967,0)</f>
        <v>0</v>
      </c>
      <c r="BH967" s="187">
        <f>IF(N967="sníž. přenesená",J967,0)</f>
        <v>0</v>
      </c>
      <c r="BI967" s="187">
        <f>IF(N967="nulová",J967,0)</f>
        <v>0</v>
      </c>
      <c r="BJ967" s="19" t="s">
        <v>80</v>
      </c>
      <c r="BK967" s="187">
        <f>ROUND(I967*H967,2)</f>
        <v>0</v>
      </c>
      <c r="BL967" s="19" t="s">
        <v>257</v>
      </c>
      <c r="BM967" s="186" t="s">
        <v>1115</v>
      </c>
    </row>
    <row r="968" spans="2:63" s="12" customFormat="1" ht="22.9" customHeight="1">
      <c r="B968" s="159"/>
      <c r="C968" s="160"/>
      <c r="D968" s="161" t="s">
        <v>71</v>
      </c>
      <c r="E968" s="173" t="s">
        <v>802</v>
      </c>
      <c r="F968" s="173" t="s">
        <v>1116</v>
      </c>
      <c r="G968" s="160"/>
      <c r="H968" s="160"/>
      <c r="I968" s="160"/>
      <c r="J968" s="174">
        <f>BK968</f>
        <v>0</v>
      </c>
      <c r="K968" s="160"/>
      <c r="L968" s="165"/>
      <c r="M968" s="166"/>
      <c r="N968" s="167"/>
      <c r="O968" s="167"/>
      <c r="P968" s="168">
        <f>SUM(P969:P977)</f>
        <v>0</v>
      </c>
      <c r="Q968" s="167"/>
      <c r="R968" s="168">
        <f>SUM(R969:R977)</f>
        <v>0</v>
      </c>
      <c r="S968" s="167"/>
      <c r="T968" s="169">
        <f>SUM(T969:T977)</f>
        <v>0</v>
      </c>
      <c r="AR968" s="170" t="s">
        <v>82</v>
      </c>
      <c r="AT968" s="171" t="s">
        <v>71</v>
      </c>
      <c r="AU968" s="171" t="s">
        <v>80</v>
      </c>
      <c r="AY968" s="170" t="s">
        <v>143</v>
      </c>
      <c r="BK968" s="172">
        <f>SUM(BK969:BK977)</f>
        <v>0</v>
      </c>
    </row>
    <row r="969" spans="1:65" s="2" customFormat="1" ht="16.5" customHeight="1">
      <c r="A969" s="36"/>
      <c r="B969" s="37"/>
      <c r="C969" s="175" t="s">
        <v>1117</v>
      </c>
      <c r="D969" s="175" t="s">
        <v>146</v>
      </c>
      <c r="E969" s="176" t="s">
        <v>1118</v>
      </c>
      <c r="F969" s="177" t="s">
        <v>1119</v>
      </c>
      <c r="G969" s="178" t="s">
        <v>527</v>
      </c>
      <c r="H969" s="179">
        <v>1</v>
      </c>
      <c r="I969" s="352">
        <f>'Přívod elektroinstalace'!F2</f>
        <v>0</v>
      </c>
      <c r="J969" s="181">
        <f aca="true" t="shared" si="0" ref="J969:J977">ROUND(I969*H969,2)</f>
        <v>0</v>
      </c>
      <c r="K969" s="177" t="s">
        <v>19</v>
      </c>
      <c r="L969" s="41"/>
      <c r="M969" s="182" t="s">
        <v>19</v>
      </c>
      <c r="N969" s="183" t="s">
        <v>43</v>
      </c>
      <c r="O969" s="66"/>
      <c r="P969" s="184">
        <f aca="true" t="shared" si="1" ref="P969:P977">O969*H969</f>
        <v>0</v>
      </c>
      <c r="Q969" s="184">
        <v>0</v>
      </c>
      <c r="R969" s="184">
        <f aca="true" t="shared" si="2" ref="R969:R977">Q969*H969</f>
        <v>0</v>
      </c>
      <c r="S969" s="184">
        <v>0</v>
      </c>
      <c r="T969" s="185">
        <f aca="true" t="shared" si="3" ref="T969:T977">S969*H969</f>
        <v>0</v>
      </c>
      <c r="U969" s="36"/>
      <c r="V969" s="36"/>
      <c r="W969" s="36"/>
      <c r="X969" s="36"/>
      <c r="Y969" s="36"/>
      <c r="Z969" s="36"/>
      <c r="AA969" s="36"/>
      <c r="AB969" s="36"/>
      <c r="AC969" s="36"/>
      <c r="AD969" s="36"/>
      <c r="AE969" s="36"/>
      <c r="AR969" s="186" t="s">
        <v>257</v>
      </c>
      <c r="AT969" s="186" t="s">
        <v>146</v>
      </c>
      <c r="AU969" s="186" t="s">
        <v>82</v>
      </c>
      <c r="AY969" s="19" t="s">
        <v>143</v>
      </c>
      <c r="BE969" s="187">
        <f aca="true" t="shared" si="4" ref="BE969:BE977">IF(N969="základní",J969,0)</f>
        <v>0</v>
      </c>
      <c r="BF969" s="187">
        <f aca="true" t="shared" si="5" ref="BF969:BF977">IF(N969="snížená",J969,0)</f>
        <v>0</v>
      </c>
      <c r="BG969" s="187">
        <f aca="true" t="shared" si="6" ref="BG969:BG977">IF(N969="zákl. přenesená",J969,0)</f>
        <v>0</v>
      </c>
      <c r="BH969" s="187">
        <f aca="true" t="shared" si="7" ref="BH969:BH977">IF(N969="sníž. přenesená",J969,0)</f>
        <v>0</v>
      </c>
      <c r="BI969" s="187">
        <f aca="true" t="shared" si="8" ref="BI969:BI977">IF(N969="nulová",J969,0)</f>
        <v>0</v>
      </c>
      <c r="BJ969" s="19" t="s">
        <v>80</v>
      </c>
      <c r="BK969" s="187">
        <f aca="true" t="shared" si="9" ref="BK969:BK977">ROUND(I969*H969,2)</f>
        <v>0</v>
      </c>
      <c r="BL969" s="19" t="s">
        <v>257</v>
      </c>
      <c r="BM969" s="186" t="s">
        <v>1120</v>
      </c>
    </row>
    <row r="970" spans="1:65" s="2" customFormat="1" ht="16.5" customHeight="1">
      <c r="A970" s="36"/>
      <c r="B970" s="37"/>
      <c r="C970" s="175" t="s">
        <v>1121</v>
      </c>
      <c r="D970" s="175" t="s">
        <v>146</v>
      </c>
      <c r="E970" s="176" t="s">
        <v>1122</v>
      </c>
      <c r="F970" s="177" t="s">
        <v>1123</v>
      </c>
      <c r="G970" s="178" t="s">
        <v>527</v>
      </c>
      <c r="H970" s="179">
        <v>1</v>
      </c>
      <c r="I970" s="352">
        <f>Silnoproud!I2</f>
        <v>0</v>
      </c>
      <c r="J970" s="181">
        <f t="shared" si="0"/>
        <v>0</v>
      </c>
      <c r="K970" s="177" t="s">
        <v>19</v>
      </c>
      <c r="L970" s="41"/>
      <c r="M970" s="182" t="s">
        <v>19</v>
      </c>
      <c r="N970" s="183" t="s">
        <v>43</v>
      </c>
      <c r="O970" s="66"/>
      <c r="P970" s="184">
        <f t="shared" si="1"/>
        <v>0</v>
      </c>
      <c r="Q970" s="184">
        <v>0</v>
      </c>
      <c r="R970" s="184">
        <f t="shared" si="2"/>
        <v>0</v>
      </c>
      <c r="S970" s="184">
        <v>0</v>
      </c>
      <c r="T970" s="185">
        <f t="shared" si="3"/>
        <v>0</v>
      </c>
      <c r="U970" s="36"/>
      <c r="V970" s="36"/>
      <c r="W970" s="36"/>
      <c r="X970" s="36"/>
      <c r="Y970" s="36"/>
      <c r="Z970" s="36"/>
      <c r="AA970" s="36"/>
      <c r="AB970" s="36"/>
      <c r="AC970" s="36"/>
      <c r="AD970" s="36"/>
      <c r="AE970" s="36"/>
      <c r="AR970" s="186" t="s">
        <v>257</v>
      </c>
      <c r="AT970" s="186" t="s">
        <v>146</v>
      </c>
      <c r="AU970" s="186" t="s">
        <v>82</v>
      </c>
      <c r="AY970" s="19" t="s">
        <v>143</v>
      </c>
      <c r="BE970" s="187">
        <f t="shared" si="4"/>
        <v>0</v>
      </c>
      <c r="BF970" s="187">
        <f t="shared" si="5"/>
        <v>0</v>
      </c>
      <c r="BG970" s="187">
        <f t="shared" si="6"/>
        <v>0</v>
      </c>
      <c r="BH970" s="187">
        <f t="shared" si="7"/>
        <v>0</v>
      </c>
      <c r="BI970" s="187">
        <f t="shared" si="8"/>
        <v>0</v>
      </c>
      <c r="BJ970" s="19" t="s">
        <v>80</v>
      </c>
      <c r="BK970" s="187">
        <f t="shared" si="9"/>
        <v>0</v>
      </c>
      <c r="BL970" s="19" t="s">
        <v>257</v>
      </c>
      <c r="BM970" s="186" t="s">
        <v>1124</v>
      </c>
    </row>
    <row r="971" spans="1:65" s="2" customFormat="1" ht="16.5" customHeight="1">
      <c r="A971" s="36"/>
      <c r="B971" s="37"/>
      <c r="C971" s="175" t="s">
        <v>1125</v>
      </c>
      <c r="D971" s="175" t="s">
        <v>146</v>
      </c>
      <c r="E971" s="176" t="s">
        <v>1126</v>
      </c>
      <c r="F971" s="177" t="s">
        <v>1127</v>
      </c>
      <c r="G971" s="178" t="s">
        <v>527</v>
      </c>
      <c r="H971" s="179">
        <v>1</v>
      </c>
      <c r="I971" s="352">
        <f>Svítidla!J2</f>
        <v>0</v>
      </c>
      <c r="J971" s="181">
        <f t="shared" si="0"/>
        <v>0</v>
      </c>
      <c r="K971" s="177" t="s">
        <v>19</v>
      </c>
      <c r="L971" s="41"/>
      <c r="M971" s="182" t="s">
        <v>19</v>
      </c>
      <c r="N971" s="183" t="s">
        <v>43</v>
      </c>
      <c r="O971" s="66"/>
      <c r="P971" s="184">
        <f t="shared" si="1"/>
        <v>0</v>
      </c>
      <c r="Q971" s="184">
        <v>0</v>
      </c>
      <c r="R971" s="184">
        <f t="shared" si="2"/>
        <v>0</v>
      </c>
      <c r="S971" s="184">
        <v>0</v>
      </c>
      <c r="T971" s="185">
        <f t="shared" si="3"/>
        <v>0</v>
      </c>
      <c r="U971" s="36"/>
      <c r="V971" s="36"/>
      <c r="W971" s="36"/>
      <c r="X971" s="36"/>
      <c r="Y971" s="36"/>
      <c r="Z971" s="36"/>
      <c r="AA971" s="36"/>
      <c r="AB971" s="36"/>
      <c r="AC971" s="36"/>
      <c r="AD971" s="36"/>
      <c r="AE971" s="36"/>
      <c r="AR971" s="186" t="s">
        <v>257</v>
      </c>
      <c r="AT971" s="186" t="s">
        <v>146</v>
      </c>
      <c r="AU971" s="186" t="s">
        <v>82</v>
      </c>
      <c r="AY971" s="19" t="s">
        <v>143</v>
      </c>
      <c r="BE971" s="187">
        <f t="shared" si="4"/>
        <v>0</v>
      </c>
      <c r="BF971" s="187">
        <f t="shared" si="5"/>
        <v>0</v>
      </c>
      <c r="BG971" s="187">
        <f t="shared" si="6"/>
        <v>0</v>
      </c>
      <c r="BH971" s="187">
        <f t="shared" si="7"/>
        <v>0</v>
      </c>
      <c r="BI971" s="187">
        <f t="shared" si="8"/>
        <v>0</v>
      </c>
      <c r="BJ971" s="19" t="s">
        <v>80</v>
      </c>
      <c r="BK971" s="187">
        <f t="shared" si="9"/>
        <v>0</v>
      </c>
      <c r="BL971" s="19" t="s">
        <v>257</v>
      </c>
      <c r="BM971" s="186" t="s">
        <v>1128</v>
      </c>
    </row>
    <row r="972" spans="1:65" s="2" customFormat="1" ht="16.5" customHeight="1">
      <c r="A972" s="36"/>
      <c r="B972" s="37"/>
      <c r="C972" s="175" t="s">
        <v>1129</v>
      </c>
      <c r="D972" s="175" t="s">
        <v>146</v>
      </c>
      <c r="E972" s="176" t="s">
        <v>1130</v>
      </c>
      <c r="F972" s="177" t="s">
        <v>1131</v>
      </c>
      <c r="G972" s="178" t="s">
        <v>527</v>
      </c>
      <c r="H972" s="179">
        <v>1</v>
      </c>
      <c r="I972" s="352">
        <f>'Rozvaděč PR kotle'!I2</f>
        <v>0</v>
      </c>
      <c r="J972" s="181">
        <f t="shared" si="0"/>
        <v>0</v>
      </c>
      <c r="K972" s="177" t="s">
        <v>19</v>
      </c>
      <c r="L972" s="41"/>
      <c r="M972" s="182" t="s">
        <v>19</v>
      </c>
      <c r="N972" s="183" t="s">
        <v>43</v>
      </c>
      <c r="O972" s="66"/>
      <c r="P972" s="184">
        <f t="shared" si="1"/>
        <v>0</v>
      </c>
      <c r="Q972" s="184">
        <v>0</v>
      </c>
      <c r="R972" s="184">
        <f t="shared" si="2"/>
        <v>0</v>
      </c>
      <c r="S972" s="184">
        <v>0</v>
      </c>
      <c r="T972" s="185">
        <f t="shared" si="3"/>
        <v>0</v>
      </c>
      <c r="U972" s="36"/>
      <c r="V972" s="36"/>
      <c r="W972" s="36"/>
      <c r="X972" s="36"/>
      <c r="Y972" s="36"/>
      <c r="Z972" s="36"/>
      <c r="AA972" s="36"/>
      <c r="AB972" s="36"/>
      <c r="AC972" s="36"/>
      <c r="AD972" s="36"/>
      <c r="AE972" s="36"/>
      <c r="AR972" s="186" t="s">
        <v>257</v>
      </c>
      <c r="AT972" s="186" t="s">
        <v>146</v>
      </c>
      <c r="AU972" s="186" t="s">
        <v>82</v>
      </c>
      <c r="AY972" s="19" t="s">
        <v>143</v>
      </c>
      <c r="BE972" s="187">
        <f t="shared" si="4"/>
        <v>0</v>
      </c>
      <c r="BF972" s="187">
        <f t="shared" si="5"/>
        <v>0</v>
      </c>
      <c r="BG972" s="187">
        <f t="shared" si="6"/>
        <v>0</v>
      </c>
      <c r="BH972" s="187">
        <f t="shared" si="7"/>
        <v>0</v>
      </c>
      <c r="BI972" s="187">
        <f t="shared" si="8"/>
        <v>0</v>
      </c>
      <c r="BJ972" s="19" t="s">
        <v>80</v>
      </c>
      <c r="BK972" s="187">
        <f t="shared" si="9"/>
        <v>0</v>
      </c>
      <c r="BL972" s="19" t="s">
        <v>257</v>
      </c>
      <c r="BM972" s="186" t="s">
        <v>1132</v>
      </c>
    </row>
    <row r="973" spans="1:65" s="2" customFormat="1" ht="16.5" customHeight="1">
      <c r="A973" s="36"/>
      <c r="B973" s="37"/>
      <c r="C973" s="175" t="s">
        <v>1133</v>
      </c>
      <c r="D973" s="175" t="s">
        <v>146</v>
      </c>
      <c r="E973" s="176" t="s">
        <v>1134</v>
      </c>
      <c r="F973" s="177" t="s">
        <v>1135</v>
      </c>
      <c r="G973" s="178" t="s">
        <v>527</v>
      </c>
      <c r="H973" s="179">
        <v>1</v>
      </c>
      <c r="I973" s="352">
        <f>'Rozvaděč HR'!I2</f>
        <v>0</v>
      </c>
      <c r="J973" s="181">
        <f t="shared" si="0"/>
        <v>0</v>
      </c>
      <c r="K973" s="177" t="s">
        <v>19</v>
      </c>
      <c r="L973" s="41"/>
      <c r="M973" s="182" t="s">
        <v>19</v>
      </c>
      <c r="N973" s="183" t="s">
        <v>43</v>
      </c>
      <c r="O973" s="66"/>
      <c r="P973" s="184">
        <f t="shared" si="1"/>
        <v>0</v>
      </c>
      <c r="Q973" s="184">
        <v>0</v>
      </c>
      <c r="R973" s="184">
        <f t="shared" si="2"/>
        <v>0</v>
      </c>
      <c r="S973" s="184">
        <v>0</v>
      </c>
      <c r="T973" s="185">
        <f t="shared" si="3"/>
        <v>0</v>
      </c>
      <c r="U973" s="36"/>
      <c r="V973" s="36"/>
      <c r="W973" s="36"/>
      <c r="X973" s="36"/>
      <c r="Y973" s="36"/>
      <c r="Z973" s="36"/>
      <c r="AA973" s="36"/>
      <c r="AB973" s="36"/>
      <c r="AC973" s="36"/>
      <c r="AD973" s="36"/>
      <c r="AE973" s="36"/>
      <c r="AR973" s="186" t="s">
        <v>257</v>
      </c>
      <c r="AT973" s="186" t="s">
        <v>146</v>
      </c>
      <c r="AU973" s="186" t="s">
        <v>82</v>
      </c>
      <c r="AY973" s="19" t="s">
        <v>143</v>
      </c>
      <c r="BE973" s="187">
        <f t="shared" si="4"/>
        <v>0</v>
      </c>
      <c r="BF973" s="187">
        <f t="shared" si="5"/>
        <v>0</v>
      </c>
      <c r="BG973" s="187">
        <f t="shared" si="6"/>
        <v>0</v>
      </c>
      <c r="BH973" s="187">
        <f t="shared" si="7"/>
        <v>0</v>
      </c>
      <c r="BI973" s="187">
        <f t="shared" si="8"/>
        <v>0</v>
      </c>
      <c r="BJ973" s="19" t="s">
        <v>80</v>
      </c>
      <c r="BK973" s="187">
        <f t="shared" si="9"/>
        <v>0</v>
      </c>
      <c r="BL973" s="19" t="s">
        <v>257</v>
      </c>
      <c r="BM973" s="186" t="s">
        <v>1136</v>
      </c>
    </row>
    <row r="974" spans="1:65" s="2" customFormat="1" ht="16.5" customHeight="1">
      <c r="A974" s="36"/>
      <c r="B974" s="37"/>
      <c r="C974" s="175" t="s">
        <v>1137</v>
      </c>
      <c r="D974" s="175" t="s">
        <v>146</v>
      </c>
      <c r="E974" s="176" t="s">
        <v>1138</v>
      </c>
      <c r="F974" s="177" t="s">
        <v>1139</v>
      </c>
      <c r="G974" s="178" t="s">
        <v>527</v>
      </c>
      <c r="H974" s="179">
        <v>1</v>
      </c>
      <c r="I974" s="352">
        <f>'Rozvaděč PR 2.NP'!I2</f>
        <v>0</v>
      </c>
      <c r="J974" s="181">
        <f t="shared" si="0"/>
        <v>0</v>
      </c>
      <c r="K974" s="177" t="s">
        <v>19</v>
      </c>
      <c r="L974" s="41"/>
      <c r="M974" s="182" t="s">
        <v>19</v>
      </c>
      <c r="N974" s="183" t="s">
        <v>43</v>
      </c>
      <c r="O974" s="66"/>
      <c r="P974" s="184">
        <f t="shared" si="1"/>
        <v>0</v>
      </c>
      <c r="Q974" s="184">
        <v>0</v>
      </c>
      <c r="R974" s="184">
        <f t="shared" si="2"/>
        <v>0</v>
      </c>
      <c r="S974" s="184">
        <v>0</v>
      </c>
      <c r="T974" s="185">
        <f t="shared" si="3"/>
        <v>0</v>
      </c>
      <c r="U974" s="36"/>
      <c r="V974" s="36"/>
      <c r="W974" s="36"/>
      <c r="X974" s="36"/>
      <c r="Y974" s="36"/>
      <c r="Z974" s="36"/>
      <c r="AA974" s="36"/>
      <c r="AB974" s="36"/>
      <c r="AC974" s="36"/>
      <c r="AD974" s="36"/>
      <c r="AE974" s="36"/>
      <c r="AR974" s="186" t="s">
        <v>257</v>
      </c>
      <c r="AT974" s="186" t="s">
        <v>146</v>
      </c>
      <c r="AU974" s="186" t="s">
        <v>82</v>
      </c>
      <c r="AY974" s="19" t="s">
        <v>143</v>
      </c>
      <c r="BE974" s="187">
        <f t="shared" si="4"/>
        <v>0</v>
      </c>
      <c r="BF974" s="187">
        <f t="shared" si="5"/>
        <v>0</v>
      </c>
      <c r="BG974" s="187">
        <f t="shared" si="6"/>
        <v>0</v>
      </c>
      <c r="BH974" s="187">
        <f t="shared" si="7"/>
        <v>0</v>
      </c>
      <c r="BI974" s="187">
        <f t="shared" si="8"/>
        <v>0</v>
      </c>
      <c r="BJ974" s="19" t="s">
        <v>80</v>
      </c>
      <c r="BK974" s="187">
        <f t="shared" si="9"/>
        <v>0</v>
      </c>
      <c r="BL974" s="19" t="s">
        <v>257</v>
      </c>
      <c r="BM974" s="186" t="s">
        <v>1140</v>
      </c>
    </row>
    <row r="975" spans="1:65" s="2" customFormat="1" ht="16.5" customHeight="1">
      <c r="A975" s="36"/>
      <c r="B975" s="37"/>
      <c r="C975" s="175" t="s">
        <v>1141</v>
      </c>
      <c r="D975" s="175" t="s">
        <v>146</v>
      </c>
      <c r="E975" s="176" t="s">
        <v>1142</v>
      </c>
      <c r="F975" s="177" t="s">
        <v>1143</v>
      </c>
      <c r="G975" s="178" t="s">
        <v>527</v>
      </c>
      <c r="H975" s="179">
        <v>1</v>
      </c>
      <c r="I975" s="352">
        <f>Slaboproud!I2</f>
        <v>0</v>
      </c>
      <c r="J975" s="181">
        <f t="shared" si="0"/>
        <v>0</v>
      </c>
      <c r="K975" s="177" t="s">
        <v>19</v>
      </c>
      <c r="L975" s="41"/>
      <c r="M975" s="182" t="s">
        <v>19</v>
      </c>
      <c r="N975" s="183" t="s">
        <v>43</v>
      </c>
      <c r="O975" s="66"/>
      <c r="P975" s="184">
        <f t="shared" si="1"/>
        <v>0</v>
      </c>
      <c r="Q975" s="184">
        <v>0</v>
      </c>
      <c r="R975" s="184">
        <f t="shared" si="2"/>
        <v>0</v>
      </c>
      <c r="S975" s="184">
        <v>0</v>
      </c>
      <c r="T975" s="185">
        <f t="shared" si="3"/>
        <v>0</v>
      </c>
      <c r="U975" s="36"/>
      <c r="V975" s="36"/>
      <c r="W975" s="36"/>
      <c r="X975" s="36"/>
      <c r="Y975" s="36"/>
      <c r="Z975" s="36"/>
      <c r="AA975" s="36"/>
      <c r="AB975" s="36"/>
      <c r="AC975" s="36"/>
      <c r="AD975" s="36"/>
      <c r="AE975" s="36"/>
      <c r="AR975" s="186" t="s">
        <v>257</v>
      </c>
      <c r="AT975" s="186" t="s">
        <v>146</v>
      </c>
      <c r="AU975" s="186" t="s">
        <v>82</v>
      </c>
      <c r="AY975" s="19" t="s">
        <v>143</v>
      </c>
      <c r="BE975" s="187">
        <f t="shared" si="4"/>
        <v>0</v>
      </c>
      <c r="BF975" s="187">
        <f t="shared" si="5"/>
        <v>0</v>
      </c>
      <c r="BG975" s="187">
        <f t="shared" si="6"/>
        <v>0</v>
      </c>
      <c r="BH975" s="187">
        <f t="shared" si="7"/>
        <v>0</v>
      </c>
      <c r="BI975" s="187">
        <f t="shared" si="8"/>
        <v>0</v>
      </c>
      <c r="BJ975" s="19" t="s">
        <v>80</v>
      </c>
      <c r="BK975" s="187">
        <f t="shared" si="9"/>
        <v>0</v>
      </c>
      <c r="BL975" s="19" t="s">
        <v>257</v>
      </c>
      <c r="BM975" s="186" t="s">
        <v>1144</v>
      </c>
    </row>
    <row r="976" spans="1:65" s="2" customFormat="1" ht="16.5" customHeight="1">
      <c r="A976" s="36"/>
      <c r="B976" s="37"/>
      <c r="C976" s="175" t="s">
        <v>1145</v>
      </c>
      <c r="D976" s="175" t="s">
        <v>146</v>
      </c>
      <c r="E976" s="176" t="s">
        <v>1146</v>
      </c>
      <c r="F976" s="177" t="s">
        <v>1147</v>
      </c>
      <c r="G976" s="178" t="s">
        <v>527</v>
      </c>
      <c r="H976" s="179">
        <v>1</v>
      </c>
      <c r="I976" s="352">
        <f>Hromosvod!I2</f>
        <v>0</v>
      </c>
      <c r="J976" s="181">
        <f t="shared" si="0"/>
        <v>0</v>
      </c>
      <c r="K976" s="177" t="s">
        <v>19</v>
      </c>
      <c r="L976" s="41"/>
      <c r="M976" s="182" t="s">
        <v>19</v>
      </c>
      <c r="N976" s="183" t="s">
        <v>43</v>
      </c>
      <c r="O976" s="66"/>
      <c r="P976" s="184">
        <f t="shared" si="1"/>
        <v>0</v>
      </c>
      <c r="Q976" s="184">
        <v>0</v>
      </c>
      <c r="R976" s="184">
        <f t="shared" si="2"/>
        <v>0</v>
      </c>
      <c r="S976" s="184">
        <v>0</v>
      </c>
      <c r="T976" s="185">
        <f t="shared" si="3"/>
        <v>0</v>
      </c>
      <c r="U976" s="36"/>
      <c r="V976" s="36"/>
      <c r="W976" s="36"/>
      <c r="X976" s="36"/>
      <c r="Y976" s="36"/>
      <c r="Z976" s="36"/>
      <c r="AA976" s="36"/>
      <c r="AB976" s="36"/>
      <c r="AC976" s="36"/>
      <c r="AD976" s="36"/>
      <c r="AE976" s="36"/>
      <c r="AR976" s="186" t="s">
        <v>257</v>
      </c>
      <c r="AT976" s="186" t="s">
        <v>146</v>
      </c>
      <c r="AU976" s="186" t="s">
        <v>82</v>
      </c>
      <c r="AY976" s="19" t="s">
        <v>143</v>
      </c>
      <c r="BE976" s="187">
        <f t="shared" si="4"/>
        <v>0</v>
      </c>
      <c r="BF976" s="187">
        <f t="shared" si="5"/>
        <v>0</v>
      </c>
      <c r="BG976" s="187">
        <f t="shared" si="6"/>
        <v>0</v>
      </c>
      <c r="BH976" s="187">
        <f t="shared" si="7"/>
        <v>0</v>
      </c>
      <c r="BI976" s="187">
        <f t="shared" si="8"/>
        <v>0</v>
      </c>
      <c r="BJ976" s="19" t="s">
        <v>80</v>
      </c>
      <c r="BK976" s="187">
        <f t="shared" si="9"/>
        <v>0</v>
      </c>
      <c r="BL976" s="19" t="s">
        <v>257</v>
      </c>
      <c r="BM976" s="186" t="s">
        <v>1148</v>
      </c>
    </row>
    <row r="977" spans="1:65" s="2" customFormat="1" ht="16.5" customHeight="1">
      <c r="A977" s="36"/>
      <c r="B977" s="37"/>
      <c r="C977" s="175" t="s">
        <v>1149</v>
      </c>
      <c r="D977" s="175" t="s">
        <v>146</v>
      </c>
      <c r="E977" s="176" t="s">
        <v>1150</v>
      </c>
      <c r="F977" s="177" t="s">
        <v>1151</v>
      </c>
      <c r="G977" s="178" t="s">
        <v>527</v>
      </c>
      <c r="H977" s="179">
        <v>1</v>
      </c>
      <c r="I977" s="352">
        <f>'Elektro ostatní'!F2</f>
        <v>0</v>
      </c>
      <c r="J977" s="181">
        <f t="shared" si="0"/>
        <v>0</v>
      </c>
      <c r="K977" s="177" t="s">
        <v>19</v>
      </c>
      <c r="L977" s="41"/>
      <c r="M977" s="182" t="s">
        <v>19</v>
      </c>
      <c r="N977" s="183" t="s">
        <v>43</v>
      </c>
      <c r="O977" s="66"/>
      <c r="P977" s="184">
        <f t="shared" si="1"/>
        <v>0</v>
      </c>
      <c r="Q977" s="184">
        <v>0</v>
      </c>
      <c r="R977" s="184">
        <f t="shared" si="2"/>
        <v>0</v>
      </c>
      <c r="S977" s="184">
        <v>0</v>
      </c>
      <c r="T977" s="185">
        <f t="shared" si="3"/>
        <v>0</v>
      </c>
      <c r="U977" s="36"/>
      <c r="V977" s="36"/>
      <c r="W977" s="36"/>
      <c r="X977" s="36"/>
      <c r="Y977" s="36"/>
      <c r="Z977" s="36"/>
      <c r="AA977" s="36"/>
      <c r="AB977" s="36"/>
      <c r="AC977" s="36"/>
      <c r="AD977" s="36"/>
      <c r="AE977" s="36"/>
      <c r="AR977" s="186" t="s">
        <v>257</v>
      </c>
      <c r="AT977" s="186" t="s">
        <v>146</v>
      </c>
      <c r="AU977" s="186" t="s">
        <v>82</v>
      </c>
      <c r="AY977" s="19" t="s">
        <v>143</v>
      </c>
      <c r="BE977" s="187">
        <f t="shared" si="4"/>
        <v>0</v>
      </c>
      <c r="BF977" s="187">
        <f t="shared" si="5"/>
        <v>0</v>
      </c>
      <c r="BG977" s="187">
        <f t="shared" si="6"/>
        <v>0</v>
      </c>
      <c r="BH977" s="187">
        <f t="shared" si="7"/>
        <v>0</v>
      </c>
      <c r="BI977" s="187">
        <f t="shared" si="8"/>
        <v>0</v>
      </c>
      <c r="BJ977" s="19" t="s">
        <v>80</v>
      </c>
      <c r="BK977" s="187">
        <f t="shared" si="9"/>
        <v>0</v>
      </c>
      <c r="BL977" s="19" t="s">
        <v>257</v>
      </c>
      <c r="BM977" s="186" t="s">
        <v>1152</v>
      </c>
    </row>
    <row r="978" spans="2:63" s="12" customFormat="1" ht="22.9" customHeight="1">
      <c r="B978" s="159"/>
      <c r="C978" s="160"/>
      <c r="D978" s="161" t="s">
        <v>71</v>
      </c>
      <c r="E978" s="173" t="s">
        <v>1153</v>
      </c>
      <c r="F978" s="173" t="s">
        <v>1154</v>
      </c>
      <c r="G978" s="160"/>
      <c r="H978" s="160"/>
      <c r="I978" s="163"/>
      <c r="J978" s="174">
        <f>BK978</f>
        <v>0</v>
      </c>
      <c r="K978" s="160"/>
      <c r="L978" s="165"/>
      <c r="M978" s="166"/>
      <c r="N978" s="167"/>
      <c r="O978" s="167"/>
      <c r="P978" s="168">
        <f>SUM(P979:P1159)</f>
        <v>0</v>
      </c>
      <c r="Q978" s="167"/>
      <c r="R978" s="168">
        <f>SUM(R979:R1159)</f>
        <v>11.645596700000002</v>
      </c>
      <c r="S978" s="167"/>
      <c r="T978" s="169">
        <f>SUM(T979:T1159)</f>
        <v>2.3176381999999998</v>
      </c>
      <c r="AR978" s="170" t="s">
        <v>82</v>
      </c>
      <c r="AT978" s="171" t="s">
        <v>71</v>
      </c>
      <c r="AU978" s="171" t="s">
        <v>80</v>
      </c>
      <c r="AY978" s="170" t="s">
        <v>143</v>
      </c>
      <c r="BK978" s="172">
        <f>SUM(BK979:BK1159)</f>
        <v>0</v>
      </c>
    </row>
    <row r="979" spans="1:65" s="2" customFormat="1" ht="44.25" customHeight="1">
      <c r="A979" s="36"/>
      <c r="B979" s="37"/>
      <c r="C979" s="175" t="s">
        <v>1155</v>
      </c>
      <c r="D979" s="175" t="s">
        <v>146</v>
      </c>
      <c r="E979" s="176" t="s">
        <v>1156</v>
      </c>
      <c r="F979" s="177" t="s">
        <v>1157</v>
      </c>
      <c r="G979" s="178" t="s">
        <v>169</v>
      </c>
      <c r="H979" s="179">
        <v>2.3</v>
      </c>
      <c r="I979" s="180"/>
      <c r="J979" s="181">
        <f>ROUND(I979*H979,2)</f>
        <v>0</v>
      </c>
      <c r="K979" s="177" t="s">
        <v>150</v>
      </c>
      <c r="L979" s="41"/>
      <c r="M979" s="182" t="s">
        <v>19</v>
      </c>
      <c r="N979" s="183" t="s">
        <v>43</v>
      </c>
      <c r="O979" s="66"/>
      <c r="P979" s="184">
        <f>O979*H979</f>
        <v>0</v>
      </c>
      <c r="Q979" s="184">
        <v>0</v>
      </c>
      <c r="R979" s="184">
        <f>Q979*H979</f>
        <v>0</v>
      </c>
      <c r="S979" s="184">
        <v>0.01232</v>
      </c>
      <c r="T979" s="185">
        <f>S979*H979</f>
        <v>0.028335999999999997</v>
      </c>
      <c r="U979" s="36"/>
      <c r="V979" s="36"/>
      <c r="W979" s="36"/>
      <c r="X979" s="36"/>
      <c r="Y979" s="36"/>
      <c r="Z979" s="36"/>
      <c r="AA979" s="36"/>
      <c r="AB979" s="36"/>
      <c r="AC979" s="36"/>
      <c r="AD979" s="36"/>
      <c r="AE979" s="36"/>
      <c r="AR979" s="186" t="s">
        <v>257</v>
      </c>
      <c r="AT979" s="186" t="s">
        <v>146</v>
      </c>
      <c r="AU979" s="186" t="s">
        <v>82</v>
      </c>
      <c r="AY979" s="19" t="s">
        <v>143</v>
      </c>
      <c r="BE979" s="187">
        <f>IF(N979="základní",J979,0)</f>
        <v>0</v>
      </c>
      <c r="BF979" s="187">
        <f>IF(N979="snížená",J979,0)</f>
        <v>0</v>
      </c>
      <c r="BG979" s="187">
        <f>IF(N979="zákl. přenesená",J979,0)</f>
        <v>0</v>
      </c>
      <c r="BH979" s="187">
        <f>IF(N979="sníž. přenesená",J979,0)</f>
        <v>0</v>
      </c>
      <c r="BI979" s="187">
        <f>IF(N979="nulová",J979,0)</f>
        <v>0</v>
      </c>
      <c r="BJ979" s="19" t="s">
        <v>80</v>
      </c>
      <c r="BK979" s="187">
        <f>ROUND(I979*H979,2)</f>
        <v>0</v>
      </c>
      <c r="BL979" s="19" t="s">
        <v>257</v>
      </c>
      <c r="BM979" s="186" t="s">
        <v>1158</v>
      </c>
    </row>
    <row r="980" spans="1:47" s="2" customFormat="1" ht="12">
      <c r="A980" s="36"/>
      <c r="B980" s="37"/>
      <c r="C980" s="38"/>
      <c r="D980" s="188" t="s">
        <v>153</v>
      </c>
      <c r="E980" s="38"/>
      <c r="F980" s="189" t="s">
        <v>1159</v>
      </c>
      <c r="G980" s="38"/>
      <c r="H980" s="38"/>
      <c r="I980" s="190"/>
      <c r="J980" s="38"/>
      <c r="K980" s="38"/>
      <c r="L980" s="41"/>
      <c r="M980" s="191"/>
      <c r="N980" s="192"/>
      <c r="O980" s="66"/>
      <c r="P980" s="66"/>
      <c r="Q980" s="66"/>
      <c r="R980" s="66"/>
      <c r="S980" s="66"/>
      <c r="T980" s="67"/>
      <c r="U980" s="36"/>
      <c r="V980" s="36"/>
      <c r="W980" s="36"/>
      <c r="X980" s="36"/>
      <c r="Y980" s="36"/>
      <c r="Z980" s="36"/>
      <c r="AA980" s="36"/>
      <c r="AB980" s="36"/>
      <c r="AC980" s="36"/>
      <c r="AD980" s="36"/>
      <c r="AE980" s="36"/>
      <c r="AT980" s="19" t="s">
        <v>153</v>
      </c>
      <c r="AU980" s="19" t="s">
        <v>82</v>
      </c>
    </row>
    <row r="981" spans="2:51" s="13" customFormat="1" ht="12">
      <c r="B981" s="193"/>
      <c r="C981" s="194"/>
      <c r="D981" s="195" t="s">
        <v>155</v>
      </c>
      <c r="E981" s="196" t="s">
        <v>19</v>
      </c>
      <c r="F981" s="197" t="s">
        <v>1160</v>
      </c>
      <c r="G981" s="194"/>
      <c r="H981" s="196" t="s">
        <v>19</v>
      </c>
      <c r="I981" s="198"/>
      <c r="J981" s="194"/>
      <c r="K981" s="194"/>
      <c r="L981" s="199"/>
      <c r="M981" s="200"/>
      <c r="N981" s="201"/>
      <c r="O981" s="201"/>
      <c r="P981" s="201"/>
      <c r="Q981" s="201"/>
      <c r="R981" s="201"/>
      <c r="S981" s="201"/>
      <c r="T981" s="202"/>
      <c r="AT981" s="203" t="s">
        <v>155</v>
      </c>
      <c r="AU981" s="203" t="s">
        <v>82</v>
      </c>
      <c r="AV981" s="13" t="s">
        <v>80</v>
      </c>
      <c r="AW981" s="13" t="s">
        <v>33</v>
      </c>
      <c r="AX981" s="13" t="s">
        <v>72</v>
      </c>
      <c r="AY981" s="203" t="s">
        <v>143</v>
      </c>
    </row>
    <row r="982" spans="2:51" s="14" customFormat="1" ht="12">
      <c r="B982" s="204"/>
      <c r="C982" s="205"/>
      <c r="D982" s="195" t="s">
        <v>155</v>
      </c>
      <c r="E982" s="206" t="s">
        <v>19</v>
      </c>
      <c r="F982" s="207" t="s">
        <v>1161</v>
      </c>
      <c r="G982" s="205"/>
      <c r="H982" s="208">
        <v>2.3</v>
      </c>
      <c r="I982" s="209"/>
      <c r="J982" s="205"/>
      <c r="K982" s="205"/>
      <c r="L982" s="210"/>
      <c r="M982" s="211"/>
      <c r="N982" s="212"/>
      <c r="O982" s="212"/>
      <c r="P982" s="212"/>
      <c r="Q982" s="212"/>
      <c r="R982" s="212"/>
      <c r="S982" s="212"/>
      <c r="T982" s="213"/>
      <c r="AT982" s="214" t="s">
        <v>155</v>
      </c>
      <c r="AU982" s="214" t="s">
        <v>82</v>
      </c>
      <c r="AV982" s="14" t="s">
        <v>82</v>
      </c>
      <c r="AW982" s="14" t="s">
        <v>33</v>
      </c>
      <c r="AX982" s="14" t="s">
        <v>80</v>
      </c>
      <c r="AY982" s="214" t="s">
        <v>143</v>
      </c>
    </row>
    <row r="983" spans="1:65" s="2" customFormat="1" ht="44.25" customHeight="1">
      <c r="A983" s="36"/>
      <c r="B983" s="37"/>
      <c r="C983" s="175" t="s">
        <v>1162</v>
      </c>
      <c r="D983" s="175" t="s">
        <v>146</v>
      </c>
      <c r="E983" s="176" t="s">
        <v>1163</v>
      </c>
      <c r="F983" s="177" t="s">
        <v>1164</v>
      </c>
      <c r="G983" s="178" t="s">
        <v>169</v>
      </c>
      <c r="H983" s="179">
        <v>32.9</v>
      </c>
      <c r="I983" s="180"/>
      <c r="J983" s="181">
        <f>ROUND(I983*H983,2)</f>
        <v>0</v>
      </c>
      <c r="K983" s="177" t="s">
        <v>150</v>
      </c>
      <c r="L983" s="41"/>
      <c r="M983" s="182" t="s">
        <v>19</v>
      </c>
      <c r="N983" s="183" t="s">
        <v>43</v>
      </c>
      <c r="O983" s="66"/>
      <c r="P983" s="184">
        <f>O983*H983</f>
        <v>0</v>
      </c>
      <c r="Q983" s="184">
        <v>0</v>
      </c>
      <c r="R983" s="184">
        <f>Q983*H983</f>
        <v>0</v>
      </c>
      <c r="S983" s="184">
        <v>0.01232</v>
      </c>
      <c r="T983" s="185">
        <f>S983*H983</f>
        <v>0.40532799999999997</v>
      </c>
      <c r="U983" s="36"/>
      <c r="V983" s="36"/>
      <c r="W983" s="36"/>
      <c r="X983" s="36"/>
      <c r="Y983" s="36"/>
      <c r="Z983" s="36"/>
      <c r="AA983" s="36"/>
      <c r="AB983" s="36"/>
      <c r="AC983" s="36"/>
      <c r="AD983" s="36"/>
      <c r="AE983" s="36"/>
      <c r="AR983" s="186" t="s">
        <v>257</v>
      </c>
      <c r="AT983" s="186" t="s">
        <v>146</v>
      </c>
      <c r="AU983" s="186" t="s">
        <v>82</v>
      </c>
      <c r="AY983" s="19" t="s">
        <v>143</v>
      </c>
      <c r="BE983" s="187">
        <f>IF(N983="základní",J983,0)</f>
        <v>0</v>
      </c>
      <c r="BF983" s="187">
        <f>IF(N983="snížená",J983,0)</f>
        <v>0</v>
      </c>
      <c r="BG983" s="187">
        <f>IF(N983="zákl. přenesená",J983,0)</f>
        <v>0</v>
      </c>
      <c r="BH983" s="187">
        <f>IF(N983="sníž. přenesená",J983,0)</f>
        <v>0</v>
      </c>
      <c r="BI983" s="187">
        <f>IF(N983="nulová",J983,0)</f>
        <v>0</v>
      </c>
      <c r="BJ983" s="19" t="s">
        <v>80</v>
      </c>
      <c r="BK983" s="187">
        <f>ROUND(I983*H983,2)</f>
        <v>0</v>
      </c>
      <c r="BL983" s="19" t="s">
        <v>257</v>
      </c>
      <c r="BM983" s="186" t="s">
        <v>1165</v>
      </c>
    </row>
    <row r="984" spans="1:47" s="2" customFormat="1" ht="12">
      <c r="A984" s="36"/>
      <c r="B984" s="37"/>
      <c r="C984" s="38"/>
      <c r="D984" s="188" t="s">
        <v>153</v>
      </c>
      <c r="E984" s="38"/>
      <c r="F984" s="189" t="s">
        <v>1166</v>
      </c>
      <c r="G984" s="38"/>
      <c r="H984" s="38"/>
      <c r="I984" s="190"/>
      <c r="J984" s="38"/>
      <c r="K984" s="38"/>
      <c r="L984" s="41"/>
      <c r="M984" s="191"/>
      <c r="N984" s="192"/>
      <c r="O984" s="66"/>
      <c r="P984" s="66"/>
      <c r="Q984" s="66"/>
      <c r="R984" s="66"/>
      <c r="S984" s="66"/>
      <c r="T984" s="67"/>
      <c r="U984" s="36"/>
      <c r="V984" s="36"/>
      <c r="W984" s="36"/>
      <c r="X984" s="36"/>
      <c r="Y984" s="36"/>
      <c r="Z984" s="36"/>
      <c r="AA984" s="36"/>
      <c r="AB984" s="36"/>
      <c r="AC984" s="36"/>
      <c r="AD984" s="36"/>
      <c r="AE984" s="36"/>
      <c r="AT984" s="19" t="s">
        <v>153</v>
      </c>
      <c r="AU984" s="19" t="s">
        <v>82</v>
      </c>
    </row>
    <row r="985" spans="2:51" s="13" customFormat="1" ht="12">
      <c r="B985" s="193"/>
      <c r="C985" s="194"/>
      <c r="D985" s="195" t="s">
        <v>155</v>
      </c>
      <c r="E985" s="196" t="s">
        <v>19</v>
      </c>
      <c r="F985" s="197" t="s">
        <v>1167</v>
      </c>
      <c r="G985" s="194"/>
      <c r="H985" s="196" t="s">
        <v>19</v>
      </c>
      <c r="I985" s="198"/>
      <c r="J985" s="194"/>
      <c r="K985" s="194"/>
      <c r="L985" s="199"/>
      <c r="M985" s="200"/>
      <c r="N985" s="201"/>
      <c r="O985" s="201"/>
      <c r="P985" s="201"/>
      <c r="Q985" s="201"/>
      <c r="R985" s="201"/>
      <c r="S985" s="201"/>
      <c r="T985" s="202"/>
      <c r="AT985" s="203" t="s">
        <v>155</v>
      </c>
      <c r="AU985" s="203" t="s">
        <v>82</v>
      </c>
      <c r="AV985" s="13" t="s">
        <v>80</v>
      </c>
      <c r="AW985" s="13" t="s">
        <v>33</v>
      </c>
      <c r="AX985" s="13" t="s">
        <v>72</v>
      </c>
      <c r="AY985" s="203" t="s">
        <v>143</v>
      </c>
    </row>
    <row r="986" spans="2:51" s="14" customFormat="1" ht="12">
      <c r="B986" s="204"/>
      <c r="C986" s="205"/>
      <c r="D986" s="195" t="s">
        <v>155</v>
      </c>
      <c r="E986" s="206" t="s">
        <v>19</v>
      </c>
      <c r="F986" s="207" t="s">
        <v>1168</v>
      </c>
      <c r="G986" s="205"/>
      <c r="H986" s="208">
        <v>3.5</v>
      </c>
      <c r="I986" s="209"/>
      <c r="J986" s="205"/>
      <c r="K986" s="205"/>
      <c r="L986" s="210"/>
      <c r="M986" s="211"/>
      <c r="N986" s="212"/>
      <c r="O986" s="212"/>
      <c r="P986" s="212"/>
      <c r="Q986" s="212"/>
      <c r="R986" s="212"/>
      <c r="S986" s="212"/>
      <c r="T986" s="213"/>
      <c r="AT986" s="214" t="s">
        <v>155</v>
      </c>
      <c r="AU986" s="214" t="s">
        <v>82</v>
      </c>
      <c r="AV986" s="14" t="s">
        <v>82</v>
      </c>
      <c r="AW986" s="14" t="s">
        <v>33</v>
      </c>
      <c r="AX986" s="14" t="s">
        <v>72</v>
      </c>
      <c r="AY986" s="214" t="s">
        <v>143</v>
      </c>
    </row>
    <row r="987" spans="2:51" s="13" customFormat="1" ht="12">
      <c r="B987" s="193"/>
      <c r="C987" s="194"/>
      <c r="D987" s="195" t="s">
        <v>155</v>
      </c>
      <c r="E987" s="196" t="s">
        <v>19</v>
      </c>
      <c r="F987" s="197" t="s">
        <v>1169</v>
      </c>
      <c r="G987" s="194"/>
      <c r="H987" s="196" t="s">
        <v>19</v>
      </c>
      <c r="I987" s="198"/>
      <c r="J987" s="194"/>
      <c r="K987" s="194"/>
      <c r="L987" s="199"/>
      <c r="M987" s="200"/>
      <c r="N987" s="201"/>
      <c r="O987" s="201"/>
      <c r="P987" s="201"/>
      <c r="Q987" s="201"/>
      <c r="R987" s="201"/>
      <c r="S987" s="201"/>
      <c r="T987" s="202"/>
      <c r="AT987" s="203" t="s">
        <v>155</v>
      </c>
      <c r="AU987" s="203" t="s">
        <v>82</v>
      </c>
      <c r="AV987" s="13" t="s">
        <v>80</v>
      </c>
      <c r="AW987" s="13" t="s">
        <v>33</v>
      </c>
      <c r="AX987" s="13" t="s">
        <v>72</v>
      </c>
      <c r="AY987" s="203" t="s">
        <v>143</v>
      </c>
    </row>
    <row r="988" spans="2:51" s="14" customFormat="1" ht="12">
      <c r="B988" s="204"/>
      <c r="C988" s="205"/>
      <c r="D988" s="195" t="s">
        <v>155</v>
      </c>
      <c r="E988" s="206" t="s">
        <v>19</v>
      </c>
      <c r="F988" s="207" t="s">
        <v>1170</v>
      </c>
      <c r="G988" s="205"/>
      <c r="H988" s="208">
        <v>29.4</v>
      </c>
      <c r="I988" s="209"/>
      <c r="J988" s="205"/>
      <c r="K988" s="205"/>
      <c r="L988" s="210"/>
      <c r="M988" s="211"/>
      <c r="N988" s="212"/>
      <c r="O988" s="212"/>
      <c r="P988" s="212"/>
      <c r="Q988" s="212"/>
      <c r="R988" s="212"/>
      <c r="S988" s="212"/>
      <c r="T988" s="213"/>
      <c r="AT988" s="214" t="s">
        <v>155</v>
      </c>
      <c r="AU988" s="214" t="s">
        <v>82</v>
      </c>
      <c r="AV988" s="14" t="s">
        <v>82</v>
      </c>
      <c r="AW988" s="14" t="s">
        <v>33</v>
      </c>
      <c r="AX988" s="14" t="s">
        <v>72</v>
      </c>
      <c r="AY988" s="214" t="s">
        <v>143</v>
      </c>
    </row>
    <row r="989" spans="2:51" s="15" customFormat="1" ht="12">
      <c r="B989" s="215"/>
      <c r="C989" s="216"/>
      <c r="D989" s="195" t="s">
        <v>155</v>
      </c>
      <c r="E989" s="217" t="s">
        <v>19</v>
      </c>
      <c r="F989" s="218" t="s">
        <v>166</v>
      </c>
      <c r="G989" s="216"/>
      <c r="H989" s="219">
        <v>32.9</v>
      </c>
      <c r="I989" s="220"/>
      <c r="J989" s="216"/>
      <c r="K989" s="216"/>
      <c r="L989" s="221"/>
      <c r="M989" s="222"/>
      <c r="N989" s="223"/>
      <c r="O989" s="223"/>
      <c r="P989" s="223"/>
      <c r="Q989" s="223"/>
      <c r="R989" s="223"/>
      <c r="S989" s="223"/>
      <c r="T989" s="224"/>
      <c r="AT989" s="225" t="s">
        <v>155</v>
      </c>
      <c r="AU989" s="225" t="s">
        <v>82</v>
      </c>
      <c r="AV989" s="15" t="s">
        <v>151</v>
      </c>
      <c r="AW989" s="15" t="s">
        <v>33</v>
      </c>
      <c r="AX989" s="15" t="s">
        <v>80</v>
      </c>
      <c r="AY989" s="225" t="s">
        <v>143</v>
      </c>
    </row>
    <row r="990" spans="1:65" s="2" customFormat="1" ht="44.25" customHeight="1">
      <c r="A990" s="36"/>
      <c r="B990" s="37"/>
      <c r="C990" s="175" t="s">
        <v>1171</v>
      </c>
      <c r="D990" s="175" t="s">
        <v>146</v>
      </c>
      <c r="E990" s="176" t="s">
        <v>1172</v>
      </c>
      <c r="F990" s="177" t="s">
        <v>1173</v>
      </c>
      <c r="G990" s="178" t="s">
        <v>169</v>
      </c>
      <c r="H990" s="179">
        <v>7.2</v>
      </c>
      <c r="I990" s="180"/>
      <c r="J990" s="181">
        <f>ROUND(I990*H990,2)</f>
        <v>0</v>
      </c>
      <c r="K990" s="177" t="s">
        <v>150</v>
      </c>
      <c r="L990" s="41"/>
      <c r="M990" s="182" t="s">
        <v>19</v>
      </c>
      <c r="N990" s="183" t="s">
        <v>43</v>
      </c>
      <c r="O990" s="66"/>
      <c r="P990" s="184">
        <f>O990*H990</f>
        <v>0</v>
      </c>
      <c r="Q990" s="184">
        <v>0</v>
      </c>
      <c r="R990" s="184">
        <f>Q990*H990</f>
        <v>0</v>
      </c>
      <c r="S990" s="184">
        <v>0.01584</v>
      </c>
      <c r="T990" s="185">
        <f>S990*H990</f>
        <v>0.114048</v>
      </c>
      <c r="U990" s="36"/>
      <c r="V990" s="36"/>
      <c r="W990" s="36"/>
      <c r="X990" s="36"/>
      <c r="Y990" s="36"/>
      <c r="Z990" s="36"/>
      <c r="AA990" s="36"/>
      <c r="AB990" s="36"/>
      <c r="AC990" s="36"/>
      <c r="AD990" s="36"/>
      <c r="AE990" s="36"/>
      <c r="AR990" s="186" t="s">
        <v>257</v>
      </c>
      <c r="AT990" s="186" t="s">
        <v>146</v>
      </c>
      <c r="AU990" s="186" t="s">
        <v>82</v>
      </c>
      <c r="AY990" s="19" t="s">
        <v>143</v>
      </c>
      <c r="BE990" s="187">
        <f>IF(N990="základní",J990,0)</f>
        <v>0</v>
      </c>
      <c r="BF990" s="187">
        <f>IF(N990="snížená",J990,0)</f>
        <v>0</v>
      </c>
      <c r="BG990" s="187">
        <f>IF(N990="zákl. přenesená",J990,0)</f>
        <v>0</v>
      </c>
      <c r="BH990" s="187">
        <f>IF(N990="sníž. přenesená",J990,0)</f>
        <v>0</v>
      </c>
      <c r="BI990" s="187">
        <f>IF(N990="nulová",J990,0)</f>
        <v>0</v>
      </c>
      <c r="BJ990" s="19" t="s">
        <v>80</v>
      </c>
      <c r="BK990" s="187">
        <f>ROUND(I990*H990,2)</f>
        <v>0</v>
      </c>
      <c r="BL990" s="19" t="s">
        <v>257</v>
      </c>
      <c r="BM990" s="186" t="s">
        <v>1174</v>
      </c>
    </row>
    <row r="991" spans="1:47" s="2" customFormat="1" ht="12">
      <c r="A991" s="36"/>
      <c r="B991" s="37"/>
      <c r="C991" s="38"/>
      <c r="D991" s="188" t="s">
        <v>153</v>
      </c>
      <c r="E991" s="38"/>
      <c r="F991" s="189" t="s">
        <v>1175</v>
      </c>
      <c r="G991" s="38"/>
      <c r="H991" s="38"/>
      <c r="I991" s="190"/>
      <c r="J991" s="38"/>
      <c r="K991" s="38"/>
      <c r="L991" s="41"/>
      <c r="M991" s="191"/>
      <c r="N991" s="192"/>
      <c r="O991" s="66"/>
      <c r="P991" s="66"/>
      <c r="Q991" s="66"/>
      <c r="R991" s="66"/>
      <c r="S991" s="66"/>
      <c r="T991" s="67"/>
      <c r="U991" s="36"/>
      <c r="V991" s="36"/>
      <c r="W991" s="36"/>
      <c r="X991" s="36"/>
      <c r="Y991" s="36"/>
      <c r="Z991" s="36"/>
      <c r="AA991" s="36"/>
      <c r="AB991" s="36"/>
      <c r="AC991" s="36"/>
      <c r="AD991" s="36"/>
      <c r="AE991" s="36"/>
      <c r="AT991" s="19" t="s">
        <v>153</v>
      </c>
      <c r="AU991" s="19" t="s">
        <v>82</v>
      </c>
    </row>
    <row r="992" spans="2:51" s="13" customFormat="1" ht="12">
      <c r="B992" s="193"/>
      <c r="C992" s="194"/>
      <c r="D992" s="195" t="s">
        <v>155</v>
      </c>
      <c r="E992" s="196" t="s">
        <v>19</v>
      </c>
      <c r="F992" s="197" t="s">
        <v>1176</v>
      </c>
      <c r="G992" s="194"/>
      <c r="H992" s="196" t="s">
        <v>19</v>
      </c>
      <c r="I992" s="198"/>
      <c r="J992" s="194"/>
      <c r="K992" s="194"/>
      <c r="L992" s="199"/>
      <c r="M992" s="200"/>
      <c r="N992" s="201"/>
      <c r="O992" s="201"/>
      <c r="P992" s="201"/>
      <c r="Q992" s="201"/>
      <c r="R992" s="201"/>
      <c r="S992" s="201"/>
      <c r="T992" s="202"/>
      <c r="AT992" s="203" t="s">
        <v>155</v>
      </c>
      <c r="AU992" s="203" t="s">
        <v>82</v>
      </c>
      <c r="AV992" s="13" t="s">
        <v>80</v>
      </c>
      <c r="AW992" s="13" t="s">
        <v>33</v>
      </c>
      <c r="AX992" s="13" t="s">
        <v>72</v>
      </c>
      <c r="AY992" s="203" t="s">
        <v>143</v>
      </c>
    </row>
    <row r="993" spans="2:51" s="14" customFormat="1" ht="12">
      <c r="B993" s="204"/>
      <c r="C993" s="205"/>
      <c r="D993" s="195" t="s">
        <v>155</v>
      </c>
      <c r="E993" s="206" t="s">
        <v>19</v>
      </c>
      <c r="F993" s="207" t="s">
        <v>1177</v>
      </c>
      <c r="G993" s="205"/>
      <c r="H993" s="208">
        <v>7.2</v>
      </c>
      <c r="I993" s="209"/>
      <c r="J993" s="205"/>
      <c r="K993" s="205"/>
      <c r="L993" s="210"/>
      <c r="M993" s="211"/>
      <c r="N993" s="212"/>
      <c r="O993" s="212"/>
      <c r="P993" s="212"/>
      <c r="Q993" s="212"/>
      <c r="R993" s="212"/>
      <c r="S993" s="212"/>
      <c r="T993" s="213"/>
      <c r="AT993" s="214" t="s">
        <v>155</v>
      </c>
      <c r="AU993" s="214" t="s">
        <v>82</v>
      </c>
      <c r="AV993" s="14" t="s">
        <v>82</v>
      </c>
      <c r="AW993" s="14" t="s">
        <v>33</v>
      </c>
      <c r="AX993" s="14" t="s">
        <v>80</v>
      </c>
      <c r="AY993" s="214" t="s">
        <v>143</v>
      </c>
    </row>
    <row r="994" spans="1:65" s="2" customFormat="1" ht="44.25" customHeight="1">
      <c r="A994" s="36"/>
      <c r="B994" s="37"/>
      <c r="C994" s="175" t="s">
        <v>1178</v>
      </c>
      <c r="D994" s="175" t="s">
        <v>146</v>
      </c>
      <c r="E994" s="176" t="s">
        <v>1179</v>
      </c>
      <c r="F994" s="177" t="s">
        <v>1180</v>
      </c>
      <c r="G994" s="178" t="s">
        <v>169</v>
      </c>
      <c r="H994" s="179">
        <v>3.5</v>
      </c>
      <c r="I994" s="180"/>
      <c r="J994" s="181">
        <f>ROUND(I994*H994,2)</f>
        <v>0</v>
      </c>
      <c r="K994" s="177" t="s">
        <v>150</v>
      </c>
      <c r="L994" s="41"/>
      <c r="M994" s="182" t="s">
        <v>19</v>
      </c>
      <c r="N994" s="183" t="s">
        <v>43</v>
      </c>
      <c r="O994" s="66"/>
      <c r="P994" s="184">
        <f>O994*H994</f>
        <v>0</v>
      </c>
      <c r="Q994" s="184">
        <v>0</v>
      </c>
      <c r="R994" s="184">
        <f>Q994*H994</f>
        <v>0</v>
      </c>
      <c r="S994" s="184">
        <v>0.02475</v>
      </c>
      <c r="T994" s="185">
        <f>S994*H994</f>
        <v>0.08662500000000001</v>
      </c>
      <c r="U994" s="36"/>
      <c r="V994" s="36"/>
      <c r="W994" s="36"/>
      <c r="X994" s="36"/>
      <c r="Y994" s="36"/>
      <c r="Z994" s="36"/>
      <c r="AA994" s="36"/>
      <c r="AB994" s="36"/>
      <c r="AC994" s="36"/>
      <c r="AD994" s="36"/>
      <c r="AE994" s="36"/>
      <c r="AR994" s="186" t="s">
        <v>257</v>
      </c>
      <c r="AT994" s="186" t="s">
        <v>146</v>
      </c>
      <c r="AU994" s="186" t="s">
        <v>82</v>
      </c>
      <c r="AY994" s="19" t="s">
        <v>143</v>
      </c>
      <c r="BE994" s="187">
        <f>IF(N994="základní",J994,0)</f>
        <v>0</v>
      </c>
      <c r="BF994" s="187">
        <f>IF(N994="snížená",J994,0)</f>
        <v>0</v>
      </c>
      <c r="BG994" s="187">
        <f>IF(N994="zákl. přenesená",J994,0)</f>
        <v>0</v>
      </c>
      <c r="BH994" s="187">
        <f>IF(N994="sníž. přenesená",J994,0)</f>
        <v>0</v>
      </c>
      <c r="BI994" s="187">
        <f>IF(N994="nulová",J994,0)</f>
        <v>0</v>
      </c>
      <c r="BJ994" s="19" t="s">
        <v>80</v>
      </c>
      <c r="BK994" s="187">
        <f>ROUND(I994*H994,2)</f>
        <v>0</v>
      </c>
      <c r="BL994" s="19" t="s">
        <v>257</v>
      </c>
      <c r="BM994" s="186" t="s">
        <v>1181</v>
      </c>
    </row>
    <row r="995" spans="1:47" s="2" customFormat="1" ht="12">
      <c r="A995" s="36"/>
      <c r="B995" s="37"/>
      <c r="C995" s="38"/>
      <c r="D995" s="188" t="s">
        <v>153</v>
      </c>
      <c r="E995" s="38"/>
      <c r="F995" s="189" t="s">
        <v>1182</v>
      </c>
      <c r="G995" s="38"/>
      <c r="H995" s="38"/>
      <c r="I995" s="190"/>
      <c r="J995" s="38"/>
      <c r="K995" s="38"/>
      <c r="L995" s="41"/>
      <c r="M995" s="191"/>
      <c r="N995" s="192"/>
      <c r="O995" s="66"/>
      <c r="P995" s="66"/>
      <c r="Q995" s="66"/>
      <c r="R995" s="66"/>
      <c r="S995" s="66"/>
      <c r="T995" s="67"/>
      <c r="U995" s="36"/>
      <c r="V995" s="36"/>
      <c r="W995" s="36"/>
      <c r="X995" s="36"/>
      <c r="Y995" s="36"/>
      <c r="Z995" s="36"/>
      <c r="AA995" s="36"/>
      <c r="AB995" s="36"/>
      <c r="AC995" s="36"/>
      <c r="AD995" s="36"/>
      <c r="AE995" s="36"/>
      <c r="AT995" s="19" t="s">
        <v>153</v>
      </c>
      <c r="AU995" s="19" t="s">
        <v>82</v>
      </c>
    </row>
    <row r="996" spans="2:51" s="13" customFormat="1" ht="12">
      <c r="B996" s="193"/>
      <c r="C996" s="194"/>
      <c r="D996" s="195" t="s">
        <v>155</v>
      </c>
      <c r="E996" s="196" t="s">
        <v>19</v>
      </c>
      <c r="F996" s="197" t="s">
        <v>1183</v>
      </c>
      <c r="G996" s="194"/>
      <c r="H996" s="196" t="s">
        <v>19</v>
      </c>
      <c r="I996" s="198"/>
      <c r="J996" s="194"/>
      <c r="K996" s="194"/>
      <c r="L996" s="199"/>
      <c r="M996" s="200"/>
      <c r="N996" s="201"/>
      <c r="O996" s="201"/>
      <c r="P996" s="201"/>
      <c r="Q996" s="201"/>
      <c r="R996" s="201"/>
      <c r="S996" s="201"/>
      <c r="T996" s="202"/>
      <c r="AT996" s="203" t="s">
        <v>155</v>
      </c>
      <c r="AU996" s="203" t="s">
        <v>82</v>
      </c>
      <c r="AV996" s="13" t="s">
        <v>80</v>
      </c>
      <c r="AW996" s="13" t="s">
        <v>33</v>
      </c>
      <c r="AX996" s="13" t="s">
        <v>72</v>
      </c>
      <c r="AY996" s="203" t="s">
        <v>143</v>
      </c>
    </row>
    <row r="997" spans="2:51" s="14" customFormat="1" ht="12">
      <c r="B997" s="204"/>
      <c r="C997" s="205"/>
      <c r="D997" s="195" t="s">
        <v>155</v>
      </c>
      <c r="E997" s="206" t="s">
        <v>19</v>
      </c>
      <c r="F997" s="207" t="s">
        <v>1168</v>
      </c>
      <c r="G997" s="205"/>
      <c r="H997" s="208">
        <v>3.5</v>
      </c>
      <c r="I997" s="209"/>
      <c r="J997" s="205"/>
      <c r="K997" s="205"/>
      <c r="L997" s="210"/>
      <c r="M997" s="211"/>
      <c r="N997" s="212"/>
      <c r="O997" s="212"/>
      <c r="P997" s="212"/>
      <c r="Q997" s="212"/>
      <c r="R997" s="212"/>
      <c r="S997" s="212"/>
      <c r="T997" s="213"/>
      <c r="AT997" s="214" t="s">
        <v>155</v>
      </c>
      <c r="AU997" s="214" t="s">
        <v>82</v>
      </c>
      <c r="AV997" s="14" t="s">
        <v>82</v>
      </c>
      <c r="AW997" s="14" t="s">
        <v>33</v>
      </c>
      <c r="AX997" s="14" t="s">
        <v>80</v>
      </c>
      <c r="AY997" s="214" t="s">
        <v>143</v>
      </c>
    </row>
    <row r="998" spans="1:65" s="2" customFormat="1" ht="49.15" customHeight="1">
      <c r="A998" s="36"/>
      <c r="B998" s="37"/>
      <c r="C998" s="175" t="s">
        <v>1184</v>
      </c>
      <c r="D998" s="175" t="s">
        <v>146</v>
      </c>
      <c r="E998" s="176" t="s">
        <v>1185</v>
      </c>
      <c r="F998" s="177" t="s">
        <v>1186</v>
      </c>
      <c r="G998" s="178" t="s">
        <v>178</v>
      </c>
      <c r="H998" s="179">
        <v>35.55</v>
      </c>
      <c r="I998" s="180"/>
      <c r="J998" s="181">
        <f>ROUND(I998*H998,2)</f>
        <v>0</v>
      </c>
      <c r="K998" s="177" t="s">
        <v>150</v>
      </c>
      <c r="L998" s="41"/>
      <c r="M998" s="182" t="s">
        <v>19</v>
      </c>
      <c r="N998" s="183" t="s">
        <v>43</v>
      </c>
      <c r="O998" s="66"/>
      <c r="P998" s="184">
        <f>O998*H998</f>
        <v>0</v>
      </c>
      <c r="Q998" s="184">
        <v>0</v>
      </c>
      <c r="R998" s="184">
        <f>Q998*H998</f>
        <v>0</v>
      </c>
      <c r="S998" s="184">
        <v>0.015</v>
      </c>
      <c r="T998" s="185">
        <f>S998*H998</f>
        <v>0.5332499999999999</v>
      </c>
      <c r="U998" s="36"/>
      <c r="V998" s="36"/>
      <c r="W998" s="36"/>
      <c r="X998" s="36"/>
      <c r="Y998" s="36"/>
      <c r="Z998" s="36"/>
      <c r="AA998" s="36"/>
      <c r="AB998" s="36"/>
      <c r="AC998" s="36"/>
      <c r="AD998" s="36"/>
      <c r="AE998" s="36"/>
      <c r="AR998" s="186" t="s">
        <v>257</v>
      </c>
      <c r="AT998" s="186" t="s">
        <v>146</v>
      </c>
      <c r="AU998" s="186" t="s">
        <v>82</v>
      </c>
      <c r="AY998" s="19" t="s">
        <v>143</v>
      </c>
      <c r="BE998" s="187">
        <f>IF(N998="základní",J998,0)</f>
        <v>0</v>
      </c>
      <c r="BF998" s="187">
        <f>IF(N998="snížená",J998,0)</f>
        <v>0</v>
      </c>
      <c r="BG998" s="187">
        <f>IF(N998="zákl. přenesená",J998,0)</f>
        <v>0</v>
      </c>
      <c r="BH998" s="187">
        <f>IF(N998="sníž. přenesená",J998,0)</f>
        <v>0</v>
      </c>
      <c r="BI998" s="187">
        <f>IF(N998="nulová",J998,0)</f>
        <v>0</v>
      </c>
      <c r="BJ998" s="19" t="s">
        <v>80</v>
      </c>
      <c r="BK998" s="187">
        <f>ROUND(I998*H998,2)</f>
        <v>0</v>
      </c>
      <c r="BL998" s="19" t="s">
        <v>257</v>
      </c>
      <c r="BM998" s="186" t="s">
        <v>1187</v>
      </c>
    </row>
    <row r="999" spans="1:47" s="2" customFormat="1" ht="12">
      <c r="A999" s="36"/>
      <c r="B999" s="37"/>
      <c r="C999" s="38"/>
      <c r="D999" s="188" t="s">
        <v>153</v>
      </c>
      <c r="E999" s="38"/>
      <c r="F999" s="189" t="s">
        <v>1188</v>
      </c>
      <c r="G999" s="38"/>
      <c r="H999" s="38"/>
      <c r="I999" s="190"/>
      <c r="J999" s="38"/>
      <c r="K999" s="38"/>
      <c r="L999" s="41"/>
      <c r="M999" s="191"/>
      <c r="N999" s="192"/>
      <c r="O999" s="66"/>
      <c r="P999" s="66"/>
      <c r="Q999" s="66"/>
      <c r="R999" s="66"/>
      <c r="S999" s="66"/>
      <c r="T999" s="67"/>
      <c r="U999" s="36"/>
      <c r="V999" s="36"/>
      <c r="W999" s="36"/>
      <c r="X999" s="36"/>
      <c r="Y999" s="36"/>
      <c r="Z999" s="36"/>
      <c r="AA999" s="36"/>
      <c r="AB999" s="36"/>
      <c r="AC999" s="36"/>
      <c r="AD999" s="36"/>
      <c r="AE999" s="36"/>
      <c r="AT999" s="19" t="s">
        <v>153</v>
      </c>
      <c r="AU999" s="19" t="s">
        <v>82</v>
      </c>
    </row>
    <row r="1000" spans="2:51" s="13" customFormat="1" ht="12">
      <c r="B1000" s="193"/>
      <c r="C1000" s="194"/>
      <c r="D1000" s="195" t="s">
        <v>155</v>
      </c>
      <c r="E1000" s="196" t="s">
        <v>19</v>
      </c>
      <c r="F1000" s="197" t="s">
        <v>1189</v>
      </c>
      <c r="G1000" s="194"/>
      <c r="H1000" s="196" t="s">
        <v>19</v>
      </c>
      <c r="I1000" s="198"/>
      <c r="J1000" s="194"/>
      <c r="K1000" s="194"/>
      <c r="L1000" s="199"/>
      <c r="M1000" s="200"/>
      <c r="N1000" s="201"/>
      <c r="O1000" s="201"/>
      <c r="P1000" s="201"/>
      <c r="Q1000" s="201"/>
      <c r="R1000" s="201"/>
      <c r="S1000" s="201"/>
      <c r="T1000" s="202"/>
      <c r="AT1000" s="203" t="s">
        <v>155</v>
      </c>
      <c r="AU1000" s="203" t="s">
        <v>82</v>
      </c>
      <c r="AV1000" s="13" t="s">
        <v>80</v>
      </c>
      <c r="AW1000" s="13" t="s">
        <v>33</v>
      </c>
      <c r="AX1000" s="13" t="s">
        <v>72</v>
      </c>
      <c r="AY1000" s="203" t="s">
        <v>143</v>
      </c>
    </row>
    <row r="1001" spans="2:51" s="14" customFormat="1" ht="12">
      <c r="B1001" s="204"/>
      <c r="C1001" s="205"/>
      <c r="D1001" s="195" t="s">
        <v>155</v>
      </c>
      <c r="E1001" s="206" t="s">
        <v>19</v>
      </c>
      <c r="F1001" s="207" t="s">
        <v>1190</v>
      </c>
      <c r="G1001" s="205"/>
      <c r="H1001" s="208">
        <v>35.55</v>
      </c>
      <c r="I1001" s="209"/>
      <c r="J1001" s="205"/>
      <c r="K1001" s="205"/>
      <c r="L1001" s="210"/>
      <c r="M1001" s="211"/>
      <c r="N1001" s="212"/>
      <c r="O1001" s="212"/>
      <c r="P1001" s="212"/>
      <c r="Q1001" s="212"/>
      <c r="R1001" s="212"/>
      <c r="S1001" s="212"/>
      <c r="T1001" s="213"/>
      <c r="AT1001" s="214" t="s">
        <v>155</v>
      </c>
      <c r="AU1001" s="214" t="s">
        <v>82</v>
      </c>
      <c r="AV1001" s="14" t="s">
        <v>82</v>
      </c>
      <c r="AW1001" s="14" t="s">
        <v>33</v>
      </c>
      <c r="AX1001" s="14" t="s">
        <v>80</v>
      </c>
      <c r="AY1001" s="214" t="s">
        <v>143</v>
      </c>
    </row>
    <row r="1002" spans="1:65" s="2" customFormat="1" ht="33" customHeight="1">
      <c r="A1002" s="36"/>
      <c r="B1002" s="37"/>
      <c r="C1002" s="175" t="s">
        <v>1191</v>
      </c>
      <c r="D1002" s="175" t="s">
        <v>146</v>
      </c>
      <c r="E1002" s="176" t="s">
        <v>1192</v>
      </c>
      <c r="F1002" s="177" t="s">
        <v>1193</v>
      </c>
      <c r="G1002" s="178" t="s">
        <v>169</v>
      </c>
      <c r="H1002" s="179">
        <v>160.098</v>
      </c>
      <c r="I1002" s="180"/>
      <c r="J1002" s="181">
        <f>ROUND(I1002*H1002,2)</f>
        <v>0</v>
      </c>
      <c r="K1002" s="177" t="s">
        <v>150</v>
      </c>
      <c r="L1002" s="41"/>
      <c r="M1002" s="182" t="s">
        <v>19</v>
      </c>
      <c r="N1002" s="183" t="s">
        <v>43</v>
      </c>
      <c r="O1002" s="66"/>
      <c r="P1002" s="184">
        <f>O1002*H1002</f>
        <v>0</v>
      </c>
      <c r="Q1002" s="184">
        <v>0</v>
      </c>
      <c r="R1002" s="184">
        <f>Q1002*H1002</f>
        <v>0</v>
      </c>
      <c r="S1002" s="184">
        <v>0.0044</v>
      </c>
      <c r="T1002" s="185">
        <f>S1002*H1002</f>
        <v>0.7044312000000001</v>
      </c>
      <c r="U1002" s="36"/>
      <c r="V1002" s="36"/>
      <c r="W1002" s="36"/>
      <c r="X1002" s="36"/>
      <c r="Y1002" s="36"/>
      <c r="Z1002" s="36"/>
      <c r="AA1002" s="36"/>
      <c r="AB1002" s="36"/>
      <c r="AC1002" s="36"/>
      <c r="AD1002" s="36"/>
      <c r="AE1002" s="36"/>
      <c r="AR1002" s="186" t="s">
        <v>257</v>
      </c>
      <c r="AT1002" s="186" t="s">
        <v>146</v>
      </c>
      <c r="AU1002" s="186" t="s">
        <v>82</v>
      </c>
      <c r="AY1002" s="19" t="s">
        <v>143</v>
      </c>
      <c r="BE1002" s="187">
        <f>IF(N1002="základní",J1002,0)</f>
        <v>0</v>
      </c>
      <c r="BF1002" s="187">
        <f>IF(N1002="snížená",J1002,0)</f>
        <v>0</v>
      </c>
      <c r="BG1002" s="187">
        <f>IF(N1002="zákl. přenesená",J1002,0)</f>
        <v>0</v>
      </c>
      <c r="BH1002" s="187">
        <f>IF(N1002="sníž. přenesená",J1002,0)</f>
        <v>0</v>
      </c>
      <c r="BI1002" s="187">
        <f>IF(N1002="nulová",J1002,0)</f>
        <v>0</v>
      </c>
      <c r="BJ1002" s="19" t="s">
        <v>80</v>
      </c>
      <c r="BK1002" s="187">
        <f>ROUND(I1002*H1002,2)</f>
        <v>0</v>
      </c>
      <c r="BL1002" s="19" t="s">
        <v>257</v>
      </c>
      <c r="BM1002" s="186" t="s">
        <v>1194</v>
      </c>
    </row>
    <row r="1003" spans="1:47" s="2" customFormat="1" ht="12">
      <c r="A1003" s="36"/>
      <c r="B1003" s="37"/>
      <c r="C1003" s="38"/>
      <c r="D1003" s="188" t="s">
        <v>153</v>
      </c>
      <c r="E1003" s="38"/>
      <c r="F1003" s="189" t="s">
        <v>1195</v>
      </c>
      <c r="G1003" s="38"/>
      <c r="H1003" s="38"/>
      <c r="I1003" s="190"/>
      <c r="J1003" s="38"/>
      <c r="K1003" s="38"/>
      <c r="L1003" s="41"/>
      <c r="M1003" s="191"/>
      <c r="N1003" s="192"/>
      <c r="O1003" s="66"/>
      <c r="P1003" s="66"/>
      <c r="Q1003" s="66"/>
      <c r="R1003" s="66"/>
      <c r="S1003" s="66"/>
      <c r="T1003" s="67"/>
      <c r="U1003" s="36"/>
      <c r="V1003" s="36"/>
      <c r="W1003" s="36"/>
      <c r="X1003" s="36"/>
      <c r="Y1003" s="36"/>
      <c r="Z1003" s="36"/>
      <c r="AA1003" s="36"/>
      <c r="AB1003" s="36"/>
      <c r="AC1003" s="36"/>
      <c r="AD1003" s="36"/>
      <c r="AE1003" s="36"/>
      <c r="AT1003" s="19" t="s">
        <v>153</v>
      </c>
      <c r="AU1003" s="19" t="s">
        <v>82</v>
      </c>
    </row>
    <row r="1004" spans="2:51" s="13" customFormat="1" ht="12">
      <c r="B1004" s="193"/>
      <c r="C1004" s="194"/>
      <c r="D1004" s="195" t="s">
        <v>155</v>
      </c>
      <c r="E1004" s="196" t="s">
        <v>19</v>
      </c>
      <c r="F1004" s="197" t="s">
        <v>1196</v>
      </c>
      <c r="G1004" s="194"/>
      <c r="H1004" s="196" t="s">
        <v>19</v>
      </c>
      <c r="I1004" s="198"/>
      <c r="J1004" s="194"/>
      <c r="K1004" s="194"/>
      <c r="L1004" s="199"/>
      <c r="M1004" s="200"/>
      <c r="N1004" s="201"/>
      <c r="O1004" s="201"/>
      <c r="P1004" s="201"/>
      <c r="Q1004" s="201"/>
      <c r="R1004" s="201"/>
      <c r="S1004" s="201"/>
      <c r="T1004" s="202"/>
      <c r="AT1004" s="203" t="s">
        <v>155</v>
      </c>
      <c r="AU1004" s="203" t="s">
        <v>82</v>
      </c>
      <c r="AV1004" s="13" t="s">
        <v>80</v>
      </c>
      <c r="AW1004" s="13" t="s">
        <v>33</v>
      </c>
      <c r="AX1004" s="13" t="s">
        <v>72</v>
      </c>
      <c r="AY1004" s="203" t="s">
        <v>143</v>
      </c>
    </row>
    <row r="1005" spans="2:51" s="13" customFormat="1" ht="12">
      <c r="B1005" s="193"/>
      <c r="C1005" s="194"/>
      <c r="D1005" s="195" t="s">
        <v>155</v>
      </c>
      <c r="E1005" s="196" t="s">
        <v>19</v>
      </c>
      <c r="F1005" s="197" t="s">
        <v>1197</v>
      </c>
      <c r="G1005" s="194"/>
      <c r="H1005" s="196" t="s">
        <v>19</v>
      </c>
      <c r="I1005" s="198"/>
      <c r="J1005" s="194"/>
      <c r="K1005" s="194"/>
      <c r="L1005" s="199"/>
      <c r="M1005" s="200"/>
      <c r="N1005" s="201"/>
      <c r="O1005" s="201"/>
      <c r="P1005" s="201"/>
      <c r="Q1005" s="201"/>
      <c r="R1005" s="201"/>
      <c r="S1005" s="201"/>
      <c r="T1005" s="202"/>
      <c r="AT1005" s="203" t="s">
        <v>155</v>
      </c>
      <c r="AU1005" s="203" t="s">
        <v>82</v>
      </c>
      <c r="AV1005" s="13" t="s">
        <v>80</v>
      </c>
      <c r="AW1005" s="13" t="s">
        <v>33</v>
      </c>
      <c r="AX1005" s="13" t="s">
        <v>72</v>
      </c>
      <c r="AY1005" s="203" t="s">
        <v>143</v>
      </c>
    </row>
    <row r="1006" spans="2:51" s="14" customFormat="1" ht="12">
      <c r="B1006" s="204"/>
      <c r="C1006" s="205"/>
      <c r="D1006" s="195" t="s">
        <v>155</v>
      </c>
      <c r="E1006" s="206" t="s">
        <v>19</v>
      </c>
      <c r="F1006" s="207" t="s">
        <v>1198</v>
      </c>
      <c r="G1006" s="205"/>
      <c r="H1006" s="208">
        <v>160.098</v>
      </c>
      <c r="I1006" s="209"/>
      <c r="J1006" s="205"/>
      <c r="K1006" s="205"/>
      <c r="L1006" s="210"/>
      <c r="M1006" s="211"/>
      <c r="N1006" s="212"/>
      <c r="O1006" s="212"/>
      <c r="P1006" s="212"/>
      <c r="Q1006" s="212"/>
      <c r="R1006" s="212"/>
      <c r="S1006" s="212"/>
      <c r="T1006" s="213"/>
      <c r="AT1006" s="214" t="s">
        <v>155</v>
      </c>
      <c r="AU1006" s="214" t="s">
        <v>82</v>
      </c>
      <c r="AV1006" s="14" t="s">
        <v>82</v>
      </c>
      <c r="AW1006" s="14" t="s">
        <v>33</v>
      </c>
      <c r="AX1006" s="14" t="s">
        <v>80</v>
      </c>
      <c r="AY1006" s="214" t="s">
        <v>143</v>
      </c>
    </row>
    <row r="1007" spans="1:65" s="2" customFormat="1" ht="33" customHeight="1">
      <c r="A1007" s="36"/>
      <c r="B1007" s="37"/>
      <c r="C1007" s="175" t="s">
        <v>1199</v>
      </c>
      <c r="D1007" s="175" t="s">
        <v>146</v>
      </c>
      <c r="E1007" s="176" t="s">
        <v>1200</v>
      </c>
      <c r="F1007" s="177" t="s">
        <v>1201</v>
      </c>
      <c r="G1007" s="178" t="s">
        <v>178</v>
      </c>
      <c r="H1007" s="179">
        <v>31.83</v>
      </c>
      <c r="I1007" s="180"/>
      <c r="J1007" s="181">
        <f>ROUND(I1007*H1007,2)</f>
        <v>0</v>
      </c>
      <c r="K1007" s="177" t="s">
        <v>150</v>
      </c>
      <c r="L1007" s="41"/>
      <c r="M1007" s="182" t="s">
        <v>19</v>
      </c>
      <c r="N1007" s="183" t="s">
        <v>43</v>
      </c>
      <c r="O1007" s="66"/>
      <c r="P1007" s="184">
        <f>O1007*H1007</f>
        <v>0</v>
      </c>
      <c r="Q1007" s="184">
        <v>0</v>
      </c>
      <c r="R1007" s="184">
        <f>Q1007*H1007</f>
        <v>0</v>
      </c>
      <c r="S1007" s="184">
        <v>0.014</v>
      </c>
      <c r="T1007" s="185">
        <f>S1007*H1007</f>
        <v>0.44561999999999996</v>
      </c>
      <c r="U1007" s="36"/>
      <c r="V1007" s="36"/>
      <c r="W1007" s="36"/>
      <c r="X1007" s="36"/>
      <c r="Y1007" s="36"/>
      <c r="Z1007" s="36"/>
      <c r="AA1007" s="36"/>
      <c r="AB1007" s="36"/>
      <c r="AC1007" s="36"/>
      <c r="AD1007" s="36"/>
      <c r="AE1007" s="36"/>
      <c r="AR1007" s="186" t="s">
        <v>257</v>
      </c>
      <c r="AT1007" s="186" t="s">
        <v>146</v>
      </c>
      <c r="AU1007" s="186" t="s">
        <v>82</v>
      </c>
      <c r="AY1007" s="19" t="s">
        <v>143</v>
      </c>
      <c r="BE1007" s="187">
        <f>IF(N1007="základní",J1007,0)</f>
        <v>0</v>
      </c>
      <c r="BF1007" s="187">
        <f>IF(N1007="snížená",J1007,0)</f>
        <v>0</v>
      </c>
      <c r="BG1007" s="187">
        <f>IF(N1007="zákl. přenesená",J1007,0)</f>
        <v>0</v>
      </c>
      <c r="BH1007" s="187">
        <f>IF(N1007="sníž. přenesená",J1007,0)</f>
        <v>0</v>
      </c>
      <c r="BI1007" s="187">
        <f>IF(N1007="nulová",J1007,0)</f>
        <v>0</v>
      </c>
      <c r="BJ1007" s="19" t="s">
        <v>80</v>
      </c>
      <c r="BK1007" s="187">
        <f>ROUND(I1007*H1007,2)</f>
        <v>0</v>
      </c>
      <c r="BL1007" s="19" t="s">
        <v>257</v>
      </c>
      <c r="BM1007" s="186" t="s">
        <v>1202</v>
      </c>
    </row>
    <row r="1008" spans="1:47" s="2" customFormat="1" ht="12">
      <c r="A1008" s="36"/>
      <c r="B1008" s="37"/>
      <c r="C1008" s="38"/>
      <c r="D1008" s="188" t="s">
        <v>153</v>
      </c>
      <c r="E1008" s="38"/>
      <c r="F1008" s="189" t="s">
        <v>1203</v>
      </c>
      <c r="G1008" s="38"/>
      <c r="H1008" s="38"/>
      <c r="I1008" s="190"/>
      <c r="J1008" s="38"/>
      <c r="K1008" s="38"/>
      <c r="L1008" s="41"/>
      <c r="M1008" s="191"/>
      <c r="N1008" s="192"/>
      <c r="O1008" s="66"/>
      <c r="P1008" s="66"/>
      <c r="Q1008" s="66"/>
      <c r="R1008" s="66"/>
      <c r="S1008" s="66"/>
      <c r="T1008" s="67"/>
      <c r="U1008" s="36"/>
      <c r="V1008" s="36"/>
      <c r="W1008" s="36"/>
      <c r="X1008" s="36"/>
      <c r="Y1008" s="36"/>
      <c r="Z1008" s="36"/>
      <c r="AA1008" s="36"/>
      <c r="AB1008" s="36"/>
      <c r="AC1008" s="36"/>
      <c r="AD1008" s="36"/>
      <c r="AE1008" s="36"/>
      <c r="AT1008" s="19" t="s">
        <v>153</v>
      </c>
      <c r="AU1008" s="19" t="s">
        <v>82</v>
      </c>
    </row>
    <row r="1009" spans="2:51" s="13" customFormat="1" ht="12">
      <c r="B1009" s="193"/>
      <c r="C1009" s="194"/>
      <c r="D1009" s="195" t="s">
        <v>155</v>
      </c>
      <c r="E1009" s="196" t="s">
        <v>19</v>
      </c>
      <c r="F1009" s="197" t="s">
        <v>717</v>
      </c>
      <c r="G1009" s="194"/>
      <c r="H1009" s="196" t="s">
        <v>19</v>
      </c>
      <c r="I1009" s="198"/>
      <c r="J1009" s="194"/>
      <c r="K1009" s="194"/>
      <c r="L1009" s="199"/>
      <c r="M1009" s="200"/>
      <c r="N1009" s="201"/>
      <c r="O1009" s="201"/>
      <c r="P1009" s="201"/>
      <c r="Q1009" s="201"/>
      <c r="R1009" s="201"/>
      <c r="S1009" s="201"/>
      <c r="T1009" s="202"/>
      <c r="AT1009" s="203" t="s">
        <v>155</v>
      </c>
      <c r="AU1009" s="203" t="s">
        <v>82</v>
      </c>
      <c r="AV1009" s="13" t="s">
        <v>80</v>
      </c>
      <c r="AW1009" s="13" t="s">
        <v>33</v>
      </c>
      <c r="AX1009" s="13" t="s">
        <v>72</v>
      </c>
      <c r="AY1009" s="203" t="s">
        <v>143</v>
      </c>
    </row>
    <row r="1010" spans="2:51" s="13" customFormat="1" ht="22.5">
      <c r="B1010" s="193"/>
      <c r="C1010" s="194"/>
      <c r="D1010" s="195" t="s">
        <v>155</v>
      </c>
      <c r="E1010" s="196" t="s">
        <v>19</v>
      </c>
      <c r="F1010" s="197" t="s">
        <v>1204</v>
      </c>
      <c r="G1010" s="194"/>
      <c r="H1010" s="196" t="s">
        <v>19</v>
      </c>
      <c r="I1010" s="198"/>
      <c r="J1010" s="194"/>
      <c r="K1010" s="194"/>
      <c r="L1010" s="199"/>
      <c r="M1010" s="200"/>
      <c r="N1010" s="201"/>
      <c r="O1010" s="201"/>
      <c r="P1010" s="201"/>
      <c r="Q1010" s="201"/>
      <c r="R1010" s="201"/>
      <c r="S1010" s="201"/>
      <c r="T1010" s="202"/>
      <c r="AT1010" s="203" t="s">
        <v>155</v>
      </c>
      <c r="AU1010" s="203" t="s">
        <v>82</v>
      </c>
      <c r="AV1010" s="13" t="s">
        <v>80</v>
      </c>
      <c r="AW1010" s="13" t="s">
        <v>33</v>
      </c>
      <c r="AX1010" s="13" t="s">
        <v>72</v>
      </c>
      <c r="AY1010" s="203" t="s">
        <v>143</v>
      </c>
    </row>
    <row r="1011" spans="2:51" s="14" customFormat="1" ht="12">
      <c r="B1011" s="204"/>
      <c r="C1011" s="205"/>
      <c r="D1011" s="195" t="s">
        <v>155</v>
      </c>
      <c r="E1011" s="206" t="s">
        <v>19</v>
      </c>
      <c r="F1011" s="207" t="s">
        <v>1205</v>
      </c>
      <c r="G1011" s="205"/>
      <c r="H1011" s="208">
        <v>10.23</v>
      </c>
      <c r="I1011" s="209"/>
      <c r="J1011" s="205"/>
      <c r="K1011" s="205"/>
      <c r="L1011" s="210"/>
      <c r="M1011" s="211"/>
      <c r="N1011" s="212"/>
      <c r="O1011" s="212"/>
      <c r="P1011" s="212"/>
      <c r="Q1011" s="212"/>
      <c r="R1011" s="212"/>
      <c r="S1011" s="212"/>
      <c r="T1011" s="213"/>
      <c r="AT1011" s="214" t="s">
        <v>155</v>
      </c>
      <c r="AU1011" s="214" t="s">
        <v>82</v>
      </c>
      <c r="AV1011" s="14" t="s">
        <v>82</v>
      </c>
      <c r="AW1011" s="14" t="s">
        <v>33</v>
      </c>
      <c r="AX1011" s="14" t="s">
        <v>72</v>
      </c>
      <c r="AY1011" s="214" t="s">
        <v>143</v>
      </c>
    </row>
    <row r="1012" spans="2:51" s="13" customFormat="1" ht="12">
      <c r="B1012" s="193"/>
      <c r="C1012" s="194"/>
      <c r="D1012" s="195" t="s">
        <v>155</v>
      </c>
      <c r="E1012" s="196" t="s">
        <v>19</v>
      </c>
      <c r="F1012" s="197" t="s">
        <v>718</v>
      </c>
      <c r="G1012" s="194"/>
      <c r="H1012" s="196" t="s">
        <v>19</v>
      </c>
      <c r="I1012" s="198"/>
      <c r="J1012" s="194"/>
      <c r="K1012" s="194"/>
      <c r="L1012" s="199"/>
      <c r="M1012" s="200"/>
      <c r="N1012" s="201"/>
      <c r="O1012" s="201"/>
      <c r="P1012" s="201"/>
      <c r="Q1012" s="201"/>
      <c r="R1012" s="201"/>
      <c r="S1012" s="201"/>
      <c r="T1012" s="202"/>
      <c r="AT1012" s="203" t="s">
        <v>155</v>
      </c>
      <c r="AU1012" s="203" t="s">
        <v>82</v>
      </c>
      <c r="AV1012" s="13" t="s">
        <v>80</v>
      </c>
      <c r="AW1012" s="13" t="s">
        <v>33</v>
      </c>
      <c r="AX1012" s="13" t="s">
        <v>72</v>
      </c>
      <c r="AY1012" s="203" t="s">
        <v>143</v>
      </c>
    </row>
    <row r="1013" spans="2:51" s="14" customFormat="1" ht="12">
      <c r="B1013" s="204"/>
      <c r="C1013" s="205"/>
      <c r="D1013" s="195" t="s">
        <v>155</v>
      </c>
      <c r="E1013" s="206" t="s">
        <v>19</v>
      </c>
      <c r="F1013" s="207" t="s">
        <v>724</v>
      </c>
      <c r="G1013" s="205"/>
      <c r="H1013" s="208">
        <v>21.6</v>
      </c>
      <c r="I1013" s="209"/>
      <c r="J1013" s="205"/>
      <c r="K1013" s="205"/>
      <c r="L1013" s="210"/>
      <c r="M1013" s="211"/>
      <c r="N1013" s="212"/>
      <c r="O1013" s="212"/>
      <c r="P1013" s="212"/>
      <c r="Q1013" s="212"/>
      <c r="R1013" s="212"/>
      <c r="S1013" s="212"/>
      <c r="T1013" s="213"/>
      <c r="AT1013" s="214" t="s">
        <v>155</v>
      </c>
      <c r="AU1013" s="214" t="s">
        <v>82</v>
      </c>
      <c r="AV1013" s="14" t="s">
        <v>82</v>
      </c>
      <c r="AW1013" s="14" t="s">
        <v>33</v>
      </c>
      <c r="AX1013" s="14" t="s">
        <v>72</v>
      </c>
      <c r="AY1013" s="214" t="s">
        <v>143</v>
      </c>
    </row>
    <row r="1014" spans="2:51" s="15" customFormat="1" ht="12">
      <c r="B1014" s="215"/>
      <c r="C1014" s="216"/>
      <c r="D1014" s="195" t="s">
        <v>155</v>
      </c>
      <c r="E1014" s="217" t="s">
        <v>19</v>
      </c>
      <c r="F1014" s="218" t="s">
        <v>166</v>
      </c>
      <c r="G1014" s="216"/>
      <c r="H1014" s="219">
        <v>31.83</v>
      </c>
      <c r="I1014" s="220"/>
      <c r="J1014" s="216"/>
      <c r="K1014" s="216"/>
      <c r="L1014" s="221"/>
      <c r="M1014" s="222"/>
      <c r="N1014" s="223"/>
      <c r="O1014" s="223"/>
      <c r="P1014" s="223"/>
      <c r="Q1014" s="223"/>
      <c r="R1014" s="223"/>
      <c r="S1014" s="223"/>
      <c r="T1014" s="224"/>
      <c r="AT1014" s="225" t="s">
        <v>155</v>
      </c>
      <c r="AU1014" s="225" t="s">
        <v>82</v>
      </c>
      <c r="AV1014" s="15" t="s">
        <v>151</v>
      </c>
      <c r="AW1014" s="15" t="s">
        <v>33</v>
      </c>
      <c r="AX1014" s="15" t="s">
        <v>80</v>
      </c>
      <c r="AY1014" s="225" t="s">
        <v>143</v>
      </c>
    </row>
    <row r="1015" spans="1:65" s="2" customFormat="1" ht="37.9" customHeight="1">
      <c r="A1015" s="36"/>
      <c r="B1015" s="37"/>
      <c r="C1015" s="175" t="s">
        <v>1206</v>
      </c>
      <c r="D1015" s="175" t="s">
        <v>146</v>
      </c>
      <c r="E1015" s="176" t="s">
        <v>1207</v>
      </c>
      <c r="F1015" s="177" t="s">
        <v>1208</v>
      </c>
      <c r="G1015" s="178" t="s">
        <v>149</v>
      </c>
      <c r="H1015" s="179">
        <v>5.247</v>
      </c>
      <c r="I1015" s="180"/>
      <c r="J1015" s="181">
        <f>ROUND(I1015*H1015,2)</f>
        <v>0</v>
      </c>
      <c r="K1015" s="177" t="s">
        <v>150</v>
      </c>
      <c r="L1015" s="41"/>
      <c r="M1015" s="182" t="s">
        <v>19</v>
      </c>
      <c r="N1015" s="183" t="s">
        <v>43</v>
      </c>
      <c r="O1015" s="66"/>
      <c r="P1015" s="184">
        <f>O1015*H1015</f>
        <v>0</v>
      </c>
      <c r="Q1015" s="184">
        <v>0.00122</v>
      </c>
      <c r="R1015" s="184">
        <f>Q1015*H1015</f>
        <v>0.006401339999999999</v>
      </c>
      <c r="S1015" s="184">
        <v>0</v>
      </c>
      <c r="T1015" s="185">
        <f>S1015*H1015</f>
        <v>0</v>
      </c>
      <c r="U1015" s="36"/>
      <c r="V1015" s="36"/>
      <c r="W1015" s="36"/>
      <c r="X1015" s="36"/>
      <c r="Y1015" s="36"/>
      <c r="Z1015" s="36"/>
      <c r="AA1015" s="36"/>
      <c r="AB1015" s="36"/>
      <c r="AC1015" s="36"/>
      <c r="AD1015" s="36"/>
      <c r="AE1015" s="36"/>
      <c r="AR1015" s="186" t="s">
        <v>257</v>
      </c>
      <c r="AT1015" s="186" t="s">
        <v>146</v>
      </c>
      <c r="AU1015" s="186" t="s">
        <v>82</v>
      </c>
      <c r="AY1015" s="19" t="s">
        <v>143</v>
      </c>
      <c r="BE1015" s="187">
        <f>IF(N1015="základní",J1015,0)</f>
        <v>0</v>
      </c>
      <c r="BF1015" s="187">
        <f>IF(N1015="snížená",J1015,0)</f>
        <v>0</v>
      </c>
      <c r="BG1015" s="187">
        <f>IF(N1015="zákl. přenesená",J1015,0)</f>
        <v>0</v>
      </c>
      <c r="BH1015" s="187">
        <f>IF(N1015="sníž. přenesená",J1015,0)</f>
        <v>0</v>
      </c>
      <c r="BI1015" s="187">
        <f>IF(N1015="nulová",J1015,0)</f>
        <v>0</v>
      </c>
      <c r="BJ1015" s="19" t="s">
        <v>80</v>
      </c>
      <c r="BK1015" s="187">
        <f>ROUND(I1015*H1015,2)</f>
        <v>0</v>
      </c>
      <c r="BL1015" s="19" t="s">
        <v>257</v>
      </c>
      <c r="BM1015" s="186" t="s">
        <v>1209</v>
      </c>
    </row>
    <row r="1016" spans="1:47" s="2" customFormat="1" ht="12">
      <c r="A1016" s="36"/>
      <c r="B1016" s="37"/>
      <c r="C1016" s="38"/>
      <c r="D1016" s="188" t="s">
        <v>153</v>
      </c>
      <c r="E1016" s="38"/>
      <c r="F1016" s="189" t="s">
        <v>1210</v>
      </c>
      <c r="G1016" s="38"/>
      <c r="H1016" s="38"/>
      <c r="I1016" s="190"/>
      <c r="J1016" s="38"/>
      <c r="K1016" s="38"/>
      <c r="L1016" s="41"/>
      <c r="M1016" s="191"/>
      <c r="N1016" s="192"/>
      <c r="O1016" s="66"/>
      <c r="P1016" s="66"/>
      <c r="Q1016" s="66"/>
      <c r="R1016" s="66"/>
      <c r="S1016" s="66"/>
      <c r="T1016" s="67"/>
      <c r="U1016" s="36"/>
      <c r="V1016" s="36"/>
      <c r="W1016" s="36"/>
      <c r="X1016" s="36"/>
      <c r="Y1016" s="36"/>
      <c r="Z1016" s="36"/>
      <c r="AA1016" s="36"/>
      <c r="AB1016" s="36"/>
      <c r="AC1016" s="36"/>
      <c r="AD1016" s="36"/>
      <c r="AE1016" s="36"/>
      <c r="AT1016" s="19" t="s">
        <v>153</v>
      </c>
      <c r="AU1016" s="19" t="s">
        <v>82</v>
      </c>
    </row>
    <row r="1017" spans="2:51" s="13" customFormat="1" ht="12">
      <c r="B1017" s="193"/>
      <c r="C1017" s="194"/>
      <c r="D1017" s="195" t="s">
        <v>155</v>
      </c>
      <c r="E1017" s="196" t="s">
        <v>19</v>
      </c>
      <c r="F1017" s="197" t="s">
        <v>1211</v>
      </c>
      <c r="G1017" s="194"/>
      <c r="H1017" s="196" t="s">
        <v>19</v>
      </c>
      <c r="I1017" s="198"/>
      <c r="J1017" s="194"/>
      <c r="K1017" s="194"/>
      <c r="L1017" s="199"/>
      <c r="M1017" s="200"/>
      <c r="N1017" s="201"/>
      <c r="O1017" s="201"/>
      <c r="P1017" s="201"/>
      <c r="Q1017" s="201"/>
      <c r="R1017" s="201"/>
      <c r="S1017" s="201"/>
      <c r="T1017" s="202"/>
      <c r="AT1017" s="203" t="s">
        <v>155</v>
      </c>
      <c r="AU1017" s="203" t="s">
        <v>82</v>
      </c>
      <c r="AV1017" s="13" t="s">
        <v>80</v>
      </c>
      <c r="AW1017" s="13" t="s">
        <v>33</v>
      </c>
      <c r="AX1017" s="13" t="s">
        <v>72</v>
      </c>
      <c r="AY1017" s="203" t="s">
        <v>143</v>
      </c>
    </row>
    <row r="1018" spans="2:51" s="14" customFormat="1" ht="12">
      <c r="B1018" s="204"/>
      <c r="C1018" s="205"/>
      <c r="D1018" s="195" t="s">
        <v>155</v>
      </c>
      <c r="E1018" s="206" t="s">
        <v>19</v>
      </c>
      <c r="F1018" s="207" t="s">
        <v>1212</v>
      </c>
      <c r="G1018" s="205"/>
      <c r="H1018" s="208">
        <v>0.782</v>
      </c>
      <c r="I1018" s="209"/>
      <c r="J1018" s="205"/>
      <c r="K1018" s="205"/>
      <c r="L1018" s="210"/>
      <c r="M1018" s="211"/>
      <c r="N1018" s="212"/>
      <c r="O1018" s="212"/>
      <c r="P1018" s="212"/>
      <c r="Q1018" s="212"/>
      <c r="R1018" s="212"/>
      <c r="S1018" s="212"/>
      <c r="T1018" s="213"/>
      <c r="AT1018" s="214" t="s">
        <v>155</v>
      </c>
      <c r="AU1018" s="214" t="s">
        <v>82</v>
      </c>
      <c r="AV1018" s="14" t="s">
        <v>82</v>
      </c>
      <c r="AW1018" s="14" t="s">
        <v>33</v>
      </c>
      <c r="AX1018" s="14" t="s">
        <v>72</v>
      </c>
      <c r="AY1018" s="214" t="s">
        <v>143</v>
      </c>
    </row>
    <row r="1019" spans="2:51" s="14" customFormat="1" ht="12">
      <c r="B1019" s="204"/>
      <c r="C1019" s="205"/>
      <c r="D1019" s="195" t="s">
        <v>155</v>
      </c>
      <c r="E1019" s="206" t="s">
        <v>19</v>
      </c>
      <c r="F1019" s="207" t="s">
        <v>1213</v>
      </c>
      <c r="G1019" s="205"/>
      <c r="H1019" s="208">
        <v>2.464</v>
      </c>
      <c r="I1019" s="209"/>
      <c r="J1019" s="205"/>
      <c r="K1019" s="205"/>
      <c r="L1019" s="210"/>
      <c r="M1019" s="211"/>
      <c r="N1019" s="212"/>
      <c r="O1019" s="212"/>
      <c r="P1019" s="212"/>
      <c r="Q1019" s="212"/>
      <c r="R1019" s="212"/>
      <c r="S1019" s="212"/>
      <c r="T1019" s="213"/>
      <c r="AT1019" s="214" t="s">
        <v>155</v>
      </c>
      <c r="AU1019" s="214" t="s">
        <v>82</v>
      </c>
      <c r="AV1019" s="14" t="s">
        <v>82</v>
      </c>
      <c r="AW1019" s="14" t="s">
        <v>33</v>
      </c>
      <c r="AX1019" s="14" t="s">
        <v>72</v>
      </c>
      <c r="AY1019" s="214" t="s">
        <v>143</v>
      </c>
    </row>
    <row r="1020" spans="2:51" s="13" customFormat="1" ht="12">
      <c r="B1020" s="193"/>
      <c r="C1020" s="194"/>
      <c r="D1020" s="195" t="s">
        <v>155</v>
      </c>
      <c r="E1020" s="196" t="s">
        <v>19</v>
      </c>
      <c r="F1020" s="197" t="s">
        <v>1214</v>
      </c>
      <c r="G1020" s="194"/>
      <c r="H1020" s="196" t="s">
        <v>19</v>
      </c>
      <c r="I1020" s="198"/>
      <c r="J1020" s="194"/>
      <c r="K1020" s="194"/>
      <c r="L1020" s="199"/>
      <c r="M1020" s="200"/>
      <c r="N1020" s="201"/>
      <c r="O1020" s="201"/>
      <c r="P1020" s="201"/>
      <c r="Q1020" s="201"/>
      <c r="R1020" s="201"/>
      <c r="S1020" s="201"/>
      <c r="T1020" s="202"/>
      <c r="AT1020" s="203" t="s">
        <v>155</v>
      </c>
      <c r="AU1020" s="203" t="s">
        <v>82</v>
      </c>
      <c r="AV1020" s="13" t="s">
        <v>80</v>
      </c>
      <c r="AW1020" s="13" t="s">
        <v>33</v>
      </c>
      <c r="AX1020" s="13" t="s">
        <v>72</v>
      </c>
      <c r="AY1020" s="203" t="s">
        <v>143</v>
      </c>
    </row>
    <row r="1021" spans="2:51" s="14" customFormat="1" ht="12">
      <c r="B1021" s="204"/>
      <c r="C1021" s="205"/>
      <c r="D1021" s="195" t="s">
        <v>155</v>
      </c>
      <c r="E1021" s="206" t="s">
        <v>19</v>
      </c>
      <c r="F1021" s="207" t="s">
        <v>1215</v>
      </c>
      <c r="G1021" s="205"/>
      <c r="H1021" s="208">
        <v>2.001</v>
      </c>
      <c r="I1021" s="209"/>
      <c r="J1021" s="205"/>
      <c r="K1021" s="205"/>
      <c r="L1021" s="210"/>
      <c r="M1021" s="211"/>
      <c r="N1021" s="212"/>
      <c r="O1021" s="212"/>
      <c r="P1021" s="212"/>
      <c r="Q1021" s="212"/>
      <c r="R1021" s="212"/>
      <c r="S1021" s="212"/>
      <c r="T1021" s="213"/>
      <c r="AT1021" s="214" t="s">
        <v>155</v>
      </c>
      <c r="AU1021" s="214" t="s">
        <v>82</v>
      </c>
      <c r="AV1021" s="14" t="s">
        <v>82</v>
      </c>
      <c r="AW1021" s="14" t="s">
        <v>33</v>
      </c>
      <c r="AX1021" s="14" t="s">
        <v>72</v>
      </c>
      <c r="AY1021" s="214" t="s">
        <v>143</v>
      </c>
    </row>
    <row r="1022" spans="2:51" s="15" customFormat="1" ht="12">
      <c r="B1022" s="215"/>
      <c r="C1022" s="216"/>
      <c r="D1022" s="195" t="s">
        <v>155</v>
      </c>
      <c r="E1022" s="217" t="s">
        <v>19</v>
      </c>
      <c r="F1022" s="218" t="s">
        <v>166</v>
      </c>
      <c r="G1022" s="216"/>
      <c r="H1022" s="219">
        <v>5.247</v>
      </c>
      <c r="I1022" s="220"/>
      <c r="J1022" s="216"/>
      <c r="K1022" s="216"/>
      <c r="L1022" s="221"/>
      <c r="M1022" s="222"/>
      <c r="N1022" s="223"/>
      <c r="O1022" s="223"/>
      <c r="P1022" s="223"/>
      <c r="Q1022" s="223"/>
      <c r="R1022" s="223"/>
      <c r="S1022" s="223"/>
      <c r="T1022" s="224"/>
      <c r="AT1022" s="225" t="s">
        <v>155</v>
      </c>
      <c r="AU1022" s="225" t="s">
        <v>82</v>
      </c>
      <c r="AV1022" s="15" t="s">
        <v>151</v>
      </c>
      <c r="AW1022" s="15" t="s">
        <v>33</v>
      </c>
      <c r="AX1022" s="15" t="s">
        <v>80</v>
      </c>
      <c r="AY1022" s="225" t="s">
        <v>143</v>
      </c>
    </row>
    <row r="1023" spans="1:65" s="2" customFormat="1" ht="49.15" customHeight="1">
      <c r="A1023" s="36"/>
      <c r="B1023" s="37"/>
      <c r="C1023" s="175" t="s">
        <v>1216</v>
      </c>
      <c r="D1023" s="175" t="s">
        <v>146</v>
      </c>
      <c r="E1023" s="176" t="s">
        <v>1217</v>
      </c>
      <c r="F1023" s="177" t="s">
        <v>1218</v>
      </c>
      <c r="G1023" s="178" t="s">
        <v>169</v>
      </c>
      <c r="H1023" s="179">
        <v>78</v>
      </c>
      <c r="I1023" s="180"/>
      <c r="J1023" s="181">
        <f>ROUND(I1023*H1023,2)</f>
        <v>0</v>
      </c>
      <c r="K1023" s="177" t="s">
        <v>150</v>
      </c>
      <c r="L1023" s="41"/>
      <c r="M1023" s="182" t="s">
        <v>19</v>
      </c>
      <c r="N1023" s="183" t="s">
        <v>43</v>
      </c>
      <c r="O1023" s="66"/>
      <c r="P1023" s="184">
        <f>O1023*H1023</f>
        <v>0</v>
      </c>
      <c r="Q1023" s="184">
        <v>0</v>
      </c>
      <c r="R1023" s="184">
        <f>Q1023*H1023</f>
        <v>0</v>
      </c>
      <c r="S1023" s="184">
        <v>0</v>
      </c>
      <c r="T1023" s="185">
        <f>S1023*H1023</f>
        <v>0</v>
      </c>
      <c r="U1023" s="36"/>
      <c r="V1023" s="36"/>
      <c r="W1023" s="36"/>
      <c r="X1023" s="36"/>
      <c r="Y1023" s="36"/>
      <c r="Z1023" s="36"/>
      <c r="AA1023" s="36"/>
      <c r="AB1023" s="36"/>
      <c r="AC1023" s="36"/>
      <c r="AD1023" s="36"/>
      <c r="AE1023" s="36"/>
      <c r="AR1023" s="186" t="s">
        <v>257</v>
      </c>
      <c r="AT1023" s="186" t="s">
        <v>146</v>
      </c>
      <c r="AU1023" s="186" t="s">
        <v>82</v>
      </c>
      <c r="AY1023" s="19" t="s">
        <v>143</v>
      </c>
      <c r="BE1023" s="187">
        <f>IF(N1023="základní",J1023,0)</f>
        <v>0</v>
      </c>
      <c r="BF1023" s="187">
        <f>IF(N1023="snížená",J1023,0)</f>
        <v>0</v>
      </c>
      <c r="BG1023" s="187">
        <f>IF(N1023="zákl. přenesená",J1023,0)</f>
        <v>0</v>
      </c>
      <c r="BH1023" s="187">
        <f>IF(N1023="sníž. přenesená",J1023,0)</f>
        <v>0</v>
      </c>
      <c r="BI1023" s="187">
        <f>IF(N1023="nulová",J1023,0)</f>
        <v>0</v>
      </c>
      <c r="BJ1023" s="19" t="s">
        <v>80</v>
      </c>
      <c r="BK1023" s="187">
        <f>ROUND(I1023*H1023,2)</f>
        <v>0</v>
      </c>
      <c r="BL1023" s="19" t="s">
        <v>257</v>
      </c>
      <c r="BM1023" s="186" t="s">
        <v>1219</v>
      </c>
    </row>
    <row r="1024" spans="1:47" s="2" customFormat="1" ht="12">
      <c r="A1024" s="36"/>
      <c r="B1024" s="37"/>
      <c r="C1024" s="38"/>
      <c r="D1024" s="188" t="s">
        <v>153</v>
      </c>
      <c r="E1024" s="38"/>
      <c r="F1024" s="189" t="s">
        <v>1220</v>
      </c>
      <c r="G1024" s="38"/>
      <c r="H1024" s="38"/>
      <c r="I1024" s="190"/>
      <c r="J1024" s="38"/>
      <c r="K1024" s="38"/>
      <c r="L1024" s="41"/>
      <c r="M1024" s="191"/>
      <c r="N1024" s="192"/>
      <c r="O1024" s="66"/>
      <c r="P1024" s="66"/>
      <c r="Q1024" s="66"/>
      <c r="R1024" s="66"/>
      <c r="S1024" s="66"/>
      <c r="T1024" s="67"/>
      <c r="U1024" s="36"/>
      <c r="V1024" s="36"/>
      <c r="W1024" s="36"/>
      <c r="X1024" s="36"/>
      <c r="Y1024" s="36"/>
      <c r="Z1024" s="36"/>
      <c r="AA1024" s="36"/>
      <c r="AB1024" s="36"/>
      <c r="AC1024" s="36"/>
      <c r="AD1024" s="36"/>
      <c r="AE1024" s="36"/>
      <c r="AT1024" s="19" t="s">
        <v>153</v>
      </c>
      <c r="AU1024" s="19" t="s">
        <v>82</v>
      </c>
    </row>
    <row r="1025" spans="2:51" s="13" customFormat="1" ht="12">
      <c r="B1025" s="193"/>
      <c r="C1025" s="194"/>
      <c r="D1025" s="195" t="s">
        <v>155</v>
      </c>
      <c r="E1025" s="196" t="s">
        <v>19</v>
      </c>
      <c r="F1025" s="197" t="s">
        <v>1221</v>
      </c>
      <c r="G1025" s="194"/>
      <c r="H1025" s="196" t="s">
        <v>19</v>
      </c>
      <c r="I1025" s="198"/>
      <c r="J1025" s="194"/>
      <c r="K1025" s="194"/>
      <c r="L1025" s="199"/>
      <c r="M1025" s="200"/>
      <c r="N1025" s="201"/>
      <c r="O1025" s="201"/>
      <c r="P1025" s="201"/>
      <c r="Q1025" s="201"/>
      <c r="R1025" s="201"/>
      <c r="S1025" s="201"/>
      <c r="T1025" s="202"/>
      <c r="AT1025" s="203" t="s">
        <v>155</v>
      </c>
      <c r="AU1025" s="203" t="s">
        <v>82</v>
      </c>
      <c r="AV1025" s="13" t="s">
        <v>80</v>
      </c>
      <c r="AW1025" s="13" t="s">
        <v>33</v>
      </c>
      <c r="AX1025" s="13" t="s">
        <v>72</v>
      </c>
      <c r="AY1025" s="203" t="s">
        <v>143</v>
      </c>
    </row>
    <row r="1026" spans="2:51" s="14" customFormat="1" ht="12">
      <c r="B1026" s="204"/>
      <c r="C1026" s="205"/>
      <c r="D1026" s="195" t="s">
        <v>155</v>
      </c>
      <c r="E1026" s="206" t="s">
        <v>19</v>
      </c>
      <c r="F1026" s="207" t="s">
        <v>1222</v>
      </c>
      <c r="G1026" s="205"/>
      <c r="H1026" s="208">
        <v>78</v>
      </c>
      <c r="I1026" s="209"/>
      <c r="J1026" s="205"/>
      <c r="K1026" s="205"/>
      <c r="L1026" s="210"/>
      <c r="M1026" s="211"/>
      <c r="N1026" s="212"/>
      <c r="O1026" s="212"/>
      <c r="P1026" s="212"/>
      <c r="Q1026" s="212"/>
      <c r="R1026" s="212"/>
      <c r="S1026" s="212"/>
      <c r="T1026" s="213"/>
      <c r="AT1026" s="214" t="s">
        <v>155</v>
      </c>
      <c r="AU1026" s="214" t="s">
        <v>82</v>
      </c>
      <c r="AV1026" s="14" t="s">
        <v>82</v>
      </c>
      <c r="AW1026" s="14" t="s">
        <v>33</v>
      </c>
      <c r="AX1026" s="14" t="s">
        <v>80</v>
      </c>
      <c r="AY1026" s="214" t="s">
        <v>143</v>
      </c>
    </row>
    <row r="1027" spans="1:65" s="2" customFormat="1" ht="24.2" customHeight="1">
      <c r="A1027" s="36"/>
      <c r="B1027" s="37"/>
      <c r="C1027" s="226" t="s">
        <v>1223</v>
      </c>
      <c r="D1027" s="226" t="s">
        <v>227</v>
      </c>
      <c r="E1027" s="227" t="s">
        <v>1224</v>
      </c>
      <c r="F1027" s="228" t="s">
        <v>1225</v>
      </c>
      <c r="G1027" s="229" t="s">
        <v>149</v>
      </c>
      <c r="H1027" s="230">
        <v>0.718</v>
      </c>
      <c r="I1027" s="231"/>
      <c r="J1027" s="232">
        <f>ROUND(I1027*H1027,2)</f>
        <v>0</v>
      </c>
      <c r="K1027" s="228" t="s">
        <v>150</v>
      </c>
      <c r="L1027" s="233"/>
      <c r="M1027" s="234" t="s">
        <v>19</v>
      </c>
      <c r="N1027" s="235" t="s">
        <v>43</v>
      </c>
      <c r="O1027" s="66"/>
      <c r="P1027" s="184">
        <f>O1027*H1027</f>
        <v>0</v>
      </c>
      <c r="Q1027" s="184">
        <v>0.44</v>
      </c>
      <c r="R1027" s="184">
        <f>Q1027*H1027</f>
        <v>0.31592</v>
      </c>
      <c r="S1027" s="184">
        <v>0</v>
      </c>
      <c r="T1027" s="185">
        <f>S1027*H1027</f>
        <v>0</v>
      </c>
      <c r="U1027" s="36"/>
      <c r="V1027" s="36"/>
      <c r="W1027" s="36"/>
      <c r="X1027" s="36"/>
      <c r="Y1027" s="36"/>
      <c r="Z1027" s="36"/>
      <c r="AA1027" s="36"/>
      <c r="AB1027" s="36"/>
      <c r="AC1027" s="36"/>
      <c r="AD1027" s="36"/>
      <c r="AE1027" s="36"/>
      <c r="AR1027" s="186" t="s">
        <v>519</v>
      </c>
      <c r="AT1027" s="186" t="s">
        <v>227</v>
      </c>
      <c r="AU1027" s="186" t="s">
        <v>82</v>
      </c>
      <c r="AY1027" s="19" t="s">
        <v>143</v>
      </c>
      <c r="BE1027" s="187">
        <f>IF(N1027="základní",J1027,0)</f>
        <v>0</v>
      </c>
      <c r="BF1027" s="187">
        <f>IF(N1027="snížená",J1027,0)</f>
        <v>0</v>
      </c>
      <c r="BG1027" s="187">
        <f>IF(N1027="zákl. přenesená",J1027,0)</f>
        <v>0</v>
      </c>
      <c r="BH1027" s="187">
        <f>IF(N1027="sníž. přenesená",J1027,0)</f>
        <v>0</v>
      </c>
      <c r="BI1027" s="187">
        <f>IF(N1027="nulová",J1027,0)</f>
        <v>0</v>
      </c>
      <c r="BJ1027" s="19" t="s">
        <v>80</v>
      </c>
      <c r="BK1027" s="187">
        <f>ROUND(I1027*H1027,2)</f>
        <v>0</v>
      </c>
      <c r="BL1027" s="19" t="s">
        <v>257</v>
      </c>
      <c r="BM1027" s="186" t="s">
        <v>1226</v>
      </c>
    </row>
    <row r="1028" spans="2:51" s="13" customFormat="1" ht="12">
      <c r="B1028" s="193"/>
      <c r="C1028" s="194"/>
      <c r="D1028" s="195" t="s">
        <v>155</v>
      </c>
      <c r="E1028" s="196" t="s">
        <v>19</v>
      </c>
      <c r="F1028" s="197" t="s">
        <v>1221</v>
      </c>
      <c r="G1028" s="194"/>
      <c r="H1028" s="196" t="s">
        <v>19</v>
      </c>
      <c r="I1028" s="198"/>
      <c r="J1028" s="194"/>
      <c r="K1028" s="194"/>
      <c r="L1028" s="199"/>
      <c r="M1028" s="200"/>
      <c r="N1028" s="201"/>
      <c r="O1028" s="201"/>
      <c r="P1028" s="201"/>
      <c r="Q1028" s="201"/>
      <c r="R1028" s="201"/>
      <c r="S1028" s="201"/>
      <c r="T1028" s="202"/>
      <c r="AT1028" s="203" t="s">
        <v>155</v>
      </c>
      <c r="AU1028" s="203" t="s">
        <v>82</v>
      </c>
      <c r="AV1028" s="13" t="s">
        <v>80</v>
      </c>
      <c r="AW1028" s="13" t="s">
        <v>33</v>
      </c>
      <c r="AX1028" s="13" t="s">
        <v>72</v>
      </c>
      <c r="AY1028" s="203" t="s">
        <v>143</v>
      </c>
    </row>
    <row r="1029" spans="2:51" s="14" customFormat="1" ht="12">
      <c r="B1029" s="204"/>
      <c r="C1029" s="205"/>
      <c r="D1029" s="195" t="s">
        <v>155</v>
      </c>
      <c r="E1029" s="206" t="s">
        <v>19</v>
      </c>
      <c r="F1029" s="207" t="s">
        <v>1227</v>
      </c>
      <c r="G1029" s="205"/>
      <c r="H1029" s="208">
        <v>0.718</v>
      </c>
      <c r="I1029" s="209"/>
      <c r="J1029" s="205"/>
      <c r="K1029" s="205"/>
      <c r="L1029" s="210"/>
      <c r="M1029" s="211"/>
      <c r="N1029" s="212"/>
      <c r="O1029" s="212"/>
      <c r="P1029" s="212"/>
      <c r="Q1029" s="212"/>
      <c r="R1029" s="212"/>
      <c r="S1029" s="212"/>
      <c r="T1029" s="213"/>
      <c r="AT1029" s="214" t="s">
        <v>155</v>
      </c>
      <c r="AU1029" s="214" t="s">
        <v>82</v>
      </c>
      <c r="AV1029" s="14" t="s">
        <v>82</v>
      </c>
      <c r="AW1029" s="14" t="s">
        <v>33</v>
      </c>
      <c r="AX1029" s="14" t="s">
        <v>80</v>
      </c>
      <c r="AY1029" s="214" t="s">
        <v>143</v>
      </c>
    </row>
    <row r="1030" spans="1:65" s="2" customFormat="1" ht="49.15" customHeight="1">
      <c r="A1030" s="36"/>
      <c r="B1030" s="37"/>
      <c r="C1030" s="175" t="s">
        <v>1228</v>
      </c>
      <c r="D1030" s="175" t="s">
        <v>146</v>
      </c>
      <c r="E1030" s="176" t="s">
        <v>1229</v>
      </c>
      <c r="F1030" s="177" t="s">
        <v>1230</v>
      </c>
      <c r="G1030" s="178" t="s">
        <v>169</v>
      </c>
      <c r="H1030" s="179">
        <v>190.15</v>
      </c>
      <c r="I1030" s="180"/>
      <c r="J1030" s="181">
        <f>ROUND(I1030*H1030,2)</f>
        <v>0</v>
      </c>
      <c r="K1030" s="177" t="s">
        <v>150</v>
      </c>
      <c r="L1030" s="41"/>
      <c r="M1030" s="182" t="s">
        <v>19</v>
      </c>
      <c r="N1030" s="183" t="s">
        <v>43</v>
      </c>
      <c r="O1030" s="66"/>
      <c r="P1030" s="184">
        <f>O1030*H1030</f>
        <v>0</v>
      </c>
      <c r="Q1030" s="184">
        <v>0</v>
      </c>
      <c r="R1030" s="184">
        <f>Q1030*H1030</f>
        <v>0</v>
      </c>
      <c r="S1030" s="184">
        <v>0</v>
      </c>
      <c r="T1030" s="185">
        <f>S1030*H1030</f>
        <v>0</v>
      </c>
      <c r="U1030" s="36"/>
      <c r="V1030" s="36"/>
      <c r="W1030" s="36"/>
      <c r="X1030" s="36"/>
      <c r="Y1030" s="36"/>
      <c r="Z1030" s="36"/>
      <c r="AA1030" s="36"/>
      <c r="AB1030" s="36"/>
      <c r="AC1030" s="36"/>
      <c r="AD1030" s="36"/>
      <c r="AE1030" s="36"/>
      <c r="AR1030" s="186" t="s">
        <v>257</v>
      </c>
      <c r="AT1030" s="186" t="s">
        <v>146</v>
      </c>
      <c r="AU1030" s="186" t="s">
        <v>82</v>
      </c>
      <c r="AY1030" s="19" t="s">
        <v>143</v>
      </c>
      <c r="BE1030" s="187">
        <f>IF(N1030="základní",J1030,0)</f>
        <v>0</v>
      </c>
      <c r="BF1030" s="187">
        <f>IF(N1030="snížená",J1030,0)</f>
        <v>0</v>
      </c>
      <c r="BG1030" s="187">
        <f>IF(N1030="zákl. přenesená",J1030,0)</f>
        <v>0</v>
      </c>
      <c r="BH1030" s="187">
        <f>IF(N1030="sníž. přenesená",J1030,0)</f>
        <v>0</v>
      </c>
      <c r="BI1030" s="187">
        <f>IF(N1030="nulová",J1030,0)</f>
        <v>0</v>
      </c>
      <c r="BJ1030" s="19" t="s">
        <v>80</v>
      </c>
      <c r="BK1030" s="187">
        <f>ROUND(I1030*H1030,2)</f>
        <v>0</v>
      </c>
      <c r="BL1030" s="19" t="s">
        <v>257</v>
      </c>
      <c r="BM1030" s="186" t="s">
        <v>1231</v>
      </c>
    </row>
    <row r="1031" spans="1:47" s="2" customFormat="1" ht="12">
      <c r="A1031" s="36"/>
      <c r="B1031" s="37"/>
      <c r="C1031" s="38"/>
      <c r="D1031" s="188" t="s">
        <v>153</v>
      </c>
      <c r="E1031" s="38"/>
      <c r="F1031" s="189" t="s">
        <v>1232</v>
      </c>
      <c r="G1031" s="38"/>
      <c r="H1031" s="38"/>
      <c r="I1031" s="190"/>
      <c r="J1031" s="38"/>
      <c r="K1031" s="38"/>
      <c r="L1031" s="41"/>
      <c r="M1031" s="191"/>
      <c r="N1031" s="192"/>
      <c r="O1031" s="66"/>
      <c r="P1031" s="66"/>
      <c r="Q1031" s="66"/>
      <c r="R1031" s="66"/>
      <c r="S1031" s="66"/>
      <c r="T1031" s="67"/>
      <c r="U1031" s="36"/>
      <c r="V1031" s="36"/>
      <c r="W1031" s="36"/>
      <c r="X1031" s="36"/>
      <c r="Y1031" s="36"/>
      <c r="Z1031" s="36"/>
      <c r="AA1031" s="36"/>
      <c r="AB1031" s="36"/>
      <c r="AC1031" s="36"/>
      <c r="AD1031" s="36"/>
      <c r="AE1031" s="36"/>
      <c r="AT1031" s="19" t="s">
        <v>153</v>
      </c>
      <c r="AU1031" s="19" t="s">
        <v>82</v>
      </c>
    </row>
    <row r="1032" spans="2:51" s="13" customFormat="1" ht="12">
      <c r="B1032" s="193"/>
      <c r="C1032" s="194"/>
      <c r="D1032" s="195" t="s">
        <v>155</v>
      </c>
      <c r="E1032" s="196" t="s">
        <v>19</v>
      </c>
      <c r="F1032" s="197" t="s">
        <v>1233</v>
      </c>
      <c r="G1032" s="194"/>
      <c r="H1032" s="196" t="s">
        <v>19</v>
      </c>
      <c r="I1032" s="198"/>
      <c r="J1032" s="194"/>
      <c r="K1032" s="194"/>
      <c r="L1032" s="199"/>
      <c r="M1032" s="200"/>
      <c r="N1032" s="201"/>
      <c r="O1032" s="201"/>
      <c r="P1032" s="201"/>
      <c r="Q1032" s="201"/>
      <c r="R1032" s="201"/>
      <c r="S1032" s="201"/>
      <c r="T1032" s="202"/>
      <c r="AT1032" s="203" t="s">
        <v>155</v>
      </c>
      <c r="AU1032" s="203" t="s">
        <v>82</v>
      </c>
      <c r="AV1032" s="13" t="s">
        <v>80</v>
      </c>
      <c r="AW1032" s="13" t="s">
        <v>33</v>
      </c>
      <c r="AX1032" s="13" t="s">
        <v>72</v>
      </c>
      <c r="AY1032" s="203" t="s">
        <v>143</v>
      </c>
    </row>
    <row r="1033" spans="2:51" s="14" customFormat="1" ht="12">
      <c r="B1033" s="204"/>
      <c r="C1033" s="205"/>
      <c r="D1033" s="195" t="s">
        <v>155</v>
      </c>
      <c r="E1033" s="206" t="s">
        <v>19</v>
      </c>
      <c r="F1033" s="207" t="s">
        <v>1234</v>
      </c>
      <c r="G1033" s="205"/>
      <c r="H1033" s="208">
        <v>19</v>
      </c>
      <c r="I1033" s="209"/>
      <c r="J1033" s="205"/>
      <c r="K1033" s="205"/>
      <c r="L1033" s="210"/>
      <c r="M1033" s="211"/>
      <c r="N1033" s="212"/>
      <c r="O1033" s="212"/>
      <c r="P1033" s="212"/>
      <c r="Q1033" s="212"/>
      <c r="R1033" s="212"/>
      <c r="S1033" s="212"/>
      <c r="T1033" s="213"/>
      <c r="AT1033" s="214" t="s">
        <v>155</v>
      </c>
      <c r="AU1033" s="214" t="s">
        <v>82</v>
      </c>
      <c r="AV1033" s="14" t="s">
        <v>82</v>
      </c>
      <c r="AW1033" s="14" t="s">
        <v>33</v>
      </c>
      <c r="AX1033" s="14" t="s">
        <v>72</v>
      </c>
      <c r="AY1033" s="214" t="s">
        <v>143</v>
      </c>
    </row>
    <row r="1034" spans="2:51" s="13" customFormat="1" ht="12">
      <c r="B1034" s="193"/>
      <c r="C1034" s="194"/>
      <c r="D1034" s="195" t="s">
        <v>155</v>
      </c>
      <c r="E1034" s="196" t="s">
        <v>19</v>
      </c>
      <c r="F1034" s="197" t="s">
        <v>1235</v>
      </c>
      <c r="G1034" s="194"/>
      <c r="H1034" s="196" t="s">
        <v>19</v>
      </c>
      <c r="I1034" s="198"/>
      <c r="J1034" s="194"/>
      <c r="K1034" s="194"/>
      <c r="L1034" s="199"/>
      <c r="M1034" s="200"/>
      <c r="N1034" s="201"/>
      <c r="O1034" s="201"/>
      <c r="P1034" s="201"/>
      <c r="Q1034" s="201"/>
      <c r="R1034" s="201"/>
      <c r="S1034" s="201"/>
      <c r="T1034" s="202"/>
      <c r="AT1034" s="203" t="s">
        <v>155</v>
      </c>
      <c r="AU1034" s="203" t="s">
        <v>82</v>
      </c>
      <c r="AV1034" s="13" t="s">
        <v>80</v>
      </c>
      <c r="AW1034" s="13" t="s">
        <v>33</v>
      </c>
      <c r="AX1034" s="13" t="s">
        <v>72</v>
      </c>
      <c r="AY1034" s="203" t="s">
        <v>143</v>
      </c>
    </row>
    <row r="1035" spans="2:51" s="14" customFormat="1" ht="12">
      <c r="B1035" s="204"/>
      <c r="C1035" s="205"/>
      <c r="D1035" s="195" t="s">
        <v>155</v>
      </c>
      <c r="E1035" s="206" t="s">
        <v>19</v>
      </c>
      <c r="F1035" s="207" t="s">
        <v>1236</v>
      </c>
      <c r="G1035" s="205"/>
      <c r="H1035" s="208">
        <v>111.4</v>
      </c>
      <c r="I1035" s="209"/>
      <c r="J1035" s="205"/>
      <c r="K1035" s="205"/>
      <c r="L1035" s="210"/>
      <c r="M1035" s="211"/>
      <c r="N1035" s="212"/>
      <c r="O1035" s="212"/>
      <c r="P1035" s="212"/>
      <c r="Q1035" s="212"/>
      <c r="R1035" s="212"/>
      <c r="S1035" s="212"/>
      <c r="T1035" s="213"/>
      <c r="AT1035" s="214" t="s">
        <v>155</v>
      </c>
      <c r="AU1035" s="214" t="s">
        <v>82</v>
      </c>
      <c r="AV1035" s="14" t="s">
        <v>82</v>
      </c>
      <c r="AW1035" s="14" t="s">
        <v>33</v>
      </c>
      <c r="AX1035" s="14" t="s">
        <v>72</v>
      </c>
      <c r="AY1035" s="214" t="s">
        <v>143</v>
      </c>
    </row>
    <row r="1036" spans="2:51" s="13" customFormat="1" ht="12">
      <c r="B1036" s="193"/>
      <c r="C1036" s="194"/>
      <c r="D1036" s="195" t="s">
        <v>155</v>
      </c>
      <c r="E1036" s="196" t="s">
        <v>19</v>
      </c>
      <c r="F1036" s="197" t="s">
        <v>1237</v>
      </c>
      <c r="G1036" s="194"/>
      <c r="H1036" s="196" t="s">
        <v>19</v>
      </c>
      <c r="I1036" s="198"/>
      <c r="J1036" s="194"/>
      <c r="K1036" s="194"/>
      <c r="L1036" s="199"/>
      <c r="M1036" s="200"/>
      <c r="N1036" s="201"/>
      <c r="O1036" s="201"/>
      <c r="P1036" s="201"/>
      <c r="Q1036" s="201"/>
      <c r="R1036" s="201"/>
      <c r="S1036" s="201"/>
      <c r="T1036" s="202"/>
      <c r="AT1036" s="203" t="s">
        <v>155</v>
      </c>
      <c r="AU1036" s="203" t="s">
        <v>82</v>
      </c>
      <c r="AV1036" s="13" t="s">
        <v>80</v>
      </c>
      <c r="AW1036" s="13" t="s">
        <v>33</v>
      </c>
      <c r="AX1036" s="13" t="s">
        <v>72</v>
      </c>
      <c r="AY1036" s="203" t="s">
        <v>143</v>
      </c>
    </row>
    <row r="1037" spans="2:51" s="14" customFormat="1" ht="12">
      <c r="B1037" s="204"/>
      <c r="C1037" s="205"/>
      <c r="D1037" s="195" t="s">
        <v>155</v>
      </c>
      <c r="E1037" s="206" t="s">
        <v>19</v>
      </c>
      <c r="F1037" s="207" t="s">
        <v>1238</v>
      </c>
      <c r="G1037" s="205"/>
      <c r="H1037" s="208">
        <v>42.2</v>
      </c>
      <c r="I1037" s="209"/>
      <c r="J1037" s="205"/>
      <c r="K1037" s="205"/>
      <c r="L1037" s="210"/>
      <c r="M1037" s="211"/>
      <c r="N1037" s="212"/>
      <c r="O1037" s="212"/>
      <c r="P1037" s="212"/>
      <c r="Q1037" s="212"/>
      <c r="R1037" s="212"/>
      <c r="S1037" s="212"/>
      <c r="T1037" s="213"/>
      <c r="AT1037" s="214" t="s">
        <v>155</v>
      </c>
      <c r="AU1037" s="214" t="s">
        <v>82</v>
      </c>
      <c r="AV1037" s="14" t="s">
        <v>82</v>
      </c>
      <c r="AW1037" s="14" t="s">
        <v>33</v>
      </c>
      <c r="AX1037" s="14" t="s">
        <v>72</v>
      </c>
      <c r="AY1037" s="214" t="s">
        <v>143</v>
      </c>
    </row>
    <row r="1038" spans="2:51" s="13" customFormat="1" ht="12">
      <c r="B1038" s="193"/>
      <c r="C1038" s="194"/>
      <c r="D1038" s="195" t="s">
        <v>155</v>
      </c>
      <c r="E1038" s="196" t="s">
        <v>19</v>
      </c>
      <c r="F1038" s="197" t="s">
        <v>1239</v>
      </c>
      <c r="G1038" s="194"/>
      <c r="H1038" s="196" t="s">
        <v>19</v>
      </c>
      <c r="I1038" s="198"/>
      <c r="J1038" s="194"/>
      <c r="K1038" s="194"/>
      <c r="L1038" s="199"/>
      <c r="M1038" s="200"/>
      <c r="N1038" s="201"/>
      <c r="O1038" s="201"/>
      <c r="P1038" s="201"/>
      <c r="Q1038" s="201"/>
      <c r="R1038" s="201"/>
      <c r="S1038" s="201"/>
      <c r="T1038" s="202"/>
      <c r="AT1038" s="203" t="s">
        <v>155</v>
      </c>
      <c r="AU1038" s="203" t="s">
        <v>82</v>
      </c>
      <c r="AV1038" s="13" t="s">
        <v>80</v>
      </c>
      <c r="AW1038" s="13" t="s">
        <v>33</v>
      </c>
      <c r="AX1038" s="13" t="s">
        <v>72</v>
      </c>
      <c r="AY1038" s="203" t="s">
        <v>143</v>
      </c>
    </row>
    <row r="1039" spans="2:51" s="14" customFormat="1" ht="12">
      <c r="B1039" s="204"/>
      <c r="C1039" s="205"/>
      <c r="D1039" s="195" t="s">
        <v>155</v>
      </c>
      <c r="E1039" s="206" t="s">
        <v>19</v>
      </c>
      <c r="F1039" s="207" t="s">
        <v>1240</v>
      </c>
      <c r="G1039" s="205"/>
      <c r="H1039" s="208">
        <v>17.55</v>
      </c>
      <c r="I1039" s="209"/>
      <c r="J1039" s="205"/>
      <c r="K1039" s="205"/>
      <c r="L1039" s="210"/>
      <c r="M1039" s="211"/>
      <c r="N1039" s="212"/>
      <c r="O1039" s="212"/>
      <c r="P1039" s="212"/>
      <c r="Q1039" s="212"/>
      <c r="R1039" s="212"/>
      <c r="S1039" s="212"/>
      <c r="T1039" s="213"/>
      <c r="AT1039" s="214" t="s">
        <v>155</v>
      </c>
      <c r="AU1039" s="214" t="s">
        <v>82</v>
      </c>
      <c r="AV1039" s="14" t="s">
        <v>82</v>
      </c>
      <c r="AW1039" s="14" t="s">
        <v>33</v>
      </c>
      <c r="AX1039" s="14" t="s">
        <v>72</v>
      </c>
      <c r="AY1039" s="214" t="s">
        <v>143</v>
      </c>
    </row>
    <row r="1040" spans="2:51" s="15" customFormat="1" ht="12">
      <c r="B1040" s="215"/>
      <c r="C1040" s="216"/>
      <c r="D1040" s="195" t="s">
        <v>155</v>
      </c>
      <c r="E1040" s="217" t="s">
        <v>19</v>
      </c>
      <c r="F1040" s="218" t="s">
        <v>166</v>
      </c>
      <c r="G1040" s="216"/>
      <c r="H1040" s="219">
        <v>190.15</v>
      </c>
      <c r="I1040" s="220"/>
      <c r="J1040" s="216"/>
      <c r="K1040" s="216"/>
      <c r="L1040" s="221"/>
      <c r="M1040" s="222"/>
      <c r="N1040" s="223"/>
      <c r="O1040" s="223"/>
      <c r="P1040" s="223"/>
      <c r="Q1040" s="223"/>
      <c r="R1040" s="223"/>
      <c r="S1040" s="223"/>
      <c r="T1040" s="224"/>
      <c r="AT1040" s="225" t="s">
        <v>155</v>
      </c>
      <c r="AU1040" s="225" t="s">
        <v>82</v>
      </c>
      <c r="AV1040" s="15" t="s">
        <v>151</v>
      </c>
      <c r="AW1040" s="15" t="s">
        <v>33</v>
      </c>
      <c r="AX1040" s="15" t="s">
        <v>80</v>
      </c>
      <c r="AY1040" s="225" t="s">
        <v>143</v>
      </c>
    </row>
    <row r="1041" spans="1:65" s="2" customFormat="1" ht="24.2" customHeight="1">
      <c r="A1041" s="36"/>
      <c r="B1041" s="37"/>
      <c r="C1041" s="226" t="s">
        <v>1241</v>
      </c>
      <c r="D1041" s="226" t="s">
        <v>227</v>
      </c>
      <c r="E1041" s="227" t="s">
        <v>1242</v>
      </c>
      <c r="F1041" s="228" t="s">
        <v>1243</v>
      </c>
      <c r="G1041" s="229" t="s">
        <v>149</v>
      </c>
      <c r="H1041" s="230">
        <v>0.489</v>
      </c>
      <c r="I1041" s="231"/>
      <c r="J1041" s="232">
        <f>ROUND(I1041*H1041,2)</f>
        <v>0</v>
      </c>
      <c r="K1041" s="228" t="s">
        <v>150</v>
      </c>
      <c r="L1041" s="233"/>
      <c r="M1041" s="234" t="s">
        <v>19</v>
      </c>
      <c r="N1041" s="235" t="s">
        <v>43</v>
      </c>
      <c r="O1041" s="66"/>
      <c r="P1041" s="184">
        <f>O1041*H1041</f>
        <v>0</v>
      </c>
      <c r="Q1041" s="184">
        <v>0.44</v>
      </c>
      <c r="R1041" s="184">
        <f>Q1041*H1041</f>
        <v>0.21516</v>
      </c>
      <c r="S1041" s="184">
        <v>0</v>
      </c>
      <c r="T1041" s="185">
        <f>S1041*H1041</f>
        <v>0</v>
      </c>
      <c r="U1041" s="36"/>
      <c r="V1041" s="36"/>
      <c r="W1041" s="36"/>
      <c r="X1041" s="36"/>
      <c r="Y1041" s="36"/>
      <c r="Z1041" s="36"/>
      <c r="AA1041" s="36"/>
      <c r="AB1041" s="36"/>
      <c r="AC1041" s="36"/>
      <c r="AD1041" s="36"/>
      <c r="AE1041" s="36"/>
      <c r="AR1041" s="186" t="s">
        <v>519</v>
      </c>
      <c r="AT1041" s="186" t="s">
        <v>227</v>
      </c>
      <c r="AU1041" s="186" t="s">
        <v>82</v>
      </c>
      <c r="AY1041" s="19" t="s">
        <v>143</v>
      </c>
      <c r="BE1041" s="187">
        <f>IF(N1041="základní",J1041,0)</f>
        <v>0</v>
      </c>
      <c r="BF1041" s="187">
        <f>IF(N1041="snížená",J1041,0)</f>
        <v>0</v>
      </c>
      <c r="BG1041" s="187">
        <f>IF(N1041="zákl. přenesená",J1041,0)</f>
        <v>0</v>
      </c>
      <c r="BH1041" s="187">
        <f>IF(N1041="sníž. přenesená",J1041,0)</f>
        <v>0</v>
      </c>
      <c r="BI1041" s="187">
        <f>IF(N1041="nulová",J1041,0)</f>
        <v>0</v>
      </c>
      <c r="BJ1041" s="19" t="s">
        <v>80</v>
      </c>
      <c r="BK1041" s="187">
        <f>ROUND(I1041*H1041,2)</f>
        <v>0</v>
      </c>
      <c r="BL1041" s="19" t="s">
        <v>257</v>
      </c>
      <c r="BM1041" s="186" t="s">
        <v>1244</v>
      </c>
    </row>
    <row r="1042" spans="2:51" s="13" customFormat="1" ht="12">
      <c r="B1042" s="193"/>
      <c r="C1042" s="194"/>
      <c r="D1042" s="195" t="s">
        <v>155</v>
      </c>
      <c r="E1042" s="196" t="s">
        <v>19</v>
      </c>
      <c r="F1042" s="197" t="s">
        <v>1233</v>
      </c>
      <c r="G1042" s="194"/>
      <c r="H1042" s="196" t="s">
        <v>19</v>
      </c>
      <c r="I1042" s="198"/>
      <c r="J1042" s="194"/>
      <c r="K1042" s="194"/>
      <c r="L1042" s="199"/>
      <c r="M1042" s="200"/>
      <c r="N1042" s="201"/>
      <c r="O1042" s="201"/>
      <c r="P1042" s="201"/>
      <c r="Q1042" s="201"/>
      <c r="R1042" s="201"/>
      <c r="S1042" s="201"/>
      <c r="T1042" s="202"/>
      <c r="AT1042" s="203" t="s">
        <v>155</v>
      </c>
      <c r="AU1042" s="203" t="s">
        <v>82</v>
      </c>
      <c r="AV1042" s="13" t="s">
        <v>80</v>
      </c>
      <c r="AW1042" s="13" t="s">
        <v>33</v>
      </c>
      <c r="AX1042" s="13" t="s">
        <v>72</v>
      </c>
      <c r="AY1042" s="203" t="s">
        <v>143</v>
      </c>
    </row>
    <row r="1043" spans="2:51" s="14" customFormat="1" ht="12">
      <c r="B1043" s="204"/>
      <c r="C1043" s="205"/>
      <c r="D1043" s="195" t="s">
        <v>155</v>
      </c>
      <c r="E1043" s="206" t="s">
        <v>19</v>
      </c>
      <c r="F1043" s="207" t="s">
        <v>1245</v>
      </c>
      <c r="G1043" s="205"/>
      <c r="H1043" s="208">
        <v>0.489</v>
      </c>
      <c r="I1043" s="209"/>
      <c r="J1043" s="205"/>
      <c r="K1043" s="205"/>
      <c r="L1043" s="210"/>
      <c r="M1043" s="211"/>
      <c r="N1043" s="212"/>
      <c r="O1043" s="212"/>
      <c r="P1043" s="212"/>
      <c r="Q1043" s="212"/>
      <c r="R1043" s="212"/>
      <c r="S1043" s="212"/>
      <c r="T1043" s="213"/>
      <c r="AT1043" s="214" t="s">
        <v>155</v>
      </c>
      <c r="AU1043" s="214" t="s">
        <v>82</v>
      </c>
      <c r="AV1043" s="14" t="s">
        <v>82</v>
      </c>
      <c r="AW1043" s="14" t="s">
        <v>33</v>
      </c>
      <c r="AX1043" s="14" t="s">
        <v>80</v>
      </c>
      <c r="AY1043" s="214" t="s">
        <v>143</v>
      </c>
    </row>
    <row r="1044" spans="1:65" s="2" customFormat="1" ht="24.2" customHeight="1">
      <c r="A1044" s="36"/>
      <c r="B1044" s="37"/>
      <c r="C1044" s="226" t="s">
        <v>1246</v>
      </c>
      <c r="D1044" s="226" t="s">
        <v>227</v>
      </c>
      <c r="E1044" s="227" t="s">
        <v>1247</v>
      </c>
      <c r="F1044" s="228" t="s">
        <v>1248</v>
      </c>
      <c r="G1044" s="229" t="s">
        <v>149</v>
      </c>
      <c r="H1044" s="230">
        <v>3.18</v>
      </c>
      <c r="I1044" s="231"/>
      <c r="J1044" s="232">
        <f>ROUND(I1044*H1044,2)</f>
        <v>0</v>
      </c>
      <c r="K1044" s="228" t="s">
        <v>150</v>
      </c>
      <c r="L1044" s="233"/>
      <c r="M1044" s="234" t="s">
        <v>19</v>
      </c>
      <c r="N1044" s="235" t="s">
        <v>43</v>
      </c>
      <c r="O1044" s="66"/>
      <c r="P1044" s="184">
        <f>O1044*H1044</f>
        <v>0</v>
      </c>
      <c r="Q1044" s="184">
        <v>0.44</v>
      </c>
      <c r="R1044" s="184">
        <f>Q1044*H1044</f>
        <v>1.3992</v>
      </c>
      <c r="S1044" s="184">
        <v>0</v>
      </c>
      <c r="T1044" s="185">
        <f>S1044*H1044</f>
        <v>0</v>
      </c>
      <c r="U1044" s="36"/>
      <c r="V1044" s="36"/>
      <c r="W1044" s="36"/>
      <c r="X1044" s="36"/>
      <c r="Y1044" s="36"/>
      <c r="Z1044" s="36"/>
      <c r="AA1044" s="36"/>
      <c r="AB1044" s="36"/>
      <c r="AC1044" s="36"/>
      <c r="AD1044" s="36"/>
      <c r="AE1044" s="36"/>
      <c r="AR1044" s="186" t="s">
        <v>519</v>
      </c>
      <c r="AT1044" s="186" t="s">
        <v>227</v>
      </c>
      <c r="AU1044" s="186" t="s">
        <v>82</v>
      </c>
      <c r="AY1044" s="19" t="s">
        <v>143</v>
      </c>
      <c r="BE1044" s="187">
        <f>IF(N1044="základní",J1044,0)</f>
        <v>0</v>
      </c>
      <c r="BF1044" s="187">
        <f>IF(N1044="snížená",J1044,0)</f>
        <v>0</v>
      </c>
      <c r="BG1044" s="187">
        <f>IF(N1044="zákl. přenesená",J1044,0)</f>
        <v>0</v>
      </c>
      <c r="BH1044" s="187">
        <f>IF(N1044="sníž. přenesená",J1044,0)</f>
        <v>0</v>
      </c>
      <c r="BI1044" s="187">
        <f>IF(N1044="nulová",J1044,0)</f>
        <v>0</v>
      </c>
      <c r="BJ1044" s="19" t="s">
        <v>80</v>
      </c>
      <c r="BK1044" s="187">
        <f>ROUND(I1044*H1044,2)</f>
        <v>0</v>
      </c>
      <c r="BL1044" s="19" t="s">
        <v>257</v>
      </c>
      <c r="BM1044" s="186" t="s">
        <v>1249</v>
      </c>
    </row>
    <row r="1045" spans="2:51" s="13" customFormat="1" ht="12">
      <c r="B1045" s="193"/>
      <c r="C1045" s="194"/>
      <c r="D1045" s="195" t="s">
        <v>155</v>
      </c>
      <c r="E1045" s="196" t="s">
        <v>19</v>
      </c>
      <c r="F1045" s="197" t="s">
        <v>1235</v>
      </c>
      <c r="G1045" s="194"/>
      <c r="H1045" s="196" t="s">
        <v>19</v>
      </c>
      <c r="I1045" s="198"/>
      <c r="J1045" s="194"/>
      <c r="K1045" s="194"/>
      <c r="L1045" s="199"/>
      <c r="M1045" s="200"/>
      <c r="N1045" s="201"/>
      <c r="O1045" s="201"/>
      <c r="P1045" s="201"/>
      <c r="Q1045" s="201"/>
      <c r="R1045" s="201"/>
      <c r="S1045" s="201"/>
      <c r="T1045" s="202"/>
      <c r="AT1045" s="203" t="s">
        <v>155</v>
      </c>
      <c r="AU1045" s="203" t="s">
        <v>82</v>
      </c>
      <c r="AV1045" s="13" t="s">
        <v>80</v>
      </c>
      <c r="AW1045" s="13" t="s">
        <v>33</v>
      </c>
      <c r="AX1045" s="13" t="s">
        <v>72</v>
      </c>
      <c r="AY1045" s="203" t="s">
        <v>143</v>
      </c>
    </row>
    <row r="1046" spans="2:51" s="14" customFormat="1" ht="12">
      <c r="B1046" s="204"/>
      <c r="C1046" s="205"/>
      <c r="D1046" s="195" t="s">
        <v>155</v>
      </c>
      <c r="E1046" s="206" t="s">
        <v>19</v>
      </c>
      <c r="F1046" s="207" t="s">
        <v>1250</v>
      </c>
      <c r="G1046" s="205"/>
      <c r="H1046" s="208">
        <v>2.306</v>
      </c>
      <c r="I1046" s="209"/>
      <c r="J1046" s="205"/>
      <c r="K1046" s="205"/>
      <c r="L1046" s="210"/>
      <c r="M1046" s="211"/>
      <c r="N1046" s="212"/>
      <c r="O1046" s="212"/>
      <c r="P1046" s="212"/>
      <c r="Q1046" s="212"/>
      <c r="R1046" s="212"/>
      <c r="S1046" s="212"/>
      <c r="T1046" s="213"/>
      <c r="AT1046" s="214" t="s">
        <v>155</v>
      </c>
      <c r="AU1046" s="214" t="s">
        <v>82</v>
      </c>
      <c r="AV1046" s="14" t="s">
        <v>82</v>
      </c>
      <c r="AW1046" s="14" t="s">
        <v>33</v>
      </c>
      <c r="AX1046" s="14" t="s">
        <v>72</v>
      </c>
      <c r="AY1046" s="214" t="s">
        <v>143</v>
      </c>
    </row>
    <row r="1047" spans="2:51" s="13" customFormat="1" ht="12">
      <c r="B1047" s="193"/>
      <c r="C1047" s="194"/>
      <c r="D1047" s="195" t="s">
        <v>155</v>
      </c>
      <c r="E1047" s="196" t="s">
        <v>19</v>
      </c>
      <c r="F1047" s="197" t="s">
        <v>1237</v>
      </c>
      <c r="G1047" s="194"/>
      <c r="H1047" s="196" t="s">
        <v>19</v>
      </c>
      <c r="I1047" s="198"/>
      <c r="J1047" s="194"/>
      <c r="K1047" s="194"/>
      <c r="L1047" s="199"/>
      <c r="M1047" s="200"/>
      <c r="N1047" s="201"/>
      <c r="O1047" s="201"/>
      <c r="P1047" s="201"/>
      <c r="Q1047" s="201"/>
      <c r="R1047" s="201"/>
      <c r="S1047" s="201"/>
      <c r="T1047" s="202"/>
      <c r="AT1047" s="203" t="s">
        <v>155</v>
      </c>
      <c r="AU1047" s="203" t="s">
        <v>82</v>
      </c>
      <c r="AV1047" s="13" t="s">
        <v>80</v>
      </c>
      <c r="AW1047" s="13" t="s">
        <v>33</v>
      </c>
      <c r="AX1047" s="13" t="s">
        <v>72</v>
      </c>
      <c r="AY1047" s="203" t="s">
        <v>143</v>
      </c>
    </row>
    <row r="1048" spans="2:51" s="14" customFormat="1" ht="12">
      <c r="B1048" s="204"/>
      <c r="C1048" s="205"/>
      <c r="D1048" s="195" t="s">
        <v>155</v>
      </c>
      <c r="E1048" s="206" t="s">
        <v>19</v>
      </c>
      <c r="F1048" s="207" t="s">
        <v>1251</v>
      </c>
      <c r="G1048" s="205"/>
      <c r="H1048" s="208">
        <v>0.874</v>
      </c>
      <c r="I1048" s="209"/>
      <c r="J1048" s="205"/>
      <c r="K1048" s="205"/>
      <c r="L1048" s="210"/>
      <c r="M1048" s="211"/>
      <c r="N1048" s="212"/>
      <c r="O1048" s="212"/>
      <c r="P1048" s="212"/>
      <c r="Q1048" s="212"/>
      <c r="R1048" s="212"/>
      <c r="S1048" s="212"/>
      <c r="T1048" s="213"/>
      <c r="AT1048" s="214" t="s">
        <v>155</v>
      </c>
      <c r="AU1048" s="214" t="s">
        <v>82</v>
      </c>
      <c r="AV1048" s="14" t="s">
        <v>82</v>
      </c>
      <c r="AW1048" s="14" t="s">
        <v>33</v>
      </c>
      <c r="AX1048" s="14" t="s">
        <v>72</v>
      </c>
      <c r="AY1048" s="214" t="s">
        <v>143</v>
      </c>
    </row>
    <row r="1049" spans="2:51" s="15" customFormat="1" ht="12">
      <c r="B1049" s="215"/>
      <c r="C1049" s="216"/>
      <c r="D1049" s="195" t="s">
        <v>155</v>
      </c>
      <c r="E1049" s="217" t="s">
        <v>19</v>
      </c>
      <c r="F1049" s="218" t="s">
        <v>166</v>
      </c>
      <c r="G1049" s="216"/>
      <c r="H1049" s="219">
        <v>3.18</v>
      </c>
      <c r="I1049" s="220"/>
      <c r="J1049" s="216"/>
      <c r="K1049" s="216"/>
      <c r="L1049" s="221"/>
      <c r="M1049" s="222"/>
      <c r="N1049" s="223"/>
      <c r="O1049" s="223"/>
      <c r="P1049" s="223"/>
      <c r="Q1049" s="223"/>
      <c r="R1049" s="223"/>
      <c r="S1049" s="223"/>
      <c r="T1049" s="224"/>
      <c r="AT1049" s="225" t="s">
        <v>155</v>
      </c>
      <c r="AU1049" s="225" t="s">
        <v>82</v>
      </c>
      <c r="AV1049" s="15" t="s">
        <v>151</v>
      </c>
      <c r="AW1049" s="15" t="s">
        <v>33</v>
      </c>
      <c r="AX1049" s="15" t="s">
        <v>80</v>
      </c>
      <c r="AY1049" s="225" t="s">
        <v>143</v>
      </c>
    </row>
    <row r="1050" spans="1:65" s="2" customFormat="1" ht="24.2" customHeight="1">
      <c r="A1050" s="36"/>
      <c r="B1050" s="37"/>
      <c r="C1050" s="226" t="s">
        <v>1252</v>
      </c>
      <c r="D1050" s="226" t="s">
        <v>227</v>
      </c>
      <c r="E1050" s="227" t="s">
        <v>1253</v>
      </c>
      <c r="F1050" s="228" t="s">
        <v>1254</v>
      </c>
      <c r="G1050" s="229" t="s">
        <v>149</v>
      </c>
      <c r="H1050" s="230">
        <v>0.258</v>
      </c>
      <c r="I1050" s="231"/>
      <c r="J1050" s="232">
        <f>ROUND(I1050*H1050,2)</f>
        <v>0</v>
      </c>
      <c r="K1050" s="228" t="s">
        <v>150</v>
      </c>
      <c r="L1050" s="233"/>
      <c r="M1050" s="234" t="s">
        <v>19</v>
      </c>
      <c r="N1050" s="235" t="s">
        <v>43</v>
      </c>
      <c r="O1050" s="66"/>
      <c r="P1050" s="184">
        <f>O1050*H1050</f>
        <v>0</v>
      </c>
      <c r="Q1050" s="184">
        <v>0.44</v>
      </c>
      <c r="R1050" s="184">
        <f>Q1050*H1050</f>
        <v>0.11352000000000001</v>
      </c>
      <c r="S1050" s="184">
        <v>0</v>
      </c>
      <c r="T1050" s="185">
        <f>S1050*H1050</f>
        <v>0</v>
      </c>
      <c r="U1050" s="36"/>
      <c r="V1050" s="36"/>
      <c r="W1050" s="36"/>
      <c r="X1050" s="36"/>
      <c r="Y1050" s="36"/>
      <c r="Z1050" s="36"/>
      <c r="AA1050" s="36"/>
      <c r="AB1050" s="36"/>
      <c r="AC1050" s="36"/>
      <c r="AD1050" s="36"/>
      <c r="AE1050" s="36"/>
      <c r="AR1050" s="186" t="s">
        <v>519</v>
      </c>
      <c r="AT1050" s="186" t="s">
        <v>227</v>
      </c>
      <c r="AU1050" s="186" t="s">
        <v>82</v>
      </c>
      <c r="AY1050" s="19" t="s">
        <v>143</v>
      </c>
      <c r="BE1050" s="187">
        <f>IF(N1050="základní",J1050,0)</f>
        <v>0</v>
      </c>
      <c r="BF1050" s="187">
        <f>IF(N1050="snížená",J1050,0)</f>
        <v>0</v>
      </c>
      <c r="BG1050" s="187">
        <f>IF(N1050="zákl. přenesená",J1050,0)</f>
        <v>0</v>
      </c>
      <c r="BH1050" s="187">
        <f>IF(N1050="sníž. přenesená",J1050,0)</f>
        <v>0</v>
      </c>
      <c r="BI1050" s="187">
        <f>IF(N1050="nulová",J1050,0)</f>
        <v>0</v>
      </c>
      <c r="BJ1050" s="19" t="s">
        <v>80</v>
      </c>
      <c r="BK1050" s="187">
        <f>ROUND(I1050*H1050,2)</f>
        <v>0</v>
      </c>
      <c r="BL1050" s="19" t="s">
        <v>257</v>
      </c>
      <c r="BM1050" s="186" t="s">
        <v>1255</v>
      </c>
    </row>
    <row r="1051" spans="2:51" s="13" customFormat="1" ht="12">
      <c r="B1051" s="193"/>
      <c r="C1051" s="194"/>
      <c r="D1051" s="195" t="s">
        <v>155</v>
      </c>
      <c r="E1051" s="196" t="s">
        <v>19</v>
      </c>
      <c r="F1051" s="197" t="s">
        <v>1239</v>
      </c>
      <c r="G1051" s="194"/>
      <c r="H1051" s="196" t="s">
        <v>19</v>
      </c>
      <c r="I1051" s="198"/>
      <c r="J1051" s="194"/>
      <c r="K1051" s="194"/>
      <c r="L1051" s="199"/>
      <c r="M1051" s="200"/>
      <c r="N1051" s="201"/>
      <c r="O1051" s="201"/>
      <c r="P1051" s="201"/>
      <c r="Q1051" s="201"/>
      <c r="R1051" s="201"/>
      <c r="S1051" s="201"/>
      <c r="T1051" s="202"/>
      <c r="AT1051" s="203" t="s">
        <v>155</v>
      </c>
      <c r="AU1051" s="203" t="s">
        <v>82</v>
      </c>
      <c r="AV1051" s="13" t="s">
        <v>80</v>
      </c>
      <c r="AW1051" s="13" t="s">
        <v>33</v>
      </c>
      <c r="AX1051" s="13" t="s">
        <v>72</v>
      </c>
      <c r="AY1051" s="203" t="s">
        <v>143</v>
      </c>
    </row>
    <row r="1052" spans="2:51" s="14" customFormat="1" ht="12">
      <c r="B1052" s="204"/>
      <c r="C1052" s="205"/>
      <c r="D1052" s="195" t="s">
        <v>155</v>
      </c>
      <c r="E1052" s="206" t="s">
        <v>19</v>
      </c>
      <c r="F1052" s="207" t="s">
        <v>1256</v>
      </c>
      <c r="G1052" s="205"/>
      <c r="H1052" s="208">
        <v>0.258</v>
      </c>
      <c r="I1052" s="209"/>
      <c r="J1052" s="205"/>
      <c r="K1052" s="205"/>
      <c r="L1052" s="210"/>
      <c r="M1052" s="211"/>
      <c r="N1052" s="212"/>
      <c r="O1052" s="212"/>
      <c r="P1052" s="212"/>
      <c r="Q1052" s="212"/>
      <c r="R1052" s="212"/>
      <c r="S1052" s="212"/>
      <c r="T1052" s="213"/>
      <c r="AT1052" s="214" t="s">
        <v>155</v>
      </c>
      <c r="AU1052" s="214" t="s">
        <v>82</v>
      </c>
      <c r="AV1052" s="14" t="s">
        <v>82</v>
      </c>
      <c r="AW1052" s="14" t="s">
        <v>33</v>
      </c>
      <c r="AX1052" s="14" t="s">
        <v>80</v>
      </c>
      <c r="AY1052" s="214" t="s">
        <v>143</v>
      </c>
    </row>
    <row r="1053" spans="1:65" s="2" customFormat="1" ht="49.15" customHeight="1">
      <c r="A1053" s="36"/>
      <c r="B1053" s="37"/>
      <c r="C1053" s="175" t="s">
        <v>1257</v>
      </c>
      <c r="D1053" s="175" t="s">
        <v>146</v>
      </c>
      <c r="E1053" s="176" t="s">
        <v>1258</v>
      </c>
      <c r="F1053" s="177" t="s">
        <v>1259</v>
      </c>
      <c r="G1053" s="178" t="s">
        <v>169</v>
      </c>
      <c r="H1053" s="179">
        <v>12.5</v>
      </c>
      <c r="I1053" s="180"/>
      <c r="J1053" s="181">
        <f>ROUND(I1053*H1053,2)</f>
        <v>0</v>
      </c>
      <c r="K1053" s="177" t="s">
        <v>150</v>
      </c>
      <c r="L1053" s="41"/>
      <c r="M1053" s="182" t="s">
        <v>19</v>
      </c>
      <c r="N1053" s="183" t="s">
        <v>43</v>
      </c>
      <c r="O1053" s="66"/>
      <c r="P1053" s="184">
        <f>O1053*H1053</f>
        <v>0</v>
      </c>
      <c r="Q1053" s="184">
        <v>0</v>
      </c>
      <c r="R1053" s="184">
        <f>Q1053*H1053</f>
        <v>0</v>
      </c>
      <c r="S1053" s="184">
        <v>0</v>
      </c>
      <c r="T1053" s="185">
        <f>S1053*H1053</f>
        <v>0</v>
      </c>
      <c r="U1053" s="36"/>
      <c r="V1053" s="36"/>
      <c r="W1053" s="36"/>
      <c r="X1053" s="36"/>
      <c r="Y1053" s="36"/>
      <c r="Z1053" s="36"/>
      <c r="AA1053" s="36"/>
      <c r="AB1053" s="36"/>
      <c r="AC1053" s="36"/>
      <c r="AD1053" s="36"/>
      <c r="AE1053" s="36"/>
      <c r="AR1053" s="186" t="s">
        <v>257</v>
      </c>
      <c r="AT1053" s="186" t="s">
        <v>146</v>
      </c>
      <c r="AU1053" s="186" t="s">
        <v>82</v>
      </c>
      <c r="AY1053" s="19" t="s">
        <v>143</v>
      </c>
      <c r="BE1053" s="187">
        <f>IF(N1053="základní",J1053,0)</f>
        <v>0</v>
      </c>
      <c r="BF1053" s="187">
        <f>IF(N1053="snížená",J1053,0)</f>
        <v>0</v>
      </c>
      <c r="BG1053" s="187">
        <f>IF(N1053="zákl. přenesená",J1053,0)</f>
        <v>0</v>
      </c>
      <c r="BH1053" s="187">
        <f>IF(N1053="sníž. přenesená",J1053,0)</f>
        <v>0</v>
      </c>
      <c r="BI1053" s="187">
        <f>IF(N1053="nulová",J1053,0)</f>
        <v>0</v>
      </c>
      <c r="BJ1053" s="19" t="s">
        <v>80</v>
      </c>
      <c r="BK1053" s="187">
        <f>ROUND(I1053*H1053,2)</f>
        <v>0</v>
      </c>
      <c r="BL1053" s="19" t="s">
        <v>257</v>
      </c>
      <c r="BM1053" s="186" t="s">
        <v>1260</v>
      </c>
    </row>
    <row r="1054" spans="1:47" s="2" customFormat="1" ht="12">
      <c r="A1054" s="36"/>
      <c r="B1054" s="37"/>
      <c r="C1054" s="38"/>
      <c r="D1054" s="188" t="s">
        <v>153</v>
      </c>
      <c r="E1054" s="38"/>
      <c r="F1054" s="189" t="s">
        <v>1261</v>
      </c>
      <c r="G1054" s="38"/>
      <c r="H1054" s="38"/>
      <c r="I1054" s="190"/>
      <c r="J1054" s="38"/>
      <c r="K1054" s="38"/>
      <c r="L1054" s="41"/>
      <c r="M1054" s="191"/>
      <c r="N1054" s="192"/>
      <c r="O1054" s="66"/>
      <c r="P1054" s="66"/>
      <c r="Q1054" s="66"/>
      <c r="R1054" s="66"/>
      <c r="S1054" s="66"/>
      <c r="T1054" s="67"/>
      <c r="U1054" s="36"/>
      <c r="V1054" s="36"/>
      <c r="W1054" s="36"/>
      <c r="X1054" s="36"/>
      <c r="Y1054" s="36"/>
      <c r="Z1054" s="36"/>
      <c r="AA1054" s="36"/>
      <c r="AB1054" s="36"/>
      <c r="AC1054" s="36"/>
      <c r="AD1054" s="36"/>
      <c r="AE1054" s="36"/>
      <c r="AT1054" s="19" t="s">
        <v>153</v>
      </c>
      <c r="AU1054" s="19" t="s">
        <v>82</v>
      </c>
    </row>
    <row r="1055" spans="2:51" s="13" customFormat="1" ht="12">
      <c r="B1055" s="193"/>
      <c r="C1055" s="194"/>
      <c r="D1055" s="195" t="s">
        <v>155</v>
      </c>
      <c r="E1055" s="196" t="s">
        <v>19</v>
      </c>
      <c r="F1055" s="197" t="s">
        <v>1262</v>
      </c>
      <c r="G1055" s="194"/>
      <c r="H1055" s="196" t="s">
        <v>19</v>
      </c>
      <c r="I1055" s="198"/>
      <c r="J1055" s="194"/>
      <c r="K1055" s="194"/>
      <c r="L1055" s="199"/>
      <c r="M1055" s="200"/>
      <c r="N1055" s="201"/>
      <c r="O1055" s="201"/>
      <c r="P1055" s="201"/>
      <c r="Q1055" s="201"/>
      <c r="R1055" s="201"/>
      <c r="S1055" s="201"/>
      <c r="T1055" s="202"/>
      <c r="AT1055" s="203" t="s">
        <v>155</v>
      </c>
      <c r="AU1055" s="203" t="s">
        <v>82</v>
      </c>
      <c r="AV1055" s="13" t="s">
        <v>80</v>
      </c>
      <c r="AW1055" s="13" t="s">
        <v>33</v>
      </c>
      <c r="AX1055" s="13" t="s">
        <v>72</v>
      </c>
      <c r="AY1055" s="203" t="s">
        <v>143</v>
      </c>
    </row>
    <row r="1056" spans="2:51" s="14" customFormat="1" ht="12">
      <c r="B1056" s="204"/>
      <c r="C1056" s="205"/>
      <c r="D1056" s="195" t="s">
        <v>155</v>
      </c>
      <c r="E1056" s="206" t="s">
        <v>19</v>
      </c>
      <c r="F1056" s="207" t="s">
        <v>1263</v>
      </c>
      <c r="G1056" s="205"/>
      <c r="H1056" s="208">
        <v>12.5</v>
      </c>
      <c r="I1056" s="209"/>
      <c r="J1056" s="205"/>
      <c r="K1056" s="205"/>
      <c r="L1056" s="210"/>
      <c r="M1056" s="211"/>
      <c r="N1056" s="212"/>
      <c r="O1056" s="212"/>
      <c r="P1056" s="212"/>
      <c r="Q1056" s="212"/>
      <c r="R1056" s="212"/>
      <c r="S1056" s="212"/>
      <c r="T1056" s="213"/>
      <c r="AT1056" s="214" t="s">
        <v>155</v>
      </c>
      <c r="AU1056" s="214" t="s">
        <v>82</v>
      </c>
      <c r="AV1056" s="14" t="s">
        <v>82</v>
      </c>
      <c r="AW1056" s="14" t="s">
        <v>33</v>
      </c>
      <c r="AX1056" s="14" t="s">
        <v>80</v>
      </c>
      <c r="AY1056" s="214" t="s">
        <v>143</v>
      </c>
    </row>
    <row r="1057" spans="1:65" s="2" customFormat="1" ht="21.75" customHeight="1">
      <c r="A1057" s="36"/>
      <c r="B1057" s="37"/>
      <c r="C1057" s="226" t="s">
        <v>1264</v>
      </c>
      <c r="D1057" s="226" t="s">
        <v>227</v>
      </c>
      <c r="E1057" s="227" t="s">
        <v>1265</v>
      </c>
      <c r="F1057" s="228" t="s">
        <v>1266</v>
      </c>
      <c r="G1057" s="229" t="s">
        <v>149</v>
      </c>
      <c r="H1057" s="230">
        <v>0.92</v>
      </c>
      <c r="I1057" s="231"/>
      <c r="J1057" s="232">
        <f>ROUND(I1057*H1057,2)</f>
        <v>0</v>
      </c>
      <c r="K1057" s="228" t="s">
        <v>150</v>
      </c>
      <c r="L1057" s="233"/>
      <c r="M1057" s="234" t="s">
        <v>19</v>
      </c>
      <c r="N1057" s="235" t="s">
        <v>43</v>
      </c>
      <c r="O1057" s="66"/>
      <c r="P1057" s="184">
        <f>O1057*H1057</f>
        <v>0</v>
      </c>
      <c r="Q1057" s="184">
        <v>0.44</v>
      </c>
      <c r="R1057" s="184">
        <f>Q1057*H1057</f>
        <v>0.4048</v>
      </c>
      <c r="S1057" s="184">
        <v>0</v>
      </c>
      <c r="T1057" s="185">
        <f>S1057*H1057</f>
        <v>0</v>
      </c>
      <c r="U1057" s="36"/>
      <c r="V1057" s="36"/>
      <c r="W1057" s="36"/>
      <c r="X1057" s="36"/>
      <c r="Y1057" s="36"/>
      <c r="Z1057" s="36"/>
      <c r="AA1057" s="36"/>
      <c r="AB1057" s="36"/>
      <c r="AC1057" s="36"/>
      <c r="AD1057" s="36"/>
      <c r="AE1057" s="36"/>
      <c r="AR1057" s="186" t="s">
        <v>519</v>
      </c>
      <c r="AT1057" s="186" t="s">
        <v>227</v>
      </c>
      <c r="AU1057" s="186" t="s">
        <v>82</v>
      </c>
      <c r="AY1057" s="19" t="s">
        <v>143</v>
      </c>
      <c r="BE1057" s="187">
        <f>IF(N1057="základní",J1057,0)</f>
        <v>0</v>
      </c>
      <c r="BF1057" s="187">
        <f>IF(N1057="snížená",J1057,0)</f>
        <v>0</v>
      </c>
      <c r="BG1057" s="187">
        <f>IF(N1057="zákl. přenesená",J1057,0)</f>
        <v>0</v>
      </c>
      <c r="BH1057" s="187">
        <f>IF(N1057="sníž. přenesená",J1057,0)</f>
        <v>0</v>
      </c>
      <c r="BI1057" s="187">
        <f>IF(N1057="nulová",J1057,0)</f>
        <v>0</v>
      </c>
      <c r="BJ1057" s="19" t="s">
        <v>80</v>
      </c>
      <c r="BK1057" s="187">
        <f>ROUND(I1057*H1057,2)</f>
        <v>0</v>
      </c>
      <c r="BL1057" s="19" t="s">
        <v>257</v>
      </c>
      <c r="BM1057" s="186" t="s">
        <v>1267</v>
      </c>
    </row>
    <row r="1058" spans="2:51" s="13" customFormat="1" ht="12">
      <c r="B1058" s="193"/>
      <c r="C1058" s="194"/>
      <c r="D1058" s="195" t="s">
        <v>155</v>
      </c>
      <c r="E1058" s="196" t="s">
        <v>19</v>
      </c>
      <c r="F1058" s="197" t="s">
        <v>1262</v>
      </c>
      <c r="G1058" s="194"/>
      <c r="H1058" s="196" t="s">
        <v>19</v>
      </c>
      <c r="I1058" s="198"/>
      <c r="J1058" s="194"/>
      <c r="K1058" s="194"/>
      <c r="L1058" s="199"/>
      <c r="M1058" s="200"/>
      <c r="N1058" s="201"/>
      <c r="O1058" s="201"/>
      <c r="P1058" s="201"/>
      <c r="Q1058" s="201"/>
      <c r="R1058" s="201"/>
      <c r="S1058" s="201"/>
      <c r="T1058" s="202"/>
      <c r="AT1058" s="203" t="s">
        <v>155</v>
      </c>
      <c r="AU1058" s="203" t="s">
        <v>82</v>
      </c>
      <c r="AV1058" s="13" t="s">
        <v>80</v>
      </c>
      <c r="AW1058" s="13" t="s">
        <v>33</v>
      </c>
      <c r="AX1058" s="13" t="s">
        <v>72</v>
      </c>
      <c r="AY1058" s="203" t="s">
        <v>143</v>
      </c>
    </row>
    <row r="1059" spans="2:51" s="14" customFormat="1" ht="12">
      <c r="B1059" s="204"/>
      <c r="C1059" s="205"/>
      <c r="D1059" s="195" t="s">
        <v>155</v>
      </c>
      <c r="E1059" s="206" t="s">
        <v>19</v>
      </c>
      <c r="F1059" s="207" t="s">
        <v>1268</v>
      </c>
      <c r="G1059" s="205"/>
      <c r="H1059" s="208">
        <v>0.92</v>
      </c>
      <c r="I1059" s="209"/>
      <c r="J1059" s="205"/>
      <c r="K1059" s="205"/>
      <c r="L1059" s="210"/>
      <c r="M1059" s="211"/>
      <c r="N1059" s="212"/>
      <c r="O1059" s="212"/>
      <c r="P1059" s="212"/>
      <c r="Q1059" s="212"/>
      <c r="R1059" s="212"/>
      <c r="S1059" s="212"/>
      <c r="T1059" s="213"/>
      <c r="AT1059" s="214" t="s">
        <v>155</v>
      </c>
      <c r="AU1059" s="214" t="s">
        <v>82</v>
      </c>
      <c r="AV1059" s="14" t="s">
        <v>82</v>
      </c>
      <c r="AW1059" s="14" t="s">
        <v>33</v>
      </c>
      <c r="AX1059" s="14" t="s">
        <v>80</v>
      </c>
      <c r="AY1059" s="214" t="s">
        <v>143</v>
      </c>
    </row>
    <row r="1060" spans="1:65" s="2" customFormat="1" ht="49.15" customHeight="1">
      <c r="A1060" s="36"/>
      <c r="B1060" s="37"/>
      <c r="C1060" s="175" t="s">
        <v>1269</v>
      </c>
      <c r="D1060" s="175" t="s">
        <v>146</v>
      </c>
      <c r="E1060" s="176" t="s">
        <v>1270</v>
      </c>
      <c r="F1060" s="177" t="s">
        <v>1271</v>
      </c>
      <c r="G1060" s="178" t="s">
        <v>178</v>
      </c>
      <c r="H1060" s="179">
        <v>96.965</v>
      </c>
      <c r="I1060" s="180"/>
      <c r="J1060" s="181">
        <f>ROUND(I1060*H1060,2)</f>
        <v>0</v>
      </c>
      <c r="K1060" s="177" t="s">
        <v>150</v>
      </c>
      <c r="L1060" s="41"/>
      <c r="M1060" s="182" t="s">
        <v>19</v>
      </c>
      <c r="N1060" s="183" t="s">
        <v>43</v>
      </c>
      <c r="O1060" s="66"/>
      <c r="P1060" s="184">
        <f>O1060*H1060</f>
        <v>0</v>
      </c>
      <c r="Q1060" s="184">
        <v>0.01423</v>
      </c>
      <c r="R1060" s="184">
        <f>Q1060*H1060</f>
        <v>1.37981195</v>
      </c>
      <c r="S1060" s="184">
        <v>0</v>
      </c>
      <c r="T1060" s="185">
        <f>S1060*H1060</f>
        <v>0</v>
      </c>
      <c r="U1060" s="36"/>
      <c r="V1060" s="36"/>
      <c r="W1060" s="36"/>
      <c r="X1060" s="36"/>
      <c r="Y1060" s="36"/>
      <c r="Z1060" s="36"/>
      <c r="AA1060" s="36"/>
      <c r="AB1060" s="36"/>
      <c r="AC1060" s="36"/>
      <c r="AD1060" s="36"/>
      <c r="AE1060" s="36"/>
      <c r="AR1060" s="186" t="s">
        <v>257</v>
      </c>
      <c r="AT1060" s="186" t="s">
        <v>146</v>
      </c>
      <c r="AU1060" s="186" t="s">
        <v>82</v>
      </c>
      <c r="AY1060" s="19" t="s">
        <v>143</v>
      </c>
      <c r="BE1060" s="187">
        <f>IF(N1060="základní",J1060,0)</f>
        <v>0</v>
      </c>
      <c r="BF1060" s="187">
        <f>IF(N1060="snížená",J1060,0)</f>
        <v>0</v>
      </c>
      <c r="BG1060" s="187">
        <f>IF(N1060="zákl. přenesená",J1060,0)</f>
        <v>0</v>
      </c>
      <c r="BH1060" s="187">
        <f>IF(N1060="sníž. přenesená",J1060,0)</f>
        <v>0</v>
      </c>
      <c r="BI1060" s="187">
        <f>IF(N1060="nulová",J1060,0)</f>
        <v>0</v>
      </c>
      <c r="BJ1060" s="19" t="s">
        <v>80</v>
      </c>
      <c r="BK1060" s="187">
        <f>ROUND(I1060*H1060,2)</f>
        <v>0</v>
      </c>
      <c r="BL1060" s="19" t="s">
        <v>257</v>
      </c>
      <c r="BM1060" s="186" t="s">
        <v>1272</v>
      </c>
    </row>
    <row r="1061" spans="1:47" s="2" customFormat="1" ht="12">
      <c r="A1061" s="36"/>
      <c r="B1061" s="37"/>
      <c r="C1061" s="38"/>
      <c r="D1061" s="188" t="s">
        <v>153</v>
      </c>
      <c r="E1061" s="38"/>
      <c r="F1061" s="189" t="s">
        <v>1273</v>
      </c>
      <c r="G1061" s="38"/>
      <c r="H1061" s="38"/>
      <c r="I1061" s="190"/>
      <c r="J1061" s="38"/>
      <c r="K1061" s="38"/>
      <c r="L1061" s="41"/>
      <c r="M1061" s="191"/>
      <c r="N1061" s="192"/>
      <c r="O1061" s="66"/>
      <c r="P1061" s="66"/>
      <c r="Q1061" s="66"/>
      <c r="R1061" s="66"/>
      <c r="S1061" s="66"/>
      <c r="T1061" s="67"/>
      <c r="U1061" s="36"/>
      <c r="V1061" s="36"/>
      <c r="W1061" s="36"/>
      <c r="X1061" s="36"/>
      <c r="Y1061" s="36"/>
      <c r="Z1061" s="36"/>
      <c r="AA1061" s="36"/>
      <c r="AB1061" s="36"/>
      <c r="AC1061" s="36"/>
      <c r="AD1061" s="36"/>
      <c r="AE1061" s="36"/>
      <c r="AT1061" s="19" t="s">
        <v>153</v>
      </c>
      <c r="AU1061" s="19" t="s">
        <v>82</v>
      </c>
    </row>
    <row r="1062" spans="2:51" s="13" customFormat="1" ht="12">
      <c r="B1062" s="193"/>
      <c r="C1062" s="194"/>
      <c r="D1062" s="195" t="s">
        <v>155</v>
      </c>
      <c r="E1062" s="196" t="s">
        <v>19</v>
      </c>
      <c r="F1062" s="197" t="s">
        <v>992</v>
      </c>
      <c r="G1062" s="194"/>
      <c r="H1062" s="196" t="s">
        <v>19</v>
      </c>
      <c r="I1062" s="198"/>
      <c r="J1062" s="194"/>
      <c r="K1062" s="194"/>
      <c r="L1062" s="199"/>
      <c r="M1062" s="200"/>
      <c r="N1062" s="201"/>
      <c r="O1062" s="201"/>
      <c r="P1062" s="201"/>
      <c r="Q1062" s="201"/>
      <c r="R1062" s="201"/>
      <c r="S1062" s="201"/>
      <c r="T1062" s="202"/>
      <c r="AT1062" s="203" t="s">
        <v>155</v>
      </c>
      <c r="AU1062" s="203" t="s">
        <v>82</v>
      </c>
      <c r="AV1062" s="13" t="s">
        <v>80</v>
      </c>
      <c r="AW1062" s="13" t="s">
        <v>33</v>
      </c>
      <c r="AX1062" s="13" t="s">
        <v>72</v>
      </c>
      <c r="AY1062" s="203" t="s">
        <v>143</v>
      </c>
    </row>
    <row r="1063" spans="2:51" s="14" customFormat="1" ht="12">
      <c r="B1063" s="204"/>
      <c r="C1063" s="205"/>
      <c r="D1063" s="195" t="s">
        <v>155</v>
      </c>
      <c r="E1063" s="206" t="s">
        <v>19</v>
      </c>
      <c r="F1063" s="207" t="s">
        <v>993</v>
      </c>
      <c r="G1063" s="205"/>
      <c r="H1063" s="208">
        <v>96.965</v>
      </c>
      <c r="I1063" s="209"/>
      <c r="J1063" s="205"/>
      <c r="K1063" s="205"/>
      <c r="L1063" s="210"/>
      <c r="M1063" s="211"/>
      <c r="N1063" s="212"/>
      <c r="O1063" s="212"/>
      <c r="P1063" s="212"/>
      <c r="Q1063" s="212"/>
      <c r="R1063" s="212"/>
      <c r="S1063" s="212"/>
      <c r="T1063" s="213"/>
      <c r="AT1063" s="214" t="s">
        <v>155</v>
      </c>
      <c r="AU1063" s="214" t="s">
        <v>82</v>
      </c>
      <c r="AV1063" s="14" t="s">
        <v>82</v>
      </c>
      <c r="AW1063" s="14" t="s">
        <v>33</v>
      </c>
      <c r="AX1063" s="14" t="s">
        <v>80</v>
      </c>
      <c r="AY1063" s="214" t="s">
        <v>143</v>
      </c>
    </row>
    <row r="1064" spans="1:65" s="2" customFormat="1" ht="24.2" customHeight="1">
      <c r="A1064" s="36"/>
      <c r="B1064" s="37"/>
      <c r="C1064" s="175" t="s">
        <v>1274</v>
      </c>
      <c r="D1064" s="175" t="s">
        <v>146</v>
      </c>
      <c r="E1064" s="176" t="s">
        <v>1275</v>
      </c>
      <c r="F1064" s="177" t="s">
        <v>1276</v>
      </c>
      <c r="G1064" s="178" t="s">
        <v>178</v>
      </c>
      <c r="H1064" s="179">
        <v>96.965</v>
      </c>
      <c r="I1064" s="180"/>
      <c r="J1064" s="181">
        <f>ROUND(I1064*H1064,2)</f>
        <v>0</v>
      </c>
      <c r="K1064" s="177" t="s">
        <v>150</v>
      </c>
      <c r="L1064" s="41"/>
      <c r="M1064" s="182" t="s">
        <v>19</v>
      </c>
      <c r="N1064" s="183" t="s">
        <v>43</v>
      </c>
      <c r="O1064" s="66"/>
      <c r="P1064" s="184">
        <f>O1064*H1064</f>
        <v>0</v>
      </c>
      <c r="Q1064" s="184">
        <v>0</v>
      </c>
      <c r="R1064" s="184">
        <f>Q1064*H1064</f>
        <v>0</v>
      </c>
      <c r="S1064" s="184">
        <v>0</v>
      </c>
      <c r="T1064" s="185">
        <f>S1064*H1064</f>
        <v>0</v>
      </c>
      <c r="U1064" s="36"/>
      <c r="V1064" s="36"/>
      <c r="W1064" s="36"/>
      <c r="X1064" s="36"/>
      <c r="Y1064" s="36"/>
      <c r="Z1064" s="36"/>
      <c r="AA1064" s="36"/>
      <c r="AB1064" s="36"/>
      <c r="AC1064" s="36"/>
      <c r="AD1064" s="36"/>
      <c r="AE1064" s="36"/>
      <c r="AR1064" s="186" t="s">
        <v>257</v>
      </c>
      <c r="AT1064" s="186" t="s">
        <v>146</v>
      </c>
      <c r="AU1064" s="186" t="s">
        <v>82</v>
      </c>
      <c r="AY1064" s="19" t="s">
        <v>143</v>
      </c>
      <c r="BE1064" s="187">
        <f>IF(N1064="základní",J1064,0)</f>
        <v>0</v>
      </c>
      <c r="BF1064" s="187">
        <f>IF(N1064="snížená",J1064,0)</f>
        <v>0</v>
      </c>
      <c r="BG1064" s="187">
        <f>IF(N1064="zákl. přenesená",J1064,0)</f>
        <v>0</v>
      </c>
      <c r="BH1064" s="187">
        <f>IF(N1064="sníž. přenesená",J1064,0)</f>
        <v>0</v>
      </c>
      <c r="BI1064" s="187">
        <f>IF(N1064="nulová",J1064,0)</f>
        <v>0</v>
      </c>
      <c r="BJ1064" s="19" t="s">
        <v>80</v>
      </c>
      <c r="BK1064" s="187">
        <f>ROUND(I1064*H1064,2)</f>
        <v>0</v>
      </c>
      <c r="BL1064" s="19" t="s">
        <v>257</v>
      </c>
      <c r="BM1064" s="186" t="s">
        <v>1277</v>
      </c>
    </row>
    <row r="1065" spans="1:47" s="2" customFormat="1" ht="12">
      <c r="A1065" s="36"/>
      <c r="B1065" s="37"/>
      <c r="C1065" s="38"/>
      <c r="D1065" s="188" t="s">
        <v>153</v>
      </c>
      <c r="E1065" s="38"/>
      <c r="F1065" s="189" t="s">
        <v>1278</v>
      </c>
      <c r="G1065" s="38"/>
      <c r="H1065" s="38"/>
      <c r="I1065" s="190"/>
      <c r="J1065" s="38"/>
      <c r="K1065" s="38"/>
      <c r="L1065" s="41"/>
      <c r="M1065" s="191"/>
      <c r="N1065" s="192"/>
      <c r="O1065" s="66"/>
      <c r="P1065" s="66"/>
      <c r="Q1065" s="66"/>
      <c r="R1065" s="66"/>
      <c r="S1065" s="66"/>
      <c r="T1065" s="67"/>
      <c r="U1065" s="36"/>
      <c r="V1065" s="36"/>
      <c r="W1065" s="36"/>
      <c r="X1065" s="36"/>
      <c r="Y1065" s="36"/>
      <c r="Z1065" s="36"/>
      <c r="AA1065" s="36"/>
      <c r="AB1065" s="36"/>
      <c r="AC1065" s="36"/>
      <c r="AD1065" s="36"/>
      <c r="AE1065" s="36"/>
      <c r="AT1065" s="19" t="s">
        <v>153</v>
      </c>
      <c r="AU1065" s="19" t="s">
        <v>82</v>
      </c>
    </row>
    <row r="1066" spans="2:51" s="13" customFormat="1" ht="12">
      <c r="B1066" s="193"/>
      <c r="C1066" s="194"/>
      <c r="D1066" s="195" t="s">
        <v>155</v>
      </c>
      <c r="E1066" s="196" t="s">
        <v>19</v>
      </c>
      <c r="F1066" s="197" t="s">
        <v>992</v>
      </c>
      <c r="G1066" s="194"/>
      <c r="H1066" s="196" t="s">
        <v>19</v>
      </c>
      <c r="I1066" s="198"/>
      <c r="J1066" s="194"/>
      <c r="K1066" s="194"/>
      <c r="L1066" s="199"/>
      <c r="M1066" s="200"/>
      <c r="N1066" s="201"/>
      <c r="O1066" s="201"/>
      <c r="P1066" s="201"/>
      <c r="Q1066" s="201"/>
      <c r="R1066" s="201"/>
      <c r="S1066" s="201"/>
      <c r="T1066" s="202"/>
      <c r="AT1066" s="203" t="s">
        <v>155</v>
      </c>
      <c r="AU1066" s="203" t="s">
        <v>82</v>
      </c>
      <c r="AV1066" s="13" t="s">
        <v>80</v>
      </c>
      <c r="AW1066" s="13" t="s">
        <v>33</v>
      </c>
      <c r="AX1066" s="13" t="s">
        <v>72</v>
      </c>
      <c r="AY1066" s="203" t="s">
        <v>143</v>
      </c>
    </row>
    <row r="1067" spans="2:51" s="14" customFormat="1" ht="12">
      <c r="B1067" s="204"/>
      <c r="C1067" s="205"/>
      <c r="D1067" s="195" t="s">
        <v>155</v>
      </c>
      <c r="E1067" s="206" t="s">
        <v>19</v>
      </c>
      <c r="F1067" s="207" t="s">
        <v>993</v>
      </c>
      <c r="G1067" s="205"/>
      <c r="H1067" s="208">
        <v>96.965</v>
      </c>
      <c r="I1067" s="209"/>
      <c r="J1067" s="205"/>
      <c r="K1067" s="205"/>
      <c r="L1067" s="210"/>
      <c r="M1067" s="211"/>
      <c r="N1067" s="212"/>
      <c r="O1067" s="212"/>
      <c r="P1067" s="212"/>
      <c r="Q1067" s="212"/>
      <c r="R1067" s="212"/>
      <c r="S1067" s="212"/>
      <c r="T1067" s="213"/>
      <c r="AT1067" s="214" t="s">
        <v>155</v>
      </c>
      <c r="AU1067" s="214" t="s">
        <v>82</v>
      </c>
      <c r="AV1067" s="14" t="s">
        <v>82</v>
      </c>
      <c r="AW1067" s="14" t="s">
        <v>33</v>
      </c>
      <c r="AX1067" s="14" t="s">
        <v>80</v>
      </c>
      <c r="AY1067" s="214" t="s">
        <v>143</v>
      </c>
    </row>
    <row r="1068" spans="1:65" s="2" customFormat="1" ht="16.5" customHeight="1">
      <c r="A1068" s="36"/>
      <c r="B1068" s="37"/>
      <c r="C1068" s="226" t="s">
        <v>1279</v>
      </c>
      <c r="D1068" s="226" t="s">
        <v>227</v>
      </c>
      <c r="E1068" s="227" t="s">
        <v>1280</v>
      </c>
      <c r="F1068" s="228" t="s">
        <v>1281</v>
      </c>
      <c r="G1068" s="229" t="s">
        <v>149</v>
      </c>
      <c r="H1068" s="230">
        <v>0.8</v>
      </c>
      <c r="I1068" s="231"/>
      <c r="J1068" s="232">
        <f>ROUND(I1068*H1068,2)</f>
        <v>0</v>
      </c>
      <c r="K1068" s="228" t="s">
        <v>150</v>
      </c>
      <c r="L1068" s="233"/>
      <c r="M1068" s="234" t="s">
        <v>19</v>
      </c>
      <c r="N1068" s="235" t="s">
        <v>43</v>
      </c>
      <c r="O1068" s="66"/>
      <c r="P1068" s="184">
        <f>O1068*H1068</f>
        <v>0</v>
      </c>
      <c r="Q1068" s="184">
        <v>0.55</v>
      </c>
      <c r="R1068" s="184">
        <f>Q1068*H1068</f>
        <v>0.44000000000000006</v>
      </c>
      <c r="S1068" s="184">
        <v>0</v>
      </c>
      <c r="T1068" s="185">
        <f>S1068*H1068</f>
        <v>0</v>
      </c>
      <c r="U1068" s="36"/>
      <c r="V1068" s="36"/>
      <c r="W1068" s="36"/>
      <c r="X1068" s="36"/>
      <c r="Y1068" s="36"/>
      <c r="Z1068" s="36"/>
      <c r="AA1068" s="36"/>
      <c r="AB1068" s="36"/>
      <c r="AC1068" s="36"/>
      <c r="AD1068" s="36"/>
      <c r="AE1068" s="36"/>
      <c r="AR1068" s="186" t="s">
        <v>519</v>
      </c>
      <c r="AT1068" s="186" t="s">
        <v>227</v>
      </c>
      <c r="AU1068" s="186" t="s">
        <v>82</v>
      </c>
      <c r="AY1068" s="19" t="s">
        <v>143</v>
      </c>
      <c r="BE1068" s="187">
        <f>IF(N1068="základní",J1068,0)</f>
        <v>0</v>
      </c>
      <c r="BF1068" s="187">
        <f>IF(N1068="snížená",J1068,0)</f>
        <v>0</v>
      </c>
      <c r="BG1068" s="187">
        <f>IF(N1068="zákl. přenesená",J1068,0)</f>
        <v>0</v>
      </c>
      <c r="BH1068" s="187">
        <f>IF(N1068="sníž. přenesená",J1068,0)</f>
        <v>0</v>
      </c>
      <c r="BI1068" s="187">
        <f>IF(N1068="nulová",J1068,0)</f>
        <v>0</v>
      </c>
      <c r="BJ1068" s="19" t="s">
        <v>80</v>
      </c>
      <c r="BK1068" s="187">
        <f>ROUND(I1068*H1068,2)</f>
        <v>0</v>
      </c>
      <c r="BL1068" s="19" t="s">
        <v>257</v>
      </c>
      <c r="BM1068" s="186" t="s">
        <v>1282</v>
      </c>
    </row>
    <row r="1069" spans="2:51" s="14" customFormat="1" ht="12">
      <c r="B1069" s="204"/>
      <c r="C1069" s="205"/>
      <c r="D1069" s="195" t="s">
        <v>155</v>
      </c>
      <c r="E1069" s="206" t="s">
        <v>19</v>
      </c>
      <c r="F1069" s="207" t="s">
        <v>1283</v>
      </c>
      <c r="G1069" s="205"/>
      <c r="H1069" s="208">
        <v>0.8</v>
      </c>
      <c r="I1069" s="209"/>
      <c r="J1069" s="205"/>
      <c r="K1069" s="205"/>
      <c r="L1069" s="210"/>
      <c r="M1069" s="211"/>
      <c r="N1069" s="212"/>
      <c r="O1069" s="212"/>
      <c r="P1069" s="212"/>
      <c r="Q1069" s="212"/>
      <c r="R1069" s="212"/>
      <c r="S1069" s="212"/>
      <c r="T1069" s="213"/>
      <c r="AT1069" s="214" t="s">
        <v>155</v>
      </c>
      <c r="AU1069" s="214" t="s">
        <v>82</v>
      </c>
      <c r="AV1069" s="14" t="s">
        <v>82</v>
      </c>
      <c r="AW1069" s="14" t="s">
        <v>33</v>
      </c>
      <c r="AX1069" s="14" t="s">
        <v>80</v>
      </c>
      <c r="AY1069" s="214" t="s">
        <v>143</v>
      </c>
    </row>
    <row r="1070" spans="1:65" s="2" customFormat="1" ht="24.2" customHeight="1">
      <c r="A1070" s="36"/>
      <c r="B1070" s="37"/>
      <c r="C1070" s="175" t="s">
        <v>1284</v>
      </c>
      <c r="D1070" s="175" t="s">
        <v>146</v>
      </c>
      <c r="E1070" s="176" t="s">
        <v>1285</v>
      </c>
      <c r="F1070" s="177" t="s">
        <v>1286</v>
      </c>
      <c r="G1070" s="178" t="s">
        <v>169</v>
      </c>
      <c r="H1070" s="179">
        <v>120.6</v>
      </c>
      <c r="I1070" s="180"/>
      <c r="J1070" s="181">
        <f>ROUND(I1070*H1070,2)</f>
        <v>0</v>
      </c>
      <c r="K1070" s="177" t="s">
        <v>150</v>
      </c>
      <c r="L1070" s="41"/>
      <c r="M1070" s="182" t="s">
        <v>19</v>
      </c>
      <c r="N1070" s="183" t="s">
        <v>43</v>
      </c>
      <c r="O1070" s="66"/>
      <c r="P1070" s="184">
        <f>O1070*H1070</f>
        <v>0</v>
      </c>
      <c r="Q1070" s="184">
        <v>0.00011</v>
      </c>
      <c r="R1070" s="184">
        <f>Q1070*H1070</f>
        <v>0.013266</v>
      </c>
      <c r="S1070" s="184">
        <v>0</v>
      </c>
      <c r="T1070" s="185">
        <f>S1070*H1070</f>
        <v>0</v>
      </c>
      <c r="U1070" s="36"/>
      <c r="V1070" s="36"/>
      <c r="W1070" s="36"/>
      <c r="X1070" s="36"/>
      <c r="Y1070" s="36"/>
      <c r="Z1070" s="36"/>
      <c r="AA1070" s="36"/>
      <c r="AB1070" s="36"/>
      <c r="AC1070" s="36"/>
      <c r="AD1070" s="36"/>
      <c r="AE1070" s="36"/>
      <c r="AR1070" s="186" t="s">
        <v>257</v>
      </c>
      <c r="AT1070" s="186" t="s">
        <v>146</v>
      </c>
      <c r="AU1070" s="186" t="s">
        <v>82</v>
      </c>
      <c r="AY1070" s="19" t="s">
        <v>143</v>
      </c>
      <c r="BE1070" s="187">
        <f>IF(N1070="základní",J1070,0)</f>
        <v>0</v>
      </c>
      <c r="BF1070" s="187">
        <f>IF(N1070="snížená",J1070,0)</f>
        <v>0</v>
      </c>
      <c r="BG1070" s="187">
        <f>IF(N1070="zákl. přenesená",J1070,0)</f>
        <v>0</v>
      </c>
      <c r="BH1070" s="187">
        <f>IF(N1070="sníž. přenesená",J1070,0)</f>
        <v>0</v>
      </c>
      <c r="BI1070" s="187">
        <f>IF(N1070="nulová",J1070,0)</f>
        <v>0</v>
      </c>
      <c r="BJ1070" s="19" t="s">
        <v>80</v>
      </c>
      <c r="BK1070" s="187">
        <f>ROUND(I1070*H1070,2)</f>
        <v>0</v>
      </c>
      <c r="BL1070" s="19" t="s">
        <v>257</v>
      </c>
      <c r="BM1070" s="186" t="s">
        <v>1287</v>
      </c>
    </row>
    <row r="1071" spans="1:47" s="2" customFormat="1" ht="12">
      <c r="A1071" s="36"/>
      <c r="B1071" s="37"/>
      <c r="C1071" s="38"/>
      <c r="D1071" s="188" t="s">
        <v>153</v>
      </c>
      <c r="E1071" s="38"/>
      <c r="F1071" s="189" t="s">
        <v>1288</v>
      </c>
      <c r="G1071" s="38"/>
      <c r="H1071" s="38"/>
      <c r="I1071" s="190"/>
      <c r="J1071" s="38"/>
      <c r="K1071" s="38"/>
      <c r="L1071" s="41"/>
      <c r="M1071" s="191"/>
      <c r="N1071" s="192"/>
      <c r="O1071" s="66"/>
      <c r="P1071" s="66"/>
      <c r="Q1071" s="66"/>
      <c r="R1071" s="66"/>
      <c r="S1071" s="66"/>
      <c r="T1071" s="67"/>
      <c r="U1071" s="36"/>
      <c r="V1071" s="36"/>
      <c r="W1071" s="36"/>
      <c r="X1071" s="36"/>
      <c r="Y1071" s="36"/>
      <c r="Z1071" s="36"/>
      <c r="AA1071" s="36"/>
      <c r="AB1071" s="36"/>
      <c r="AC1071" s="36"/>
      <c r="AD1071" s="36"/>
      <c r="AE1071" s="36"/>
      <c r="AT1071" s="19" t="s">
        <v>153</v>
      </c>
      <c r="AU1071" s="19" t="s">
        <v>82</v>
      </c>
    </row>
    <row r="1072" spans="2:51" s="13" customFormat="1" ht="12">
      <c r="B1072" s="193"/>
      <c r="C1072" s="194"/>
      <c r="D1072" s="195" t="s">
        <v>155</v>
      </c>
      <c r="E1072" s="196" t="s">
        <v>19</v>
      </c>
      <c r="F1072" s="197" t="s">
        <v>992</v>
      </c>
      <c r="G1072" s="194"/>
      <c r="H1072" s="196" t="s">
        <v>19</v>
      </c>
      <c r="I1072" s="198"/>
      <c r="J1072" s="194"/>
      <c r="K1072" s="194"/>
      <c r="L1072" s="199"/>
      <c r="M1072" s="200"/>
      <c r="N1072" s="201"/>
      <c r="O1072" s="201"/>
      <c r="P1072" s="201"/>
      <c r="Q1072" s="201"/>
      <c r="R1072" s="201"/>
      <c r="S1072" s="201"/>
      <c r="T1072" s="202"/>
      <c r="AT1072" s="203" t="s">
        <v>155</v>
      </c>
      <c r="AU1072" s="203" t="s">
        <v>82</v>
      </c>
      <c r="AV1072" s="13" t="s">
        <v>80</v>
      </c>
      <c r="AW1072" s="13" t="s">
        <v>33</v>
      </c>
      <c r="AX1072" s="13" t="s">
        <v>72</v>
      </c>
      <c r="AY1072" s="203" t="s">
        <v>143</v>
      </c>
    </row>
    <row r="1073" spans="2:51" s="14" customFormat="1" ht="12">
      <c r="B1073" s="204"/>
      <c r="C1073" s="205"/>
      <c r="D1073" s="195" t="s">
        <v>155</v>
      </c>
      <c r="E1073" s="206" t="s">
        <v>19</v>
      </c>
      <c r="F1073" s="207" t="s">
        <v>1289</v>
      </c>
      <c r="G1073" s="205"/>
      <c r="H1073" s="208">
        <v>120.6</v>
      </c>
      <c r="I1073" s="209"/>
      <c r="J1073" s="205"/>
      <c r="K1073" s="205"/>
      <c r="L1073" s="210"/>
      <c r="M1073" s="211"/>
      <c r="N1073" s="212"/>
      <c r="O1073" s="212"/>
      <c r="P1073" s="212"/>
      <c r="Q1073" s="212"/>
      <c r="R1073" s="212"/>
      <c r="S1073" s="212"/>
      <c r="T1073" s="213"/>
      <c r="AT1073" s="214" t="s">
        <v>155</v>
      </c>
      <c r="AU1073" s="214" t="s">
        <v>82</v>
      </c>
      <c r="AV1073" s="14" t="s">
        <v>82</v>
      </c>
      <c r="AW1073" s="14" t="s">
        <v>33</v>
      </c>
      <c r="AX1073" s="14" t="s">
        <v>80</v>
      </c>
      <c r="AY1073" s="214" t="s">
        <v>143</v>
      </c>
    </row>
    <row r="1074" spans="1:65" s="2" customFormat="1" ht="16.5" customHeight="1">
      <c r="A1074" s="36"/>
      <c r="B1074" s="37"/>
      <c r="C1074" s="226" t="s">
        <v>1290</v>
      </c>
      <c r="D1074" s="226" t="s">
        <v>227</v>
      </c>
      <c r="E1074" s="227" t="s">
        <v>1280</v>
      </c>
      <c r="F1074" s="228" t="s">
        <v>1281</v>
      </c>
      <c r="G1074" s="229" t="s">
        <v>149</v>
      </c>
      <c r="H1074" s="230">
        <v>0.333</v>
      </c>
      <c r="I1074" s="231"/>
      <c r="J1074" s="232">
        <f>ROUND(I1074*H1074,2)</f>
        <v>0</v>
      </c>
      <c r="K1074" s="228" t="s">
        <v>150</v>
      </c>
      <c r="L1074" s="233"/>
      <c r="M1074" s="234" t="s">
        <v>19</v>
      </c>
      <c r="N1074" s="235" t="s">
        <v>43</v>
      </c>
      <c r="O1074" s="66"/>
      <c r="P1074" s="184">
        <f>O1074*H1074</f>
        <v>0</v>
      </c>
      <c r="Q1074" s="184">
        <v>0.55</v>
      </c>
      <c r="R1074" s="184">
        <f>Q1074*H1074</f>
        <v>0.18315000000000003</v>
      </c>
      <c r="S1074" s="184">
        <v>0</v>
      </c>
      <c r="T1074" s="185">
        <f>S1074*H1074</f>
        <v>0</v>
      </c>
      <c r="U1074" s="36"/>
      <c r="V1074" s="36"/>
      <c r="W1074" s="36"/>
      <c r="X1074" s="36"/>
      <c r="Y1074" s="36"/>
      <c r="Z1074" s="36"/>
      <c r="AA1074" s="36"/>
      <c r="AB1074" s="36"/>
      <c r="AC1074" s="36"/>
      <c r="AD1074" s="36"/>
      <c r="AE1074" s="36"/>
      <c r="AR1074" s="186" t="s">
        <v>519</v>
      </c>
      <c r="AT1074" s="186" t="s">
        <v>227</v>
      </c>
      <c r="AU1074" s="186" t="s">
        <v>82</v>
      </c>
      <c r="AY1074" s="19" t="s">
        <v>143</v>
      </c>
      <c r="BE1074" s="187">
        <f>IF(N1074="základní",J1074,0)</f>
        <v>0</v>
      </c>
      <c r="BF1074" s="187">
        <f>IF(N1074="snížená",J1074,0)</f>
        <v>0</v>
      </c>
      <c r="BG1074" s="187">
        <f>IF(N1074="zákl. přenesená",J1074,0)</f>
        <v>0</v>
      </c>
      <c r="BH1074" s="187">
        <f>IF(N1074="sníž. přenesená",J1074,0)</f>
        <v>0</v>
      </c>
      <c r="BI1074" s="187">
        <f>IF(N1074="nulová",J1074,0)</f>
        <v>0</v>
      </c>
      <c r="BJ1074" s="19" t="s">
        <v>80</v>
      </c>
      <c r="BK1074" s="187">
        <f>ROUND(I1074*H1074,2)</f>
        <v>0</v>
      </c>
      <c r="BL1074" s="19" t="s">
        <v>257</v>
      </c>
      <c r="BM1074" s="186" t="s">
        <v>1291</v>
      </c>
    </row>
    <row r="1075" spans="2:51" s="14" customFormat="1" ht="12">
      <c r="B1075" s="204"/>
      <c r="C1075" s="205"/>
      <c r="D1075" s="195" t="s">
        <v>155</v>
      </c>
      <c r="E1075" s="206" t="s">
        <v>19</v>
      </c>
      <c r="F1075" s="207" t="s">
        <v>1292</v>
      </c>
      <c r="G1075" s="205"/>
      <c r="H1075" s="208">
        <v>0.333</v>
      </c>
      <c r="I1075" s="209"/>
      <c r="J1075" s="205"/>
      <c r="K1075" s="205"/>
      <c r="L1075" s="210"/>
      <c r="M1075" s="211"/>
      <c r="N1075" s="212"/>
      <c r="O1075" s="212"/>
      <c r="P1075" s="212"/>
      <c r="Q1075" s="212"/>
      <c r="R1075" s="212"/>
      <c r="S1075" s="212"/>
      <c r="T1075" s="213"/>
      <c r="AT1075" s="214" t="s">
        <v>155</v>
      </c>
      <c r="AU1075" s="214" t="s">
        <v>82</v>
      </c>
      <c r="AV1075" s="14" t="s">
        <v>82</v>
      </c>
      <c r="AW1075" s="14" t="s">
        <v>33</v>
      </c>
      <c r="AX1075" s="14" t="s">
        <v>80</v>
      </c>
      <c r="AY1075" s="214" t="s">
        <v>143</v>
      </c>
    </row>
    <row r="1076" spans="1:65" s="2" customFormat="1" ht="33" customHeight="1">
      <c r="A1076" s="36"/>
      <c r="B1076" s="37"/>
      <c r="C1076" s="175" t="s">
        <v>1293</v>
      </c>
      <c r="D1076" s="175" t="s">
        <v>146</v>
      </c>
      <c r="E1076" s="176" t="s">
        <v>1294</v>
      </c>
      <c r="F1076" s="177" t="s">
        <v>1295</v>
      </c>
      <c r="G1076" s="178" t="s">
        <v>178</v>
      </c>
      <c r="H1076" s="179">
        <v>80.049</v>
      </c>
      <c r="I1076" s="180"/>
      <c r="J1076" s="181">
        <f>ROUND(I1076*H1076,2)</f>
        <v>0</v>
      </c>
      <c r="K1076" s="177" t="s">
        <v>150</v>
      </c>
      <c r="L1076" s="41"/>
      <c r="M1076" s="182" t="s">
        <v>19</v>
      </c>
      <c r="N1076" s="183" t="s">
        <v>43</v>
      </c>
      <c r="O1076" s="66"/>
      <c r="P1076" s="184">
        <f>O1076*H1076</f>
        <v>0</v>
      </c>
      <c r="Q1076" s="184">
        <v>0.01946</v>
      </c>
      <c r="R1076" s="184">
        <f>Q1076*H1076</f>
        <v>1.5577535400000002</v>
      </c>
      <c r="S1076" s="184">
        <v>0</v>
      </c>
      <c r="T1076" s="185">
        <f>S1076*H1076</f>
        <v>0</v>
      </c>
      <c r="U1076" s="36"/>
      <c r="V1076" s="36"/>
      <c r="W1076" s="36"/>
      <c r="X1076" s="36"/>
      <c r="Y1076" s="36"/>
      <c r="Z1076" s="36"/>
      <c r="AA1076" s="36"/>
      <c r="AB1076" s="36"/>
      <c r="AC1076" s="36"/>
      <c r="AD1076" s="36"/>
      <c r="AE1076" s="36"/>
      <c r="AR1076" s="186" t="s">
        <v>257</v>
      </c>
      <c r="AT1076" s="186" t="s">
        <v>146</v>
      </c>
      <c r="AU1076" s="186" t="s">
        <v>82</v>
      </c>
      <c r="AY1076" s="19" t="s">
        <v>143</v>
      </c>
      <c r="BE1076" s="187">
        <f>IF(N1076="základní",J1076,0)</f>
        <v>0</v>
      </c>
      <c r="BF1076" s="187">
        <f>IF(N1076="snížená",J1076,0)</f>
        <v>0</v>
      </c>
      <c r="BG1076" s="187">
        <f>IF(N1076="zákl. přenesená",J1076,0)</f>
        <v>0</v>
      </c>
      <c r="BH1076" s="187">
        <f>IF(N1076="sníž. přenesená",J1076,0)</f>
        <v>0</v>
      </c>
      <c r="BI1076" s="187">
        <f>IF(N1076="nulová",J1076,0)</f>
        <v>0</v>
      </c>
      <c r="BJ1076" s="19" t="s">
        <v>80</v>
      </c>
      <c r="BK1076" s="187">
        <f>ROUND(I1076*H1076,2)</f>
        <v>0</v>
      </c>
      <c r="BL1076" s="19" t="s">
        <v>257</v>
      </c>
      <c r="BM1076" s="186" t="s">
        <v>1296</v>
      </c>
    </row>
    <row r="1077" spans="1:47" s="2" customFormat="1" ht="12">
      <c r="A1077" s="36"/>
      <c r="B1077" s="37"/>
      <c r="C1077" s="38"/>
      <c r="D1077" s="188" t="s">
        <v>153</v>
      </c>
      <c r="E1077" s="38"/>
      <c r="F1077" s="189" t="s">
        <v>1297</v>
      </c>
      <c r="G1077" s="38"/>
      <c r="H1077" s="38"/>
      <c r="I1077" s="190"/>
      <c r="J1077" s="38"/>
      <c r="K1077" s="38"/>
      <c r="L1077" s="41"/>
      <c r="M1077" s="191"/>
      <c r="N1077" s="192"/>
      <c r="O1077" s="66"/>
      <c r="P1077" s="66"/>
      <c r="Q1077" s="66"/>
      <c r="R1077" s="66"/>
      <c r="S1077" s="66"/>
      <c r="T1077" s="67"/>
      <c r="U1077" s="36"/>
      <c r="V1077" s="36"/>
      <c r="W1077" s="36"/>
      <c r="X1077" s="36"/>
      <c r="Y1077" s="36"/>
      <c r="Z1077" s="36"/>
      <c r="AA1077" s="36"/>
      <c r="AB1077" s="36"/>
      <c r="AC1077" s="36"/>
      <c r="AD1077" s="36"/>
      <c r="AE1077" s="36"/>
      <c r="AT1077" s="19" t="s">
        <v>153</v>
      </c>
      <c r="AU1077" s="19" t="s">
        <v>82</v>
      </c>
    </row>
    <row r="1078" spans="2:51" s="13" customFormat="1" ht="12">
      <c r="B1078" s="193"/>
      <c r="C1078" s="194"/>
      <c r="D1078" s="195" t="s">
        <v>155</v>
      </c>
      <c r="E1078" s="196" t="s">
        <v>19</v>
      </c>
      <c r="F1078" s="197" t="s">
        <v>1298</v>
      </c>
      <c r="G1078" s="194"/>
      <c r="H1078" s="196" t="s">
        <v>19</v>
      </c>
      <c r="I1078" s="198"/>
      <c r="J1078" s="194"/>
      <c r="K1078" s="194"/>
      <c r="L1078" s="199"/>
      <c r="M1078" s="200"/>
      <c r="N1078" s="201"/>
      <c r="O1078" s="201"/>
      <c r="P1078" s="201"/>
      <c r="Q1078" s="201"/>
      <c r="R1078" s="201"/>
      <c r="S1078" s="201"/>
      <c r="T1078" s="202"/>
      <c r="AT1078" s="203" t="s">
        <v>155</v>
      </c>
      <c r="AU1078" s="203" t="s">
        <v>82</v>
      </c>
      <c r="AV1078" s="13" t="s">
        <v>80</v>
      </c>
      <c r="AW1078" s="13" t="s">
        <v>33</v>
      </c>
      <c r="AX1078" s="13" t="s">
        <v>72</v>
      </c>
      <c r="AY1078" s="203" t="s">
        <v>143</v>
      </c>
    </row>
    <row r="1079" spans="2:51" s="13" customFormat="1" ht="12">
      <c r="B1079" s="193"/>
      <c r="C1079" s="194"/>
      <c r="D1079" s="195" t="s">
        <v>155</v>
      </c>
      <c r="E1079" s="196" t="s">
        <v>19</v>
      </c>
      <c r="F1079" s="197" t="s">
        <v>1197</v>
      </c>
      <c r="G1079" s="194"/>
      <c r="H1079" s="196" t="s">
        <v>19</v>
      </c>
      <c r="I1079" s="198"/>
      <c r="J1079" s="194"/>
      <c r="K1079" s="194"/>
      <c r="L1079" s="199"/>
      <c r="M1079" s="200"/>
      <c r="N1079" s="201"/>
      <c r="O1079" s="201"/>
      <c r="P1079" s="201"/>
      <c r="Q1079" s="201"/>
      <c r="R1079" s="201"/>
      <c r="S1079" s="201"/>
      <c r="T1079" s="202"/>
      <c r="AT1079" s="203" t="s">
        <v>155</v>
      </c>
      <c r="AU1079" s="203" t="s">
        <v>82</v>
      </c>
      <c r="AV1079" s="13" t="s">
        <v>80</v>
      </c>
      <c r="AW1079" s="13" t="s">
        <v>33</v>
      </c>
      <c r="AX1079" s="13" t="s">
        <v>72</v>
      </c>
      <c r="AY1079" s="203" t="s">
        <v>143</v>
      </c>
    </row>
    <row r="1080" spans="2:51" s="14" customFormat="1" ht="12">
      <c r="B1080" s="204"/>
      <c r="C1080" s="205"/>
      <c r="D1080" s="195" t="s">
        <v>155</v>
      </c>
      <c r="E1080" s="206" t="s">
        <v>19</v>
      </c>
      <c r="F1080" s="207" t="s">
        <v>1299</v>
      </c>
      <c r="G1080" s="205"/>
      <c r="H1080" s="208">
        <v>80.049</v>
      </c>
      <c r="I1080" s="209"/>
      <c r="J1080" s="205"/>
      <c r="K1080" s="205"/>
      <c r="L1080" s="210"/>
      <c r="M1080" s="211"/>
      <c r="N1080" s="212"/>
      <c r="O1080" s="212"/>
      <c r="P1080" s="212"/>
      <c r="Q1080" s="212"/>
      <c r="R1080" s="212"/>
      <c r="S1080" s="212"/>
      <c r="T1080" s="213"/>
      <c r="AT1080" s="214" t="s">
        <v>155</v>
      </c>
      <c r="AU1080" s="214" t="s">
        <v>82</v>
      </c>
      <c r="AV1080" s="14" t="s">
        <v>82</v>
      </c>
      <c r="AW1080" s="14" t="s">
        <v>33</v>
      </c>
      <c r="AX1080" s="14" t="s">
        <v>80</v>
      </c>
      <c r="AY1080" s="214" t="s">
        <v>143</v>
      </c>
    </row>
    <row r="1081" spans="1:65" s="2" customFormat="1" ht="24.2" customHeight="1">
      <c r="A1081" s="36"/>
      <c r="B1081" s="37"/>
      <c r="C1081" s="175" t="s">
        <v>1300</v>
      </c>
      <c r="D1081" s="175" t="s">
        <v>146</v>
      </c>
      <c r="E1081" s="176" t="s">
        <v>1301</v>
      </c>
      <c r="F1081" s="177" t="s">
        <v>1302</v>
      </c>
      <c r="G1081" s="178" t="s">
        <v>194</v>
      </c>
      <c r="H1081" s="179">
        <v>1</v>
      </c>
      <c r="I1081" s="180"/>
      <c r="J1081" s="181">
        <f>ROUND(I1081*H1081,2)</f>
        <v>0</v>
      </c>
      <c r="K1081" s="177" t="s">
        <v>150</v>
      </c>
      <c r="L1081" s="41"/>
      <c r="M1081" s="182" t="s">
        <v>19</v>
      </c>
      <c r="N1081" s="183" t="s">
        <v>43</v>
      </c>
      <c r="O1081" s="66"/>
      <c r="P1081" s="184">
        <f>O1081*H1081</f>
        <v>0</v>
      </c>
      <c r="Q1081" s="184">
        <v>0.14245</v>
      </c>
      <c r="R1081" s="184">
        <f>Q1081*H1081</f>
        <v>0.14245</v>
      </c>
      <c r="S1081" s="184">
        <v>0</v>
      </c>
      <c r="T1081" s="185">
        <f>S1081*H1081</f>
        <v>0</v>
      </c>
      <c r="U1081" s="36"/>
      <c r="V1081" s="36"/>
      <c r="W1081" s="36"/>
      <c r="X1081" s="36"/>
      <c r="Y1081" s="36"/>
      <c r="Z1081" s="36"/>
      <c r="AA1081" s="36"/>
      <c r="AB1081" s="36"/>
      <c r="AC1081" s="36"/>
      <c r="AD1081" s="36"/>
      <c r="AE1081" s="36"/>
      <c r="AR1081" s="186" t="s">
        <v>257</v>
      </c>
      <c r="AT1081" s="186" t="s">
        <v>146</v>
      </c>
      <c r="AU1081" s="186" t="s">
        <v>82</v>
      </c>
      <c r="AY1081" s="19" t="s">
        <v>143</v>
      </c>
      <c r="BE1081" s="187">
        <f>IF(N1081="základní",J1081,0)</f>
        <v>0</v>
      </c>
      <c r="BF1081" s="187">
        <f>IF(N1081="snížená",J1081,0)</f>
        <v>0</v>
      </c>
      <c r="BG1081" s="187">
        <f>IF(N1081="zákl. přenesená",J1081,0)</f>
        <v>0</v>
      </c>
      <c r="BH1081" s="187">
        <f>IF(N1081="sníž. přenesená",J1081,0)</f>
        <v>0</v>
      </c>
      <c r="BI1081" s="187">
        <f>IF(N1081="nulová",J1081,0)</f>
        <v>0</v>
      </c>
      <c r="BJ1081" s="19" t="s">
        <v>80</v>
      </c>
      <c r="BK1081" s="187">
        <f>ROUND(I1081*H1081,2)</f>
        <v>0</v>
      </c>
      <c r="BL1081" s="19" t="s">
        <v>257</v>
      </c>
      <c r="BM1081" s="186" t="s">
        <v>1303</v>
      </c>
    </row>
    <row r="1082" spans="1:47" s="2" customFormat="1" ht="12">
      <c r="A1082" s="36"/>
      <c r="B1082" s="37"/>
      <c r="C1082" s="38"/>
      <c r="D1082" s="188" t="s">
        <v>153</v>
      </c>
      <c r="E1082" s="38"/>
      <c r="F1082" s="189" t="s">
        <v>1304</v>
      </c>
      <c r="G1082" s="38"/>
      <c r="H1082" s="38"/>
      <c r="I1082" s="190"/>
      <c r="J1082" s="38"/>
      <c r="K1082" s="38"/>
      <c r="L1082" s="41"/>
      <c r="M1082" s="191"/>
      <c r="N1082" s="192"/>
      <c r="O1082" s="66"/>
      <c r="P1082" s="66"/>
      <c r="Q1082" s="66"/>
      <c r="R1082" s="66"/>
      <c r="S1082" s="66"/>
      <c r="T1082" s="67"/>
      <c r="U1082" s="36"/>
      <c r="V1082" s="36"/>
      <c r="W1082" s="36"/>
      <c r="X1082" s="36"/>
      <c r="Y1082" s="36"/>
      <c r="Z1082" s="36"/>
      <c r="AA1082" s="36"/>
      <c r="AB1082" s="36"/>
      <c r="AC1082" s="36"/>
      <c r="AD1082" s="36"/>
      <c r="AE1082" s="36"/>
      <c r="AT1082" s="19" t="s">
        <v>153</v>
      </c>
      <c r="AU1082" s="19" t="s">
        <v>82</v>
      </c>
    </row>
    <row r="1083" spans="1:65" s="2" customFormat="1" ht="37.9" customHeight="1">
      <c r="A1083" s="36"/>
      <c r="B1083" s="37"/>
      <c r="C1083" s="175" t="s">
        <v>1305</v>
      </c>
      <c r="D1083" s="175" t="s">
        <v>146</v>
      </c>
      <c r="E1083" s="176" t="s">
        <v>1306</v>
      </c>
      <c r="F1083" s="177" t="s">
        <v>1307</v>
      </c>
      <c r="G1083" s="178" t="s">
        <v>149</v>
      </c>
      <c r="H1083" s="179">
        <v>6.761</v>
      </c>
      <c r="I1083" s="180"/>
      <c r="J1083" s="181">
        <f>ROUND(I1083*H1083,2)</f>
        <v>0</v>
      </c>
      <c r="K1083" s="177" t="s">
        <v>150</v>
      </c>
      <c r="L1083" s="41"/>
      <c r="M1083" s="182" t="s">
        <v>19</v>
      </c>
      <c r="N1083" s="183" t="s">
        <v>43</v>
      </c>
      <c r="O1083" s="66"/>
      <c r="P1083" s="184">
        <f>O1083*H1083</f>
        <v>0</v>
      </c>
      <c r="Q1083" s="184">
        <v>0.02337</v>
      </c>
      <c r="R1083" s="184">
        <f>Q1083*H1083</f>
        <v>0.15800456999999998</v>
      </c>
      <c r="S1083" s="184">
        <v>0</v>
      </c>
      <c r="T1083" s="185">
        <f>S1083*H1083</f>
        <v>0</v>
      </c>
      <c r="U1083" s="36"/>
      <c r="V1083" s="36"/>
      <c r="W1083" s="36"/>
      <c r="X1083" s="36"/>
      <c r="Y1083" s="36"/>
      <c r="Z1083" s="36"/>
      <c r="AA1083" s="36"/>
      <c r="AB1083" s="36"/>
      <c r="AC1083" s="36"/>
      <c r="AD1083" s="36"/>
      <c r="AE1083" s="36"/>
      <c r="AR1083" s="186" t="s">
        <v>257</v>
      </c>
      <c r="AT1083" s="186" t="s">
        <v>146</v>
      </c>
      <c r="AU1083" s="186" t="s">
        <v>82</v>
      </c>
      <c r="AY1083" s="19" t="s">
        <v>143</v>
      </c>
      <c r="BE1083" s="187">
        <f>IF(N1083="základní",J1083,0)</f>
        <v>0</v>
      </c>
      <c r="BF1083" s="187">
        <f>IF(N1083="snížená",J1083,0)</f>
        <v>0</v>
      </c>
      <c r="BG1083" s="187">
        <f>IF(N1083="zákl. přenesená",J1083,0)</f>
        <v>0</v>
      </c>
      <c r="BH1083" s="187">
        <f>IF(N1083="sníž. přenesená",J1083,0)</f>
        <v>0</v>
      </c>
      <c r="BI1083" s="187">
        <f>IF(N1083="nulová",J1083,0)</f>
        <v>0</v>
      </c>
      <c r="BJ1083" s="19" t="s">
        <v>80</v>
      </c>
      <c r="BK1083" s="187">
        <f>ROUND(I1083*H1083,2)</f>
        <v>0</v>
      </c>
      <c r="BL1083" s="19" t="s">
        <v>257</v>
      </c>
      <c r="BM1083" s="186" t="s">
        <v>1308</v>
      </c>
    </row>
    <row r="1084" spans="1:47" s="2" customFormat="1" ht="12">
      <c r="A1084" s="36"/>
      <c r="B1084" s="37"/>
      <c r="C1084" s="38"/>
      <c r="D1084" s="188" t="s">
        <v>153</v>
      </c>
      <c r="E1084" s="38"/>
      <c r="F1084" s="189" t="s">
        <v>1309</v>
      </c>
      <c r="G1084" s="38"/>
      <c r="H1084" s="38"/>
      <c r="I1084" s="190"/>
      <c r="J1084" s="38"/>
      <c r="K1084" s="38"/>
      <c r="L1084" s="41"/>
      <c r="M1084" s="191"/>
      <c r="N1084" s="192"/>
      <c r="O1084" s="66"/>
      <c r="P1084" s="66"/>
      <c r="Q1084" s="66"/>
      <c r="R1084" s="66"/>
      <c r="S1084" s="66"/>
      <c r="T1084" s="67"/>
      <c r="U1084" s="36"/>
      <c r="V1084" s="36"/>
      <c r="W1084" s="36"/>
      <c r="X1084" s="36"/>
      <c r="Y1084" s="36"/>
      <c r="Z1084" s="36"/>
      <c r="AA1084" s="36"/>
      <c r="AB1084" s="36"/>
      <c r="AC1084" s="36"/>
      <c r="AD1084" s="36"/>
      <c r="AE1084" s="36"/>
      <c r="AT1084" s="19" t="s">
        <v>153</v>
      </c>
      <c r="AU1084" s="19" t="s">
        <v>82</v>
      </c>
    </row>
    <row r="1085" spans="2:51" s="13" customFormat="1" ht="12">
      <c r="B1085" s="193"/>
      <c r="C1085" s="194"/>
      <c r="D1085" s="195" t="s">
        <v>155</v>
      </c>
      <c r="E1085" s="196" t="s">
        <v>19</v>
      </c>
      <c r="F1085" s="197" t="s">
        <v>1310</v>
      </c>
      <c r="G1085" s="194"/>
      <c r="H1085" s="196" t="s">
        <v>19</v>
      </c>
      <c r="I1085" s="198"/>
      <c r="J1085" s="194"/>
      <c r="K1085" s="194"/>
      <c r="L1085" s="199"/>
      <c r="M1085" s="200"/>
      <c r="N1085" s="201"/>
      <c r="O1085" s="201"/>
      <c r="P1085" s="201"/>
      <c r="Q1085" s="201"/>
      <c r="R1085" s="201"/>
      <c r="S1085" s="201"/>
      <c r="T1085" s="202"/>
      <c r="AT1085" s="203" t="s">
        <v>155</v>
      </c>
      <c r="AU1085" s="203" t="s">
        <v>82</v>
      </c>
      <c r="AV1085" s="13" t="s">
        <v>80</v>
      </c>
      <c r="AW1085" s="13" t="s">
        <v>33</v>
      </c>
      <c r="AX1085" s="13" t="s">
        <v>72</v>
      </c>
      <c r="AY1085" s="203" t="s">
        <v>143</v>
      </c>
    </row>
    <row r="1086" spans="2:51" s="13" customFormat="1" ht="12">
      <c r="B1086" s="193"/>
      <c r="C1086" s="194"/>
      <c r="D1086" s="195" t="s">
        <v>155</v>
      </c>
      <c r="E1086" s="196" t="s">
        <v>19</v>
      </c>
      <c r="F1086" s="197" t="s">
        <v>1221</v>
      </c>
      <c r="G1086" s="194"/>
      <c r="H1086" s="196" t="s">
        <v>19</v>
      </c>
      <c r="I1086" s="198"/>
      <c r="J1086" s="194"/>
      <c r="K1086" s="194"/>
      <c r="L1086" s="199"/>
      <c r="M1086" s="200"/>
      <c r="N1086" s="201"/>
      <c r="O1086" s="201"/>
      <c r="P1086" s="201"/>
      <c r="Q1086" s="201"/>
      <c r="R1086" s="201"/>
      <c r="S1086" s="201"/>
      <c r="T1086" s="202"/>
      <c r="AT1086" s="203" t="s">
        <v>155</v>
      </c>
      <c r="AU1086" s="203" t="s">
        <v>82</v>
      </c>
      <c r="AV1086" s="13" t="s">
        <v>80</v>
      </c>
      <c r="AW1086" s="13" t="s">
        <v>33</v>
      </c>
      <c r="AX1086" s="13" t="s">
        <v>72</v>
      </c>
      <c r="AY1086" s="203" t="s">
        <v>143</v>
      </c>
    </row>
    <row r="1087" spans="2:51" s="14" customFormat="1" ht="12">
      <c r="B1087" s="204"/>
      <c r="C1087" s="205"/>
      <c r="D1087" s="195" t="s">
        <v>155</v>
      </c>
      <c r="E1087" s="206" t="s">
        <v>19</v>
      </c>
      <c r="F1087" s="207" t="s">
        <v>1311</v>
      </c>
      <c r="G1087" s="205"/>
      <c r="H1087" s="208">
        <v>0.624</v>
      </c>
      <c r="I1087" s="209"/>
      <c r="J1087" s="205"/>
      <c r="K1087" s="205"/>
      <c r="L1087" s="210"/>
      <c r="M1087" s="211"/>
      <c r="N1087" s="212"/>
      <c r="O1087" s="212"/>
      <c r="P1087" s="212"/>
      <c r="Q1087" s="212"/>
      <c r="R1087" s="212"/>
      <c r="S1087" s="212"/>
      <c r="T1087" s="213"/>
      <c r="AT1087" s="214" t="s">
        <v>155</v>
      </c>
      <c r="AU1087" s="214" t="s">
        <v>82</v>
      </c>
      <c r="AV1087" s="14" t="s">
        <v>82</v>
      </c>
      <c r="AW1087" s="14" t="s">
        <v>33</v>
      </c>
      <c r="AX1087" s="14" t="s">
        <v>72</v>
      </c>
      <c r="AY1087" s="214" t="s">
        <v>143</v>
      </c>
    </row>
    <row r="1088" spans="2:51" s="13" customFormat="1" ht="12">
      <c r="B1088" s="193"/>
      <c r="C1088" s="194"/>
      <c r="D1088" s="195" t="s">
        <v>155</v>
      </c>
      <c r="E1088" s="196" t="s">
        <v>19</v>
      </c>
      <c r="F1088" s="197" t="s">
        <v>1233</v>
      </c>
      <c r="G1088" s="194"/>
      <c r="H1088" s="196" t="s">
        <v>19</v>
      </c>
      <c r="I1088" s="198"/>
      <c r="J1088" s="194"/>
      <c r="K1088" s="194"/>
      <c r="L1088" s="199"/>
      <c r="M1088" s="200"/>
      <c r="N1088" s="201"/>
      <c r="O1088" s="201"/>
      <c r="P1088" s="201"/>
      <c r="Q1088" s="201"/>
      <c r="R1088" s="201"/>
      <c r="S1088" s="201"/>
      <c r="T1088" s="202"/>
      <c r="AT1088" s="203" t="s">
        <v>155</v>
      </c>
      <c r="AU1088" s="203" t="s">
        <v>82</v>
      </c>
      <c r="AV1088" s="13" t="s">
        <v>80</v>
      </c>
      <c r="AW1088" s="13" t="s">
        <v>33</v>
      </c>
      <c r="AX1088" s="13" t="s">
        <v>72</v>
      </c>
      <c r="AY1088" s="203" t="s">
        <v>143</v>
      </c>
    </row>
    <row r="1089" spans="2:51" s="14" customFormat="1" ht="12">
      <c r="B1089" s="204"/>
      <c r="C1089" s="205"/>
      <c r="D1089" s="195" t="s">
        <v>155</v>
      </c>
      <c r="E1089" s="206" t="s">
        <v>19</v>
      </c>
      <c r="F1089" s="207" t="s">
        <v>1312</v>
      </c>
      <c r="G1089" s="205"/>
      <c r="H1089" s="208">
        <v>0.426</v>
      </c>
      <c r="I1089" s="209"/>
      <c r="J1089" s="205"/>
      <c r="K1089" s="205"/>
      <c r="L1089" s="210"/>
      <c r="M1089" s="211"/>
      <c r="N1089" s="212"/>
      <c r="O1089" s="212"/>
      <c r="P1089" s="212"/>
      <c r="Q1089" s="212"/>
      <c r="R1089" s="212"/>
      <c r="S1089" s="212"/>
      <c r="T1089" s="213"/>
      <c r="AT1089" s="214" t="s">
        <v>155</v>
      </c>
      <c r="AU1089" s="214" t="s">
        <v>82</v>
      </c>
      <c r="AV1089" s="14" t="s">
        <v>82</v>
      </c>
      <c r="AW1089" s="14" t="s">
        <v>33</v>
      </c>
      <c r="AX1089" s="14" t="s">
        <v>72</v>
      </c>
      <c r="AY1089" s="214" t="s">
        <v>143</v>
      </c>
    </row>
    <row r="1090" spans="2:51" s="13" customFormat="1" ht="12">
      <c r="B1090" s="193"/>
      <c r="C1090" s="194"/>
      <c r="D1090" s="195" t="s">
        <v>155</v>
      </c>
      <c r="E1090" s="196" t="s">
        <v>19</v>
      </c>
      <c r="F1090" s="197" t="s">
        <v>1235</v>
      </c>
      <c r="G1090" s="194"/>
      <c r="H1090" s="196" t="s">
        <v>19</v>
      </c>
      <c r="I1090" s="198"/>
      <c r="J1090" s="194"/>
      <c r="K1090" s="194"/>
      <c r="L1090" s="199"/>
      <c r="M1090" s="200"/>
      <c r="N1090" s="201"/>
      <c r="O1090" s="201"/>
      <c r="P1090" s="201"/>
      <c r="Q1090" s="201"/>
      <c r="R1090" s="201"/>
      <c r="S1090" s="201"/>
      <c r="T1090" s="202"/>
      <c r="AT1090" s="203" t="s">
        <v>155</v>
      </c>
      <c r="AU1090" s="203" t="s">
        <v>82</v>
      </c>
      <c r="AV1090" s="13" t="s">
        <v>80</v>
      </c>
      <c r="AW1090" s="13" t="s">
        <v>33</v>
      </c>
      <c r="AX1090" s="13" t="s">
        <v>72</v>
      </c>
      <c r="AY1090" s="203" t="s">
        <v>143</v>
      </c>
    </row>
    <row r="1091" spans="2:51" s="14" customFormat="1" ht="12">
      <c r="B1091" s="204"/>
      <c r="C1091" s="205"/>
      <c r="D1091" s="195" t="s">
        <v>155</v>
      </c>
      <c r="E1091" s="206" t="s">
        <v>19</v>
      </c>
      <c r="F1091" s="207" t="s">
        <v>1313</v>
      </c>
      <c r="G1091" s="205"/>
      <c r="H1091" s="208">
        <v>2.005</v>
      </c>
      <c r="I1091" s="209"/>
      <c r="J1091" s="205"/>
      <c r="K1091" s="205"/>
      <c r="L1091" s="210"/>
      <c r="M1091" s="211"/>
      <c r="N1091" s="212"/>
      <c r="O1091" s="212"/>
      <c r="P1091" s="212"/>
      <c r="Q1091" s="212"/>
      <c r="R1091" s="212"/>
      <c r="S1091" s="212"/>
      <c r="T1091" s="213"/>
      <c r="AT1091" s="214" t="s">
        <v>155</v>
      </c>
      <c r="AU1091" s="214" t="s">
        <v>82</v>
      </c>
      <c r="AV1091" s="14" t="s">
        <v>82</v>
      </c>
      <c r="AW1091" s="14" t="s">
        <v>33</v>
      </c>
      <c r="AX1091" s="14" t="s">
        <v>72</v>
      </c>
      <c r="AY1091" s="214" t="s">
        <v>143</v>
      </c>
    </row>
    <row r="1092" spans="2:51" s="13" customFormat="1" ht="12">
      <c r="B1092" s="193"/>
      <c r="C1092" s="194"/>
      <c r="D1092" s="195" t="s">
        <v>155</v>
      </c>
      <c r="E1092" s="196" t="s">
        <v>19</v>
      </c>
      <c r="F1092" s="197" t="s">
        <v>1237</v>
      </c>
      <c r="G1092" s="194"/>
      <c r="H1092" s="196" t="s">
        <v>19</v>
      </c>
      <c r="I1092" s="198"/>
      <c r="J1092" s="194"/>
      <c r="K1092" s="194"/>
      <c r="L1092" s="199"/>
      <c r="M1092" s="200"/>
      <c r="N1092" s="201"/>
      <c r="O1092" s="201"/>
      <c r="P1092" s="201"/>
      <c r="Q1092" s="201"/>
      <c r="R1092" s="201"/>
      <c r="S1092" s="201"/>
      <c r="T1092" s="202"/>
      <c r="AT1092" s="203" t="s">
        <v>155</v>
      </c>
      <c r="AU1092" s="203" t="s">
        <v>82</v>
      </c>
      <c r="AV1092" s="13" t="s">
        <v>80</v>
      </c>
      <c r="AW1092" s="13" t="s">
        <v>33</v>
      </c>
      <c r="AX1092" s="13" t="s">
        <v>72</v>
      </c>
      <c r="AY1092" s="203" t="s">
        <v>143</v>
      </c>
    </row>
    <row r="1093" spans="2:51" s="14" customFormat="1" ht="12">
      <c r="B1093" s="204"/>
      <c r="C1093" s="205"/>
      <c r="D1093" s="195" t="s">
        <v>155</v>
      </c>
      <c r="E1093" s="206" t="s">
        <v>19</v>
      </c>
      <c r="F1093" s="207" t="s">
        <v>1314</v>
      </c>
      <c r="G1093" s="205"/>
      <c r="H1093" s="208">
        <v>0.76</v>
      </c>
      <c r="I1093" s="209"/>
      <c r="J1093" s="205"/>
      <c r="K1093" s="205"/>
      <c r="L1093" s="210"/>
      <c r="M1093" s="211"/>
      <c r="N1093" s="212"/>
      <c r="O1093" s="212"/>
      <c r="P1093" s="212"/>
      <c r="Q1093" s="212"/>
      <c r="R1093" s="212"/>
      <c r="S1093" s="212"/>
      <c r="T1093" s="213"/>
      <c r="AT1093" s="214" t="s">
        <v>155</v>
      </c>
      <c r="AU1093" s="214" t="s">
        <v>82</v>
      </c>
      <c r="AV1093" s="14" t="s">
        <v>82</v>
      </c>
      <c r="AW1093" s="14" t="s">
        <v>33</v>
      </c>
      <c r="AX1093" s="14" t="s">
        <v>72</v>
      </c>
      <c r="AY1093" s="214" t="s">
        <v>143</v>
      </c>
    </row>
    <row r="1094" spans="2:51" s="13" customFormat="1" ht="12">
      <c r="B1094" s="193"/>
      <c r="C1094" s="194"/>
      <c r="D1094" s="195" t="s">
        <v>155</v>
      </c>
      <c r="E1094" s="196" t="s">
        <v>19</v>
      </c>
      <c r="F1094" s="197" t="s">
        <v>1239</v>
      </c>
      <c r="G1094" s="194"/>
      <c r="H1094" s="196" t="s">
        <v>19</v>
      </c>
      <c r="I1094" s="198"/>
      <c r="J1094" s="194"/>
      <c r="K1094" s="194"/>
      <c r="L1094" s="199"/>
      <c r="M1094" s="200"/>
      <c r="N1094" s="201"/>
      <c r="O1094" s="201"/>
      <c r="P1094" s="201"/>
      <c r="Q1094" s="201"/>
      <c r="R1094" s="201"/>
      <c r="S1094" s="201"/>
      <c r="T1094" s="202"/>
      <c r="AT1094" s="203" t="s">
        <v>155</v>
      </c>
      <c r="AU1094" s="203" t="s">
        <v>82</v>
      </c>
      <c r="AV1094" s="13" t="s">
        <v>80</v>
      </c>
      <c r="AW1094" s="13" t="s">
        <v>33</v>
      </c>
      <c r="AX1094" s="13" t="s">
        <v>72</v>
      </c>
      <c r="AY1094" s="203" t="s">
        <v>143</v>
      </c>
    </row>
    <row r="1095" spans="2:51" s="14" customFormat="1" ht="12">
      <c r="B1095" s="204"/>
      <c r="C1095" s="205"/>
      <c r="D1095" s="195" t="s">
        <v>155</v>
      </c>
      <c r="E1095" s="206" t="s">
        <v>19</v>
      </c>
      <c r="F1095" s="207" t="s">
        <v>1315</v>
      </c>
      <c r="G1095" s="205"/>
      <c r="H1095" s="208">
        <v>0.225</v>
      </c>
      <c r="I1095" s="209"/>
      <c r="J1095" s="205"/>
      <c r="K1095" s="205"/>
      <c r="L1095" s="210"/>
      <c r="M1095" s="211"/>
      <c r="N1095" s="212"/>
      <c r="O1095" s="212"/>
      <c r="P1095" s="212"/>
      <c r="Q1095" s="212"/>
      <c r="R1095" s="212"/>
      <c r="S1095" s="212"/>
      <c r="T1095" s="213"/>
      <c r="AT1095" s="214" t="s">
        <v>155</v>
      </c>
      <c r="AU1095" s="214" t="s">
        <v>82</v>
      </c>
      <c r="AV1095" s="14" t="s">
        <v>82</v>
      </c>
      <c r="AW1095" s="14" t="s">
        <v>33</v>
      </c>
      <c r="AX1095" s="14" t="s">
        <v>72</v>
      </c>
      <c r="AY1095" s="214" t="s">
        <v>143</v>
      </c>
    </row>
    <row r="1096" spans="2:51" s="13" customFormat="1" ht="12">
      <c r="B1096" s="193"/>
      <c r="C1096" s="194"/>
      <c r="D1096" s="195" t="s">
        <v>155</v>
      </c>
      <c r="E1096" s="196" t="s">
        <v>19</v>
      </c>
      <c r="F1096" s="197" t="s">
        <v>1316</v>
      </c>
      <c r="G1096" s="194"/>
      <c r="H1096" s="196" t="s">
        <v>19</v>
      </c>
      <c r="I1096" s="198"/>
      <c r="J1096" s="194"/>
      <c r="K1096" s="194"/>
      <c r="L1096" s="199"/>
      <c r="M1096" s="200"/>
      <c r="N1096" s="201"/>
      <c r="O1096" s="201"/>
      <c r="P1096" s="201"/>
      <c r="Q1096" s="201"/>
      <c r="R1096" s="201"/>
      <c r="S1096" s="201"/>
      <c r="T1096" s="202"/>
      <c r="AT1096" s="203" t="s">
        <v>155</v>
      </c>
      <c r="AU1096" s="203" t="s">
        <v>82</v>
      </c>
      <c r="AV1096" s="13" t="s">
        <v>80</v>
      </c>
      <c r="AW1096" s="13" t="s">
        <v>33</v>
      </c>
      <c r="AX1096" s="13" t="s">
        <v>72</v>
      </c>
      <c r="AY1096" s="203" t="s">
        <v>143</v>
      </c>
    </row>
    <row r="1097" spans="2:51" s="14" customFormat="1" ht="12">
      <c r="B1097" s="204"/>
      <c r="C1097" s="205"/>
      <c r="D1097" s="195" t="s">
        <v>155</v>
      </c>
      <c r="E1097" s="206" t="s">
        <v>19</v>
      </c>
      <c r="F1097" s="207" t="s">
        <v>1317</v>
      </c>
      <c r="G1097" s="205"/>
      <c r="H1097" s="208">
        <v>0.72</v>
      </c>
      <c r="I1097" s="209"/>
      <c r="J1097" s="205"/>
      <c r="K1097" s="205"/>
      <c r="L1097" s="210"/>
      <c r="M1097" s="211"/>
      <c r="N1097" s="212"/>
      <c r="O1097" s="212"/>
      <c r="P1097" s="212"/>
      <c r="Q1097" s="212"/>
      <c r="R1097" s="212"/>
      <c r="S1097" s="212"/>
      <c r="T1097" s="213"/>
      <c r="AT1097" s="214" t="s">
        <v>155</v>
      </c>
      <c r="AU1097" s="214" t="s">
        <v>82</v>
      </c>
      <c r="AV1097" s="14" t="s">
        <v>82</v>
      </c>
      <c r="AW1097" s="14" t="s">
        <v>33</v>
      </c>
      <c r="AX1097" s="14" t="s">
        <v>72</v>
      </c>
      <c r="AY1097" s="214" t="s">
        <v>143</v>
      </c>
    </row>
    <row r="1098" spans="2:51" s="16" customFormat="1" ht="12">
      <c r="B1098" s="236"/>
      <c r="C1098" s="237"/>
      <c r="D1098" s="195" t="s">
        <v>155</v>
      </c>
      <c r="E1098" s="238" t="s">
        <v>19</v>
      </c>
      <c r="F1098" s="239" t="s">
        <v>361</v>
      </c>
      <c r="G1098" s="237"/>
      <c r="H1098" s="240">
        <v>4.76</v>
      </c>
      <c r="I1098" s="241"/>
      <c r="J1098" s="237"/>
      <c r="K1098" s="237"/>
      <c r="L1098" s="242"/>
      <c r="M1098" s="243"/>
      <c r="N1098" s="244"/>
      <c r="O1098" s="244"/>
      <c r="P1098" s="244"/>
      <c r="Q1098" s="244"/>
      <c r="R1098" s="244"/>
      <c r="S1098" s="244"/>
      <c r="T1098" s="245"/>
      <c r="AT1098" s="246" t="s">
        <v>155</v>
      </c>
      <c r="AU1098" s="246" t="s">
        <v>82</v>
      </c>
      <c r="AV1098" s="16" t="s">
        <v>144</v>
      </c>
      <c r="AW1098" s="16" t="s">
        <v>33</v>
      </c>
      <c r="AX1098" s="16" t="s">
        <v>72</v>
      </c>
      <c r="AY1098" s="246" t="s">
        <v>143</v>
      </c>
    </row>
    <row r="1099" spans="2:51" s="13" customFormat="1" ht="12">
      <c r="B1099" s="193"/>
      <c r="C1099" s="194"/>
      <c r="D1099" s="195" t="s">
        <v>155</v>
      </c>
      <c r="E1099" s="196" t="s">
        <v>19</v>
      </c>
      <c r="F1099" s="197" t="s">
        <v>1298</v>
      </c>
      <c r="G1099" s="194"/>
      <c r="H1099" s="196" t="s">
        <v>19</v>
      </c>
      <c r="I1099" s="198"/>
      <c r="J1099" s="194"/>
      <c r="K1099" s="194"/>
      <c r="L1099" s="199"/>
      <c r="M1099" s="200"/>
      <c r="N1099" s="201"/>
      <c r="O1099" s="201"/>
      <c r="P1099" s="201"/>
      <c r="Q1099" s="201"/>
      <c r="R1099" s="201"/>
      <c r="S1099" s="201"/>
      <c r="T1099" s="202"/>
      <c r="AT1099" s="203" t="s">
        <v>155</v>
      </c>
      <c r="AU1099" s="203" t="s">
        <v>82</v>
      </c>
      <c r="AV1099" s="13" t="s">
        <v>80</v>
      </c>
      <c r="AW1099" s="13" t="s">
        <v>33</v>
      </c>
      <c r="AX1099" s="13" t="s">
        <v>72</v>
      </c>
      <c r="AY1099" s="203" t="s">
        <v>143</v>
      </c>
    </row>
    <row r="1100" spans="2:51" s="14" customFormat="1" ht="12">
      <c r="B1100" s="204"/>
      <c r="C1100" s="205"/>
      <c r="D1100" s="195" t="s">
        <v>155</v>
      </c>
      <c r="E1100" s="206" t="s">
        <v>19</v>
      </c>
      <c r="F1100" s="207" t="s">
        <v>1318</v>
      </c>
      <c r="G1100" s="205"/>
      <c r="H1100" s="208">
        <v>2.001</v>
      </c>
      <c r="I1100" s="209"/>
      <c r="J1100" s="205"/>
      <c r="K1100" s="205"/>
      <c r="L1100" s="210"/>
      <c r="M1100" s="211"/>
      <c r="N1100" s="212"/>
      <c r="O1100" s="212"/>
      <c r="P1100" s="212"/>
      <c r="Q1100" s="212"/>
      <c r="R1100" s="212"/>
      <c r="S1100" s="212"/>
      <c r="T1100" s="213"/>
      <c r="AT1100" s="214" t="s">
        <v>155</v>
      </c>
      <c r="AU1100" s="214" t="s">
        <v>82</v>
      </c>
      <c r="AV1100" s="14" t="s">
        <v>82</v>
      </c>
      <c r="AW1100" s="14" t="s">
        <v>33</v>
      </c>
      <c r="AX1100" s="14" t="s">
        <v>72</v>
      </c>
      <c r="AY1100" s="214" t="s">
        <v>143</v>
      </c>
    </row>
    <row r="1101" spans="2:51" s="16" customFormat="1" ht="12">
      <c r="B1101" s="236"/>
      <c r="C1101" s="237"/>
      <c r="D1101" s="195" t="s">
        <v>155</v>
      </c>
      <c r="E1101" s="238" t="s">
        <v>19</v>
      </c>
      <c r="F1101" s="239" t="s">
        <v>361</v>
      </c>
      <c r="G1101" s="237"/>
      <c r="H1101" s="240">
        <v>2.001</v>
      </c>
      <c r="I1101" s="241"/>
      <c r="J1101" s="237"/>
      <c r="K1101" s="237"/>
      <c r="L1101" s="242"/>
      <c r="M1101" s="243"/>
      <c r="N1101" s="244"/>
      <c r="O1101" s="244"/>
      <c r="P1101" s="244"/>
      <c r="Q1101" s="244"/>
      <c r="R1101" s="244"/>
      <c r="S1101" s="244"/>
      <c r="T1101" s="245"/>
      <c r="AT1101" s="246" t="s">
        <v>155</v>
      </c>
      <c r="AU1101" s="246" t="s">
        <v>82</v>
      </c>
      <c r="AV1101" s="16" t="s">
        <v>144</v>
      </c>
      <c r="AW1101" s="16" t="s">
        <v>33</v>
      </c>
      <c r="AX1101" s="16" t="s">
        <v>72</v>
      </c>
      <c r="AY1101" s="246" t="s">
        <v>143</v>
      </c>
    </row>
    <row r="1102" spans="2:51" s="15" customFormat="1" ht="12">
      <c r="B1102" s="215"/>
      <c r="C1102" s="216"/>
      <c r="D1102" s="195" t="s">
        <v>155</v>
      </c>
      <c r="E1102" s="217" t="s">
        <v>19</v>
      </c>
      <c r="F1102" s="218" t="s">
        <v>166</v>
      </c>
      <c r="G1102" s="216"/>
      <c r="H1102" s="219">
        <v>6.761</v>
      </c>
      <c r="I1102" s="220"/>
      <c r="J1102" s="216"/>
      <c r="K1102" s="216"/>
      <c r="L1102" s="221"/>
      <c r="M1102" s="222"/>
      <c r="N1102" s="223"/>
      <c r="O1102" s="223"/>
      <c r="P1102" s="223"/>
      <c r="Q1102" s="223"/>
      <c r="R1102" s="223"/>
      <c r="S1102" s="223"/>
      <c r="T1102" s="224"/>
      <c r="AT1102" s="225" t="s">
        <v>155</v>
      </c>
      <c r="AU1102" s="225" t="s">
        <v>82</v>
      </c>
      <c r="AV1102" s="15" t="s">
        <v>151</v>
      </c>
      <c r="AW1102" s="15" t="s">
        <v>33</v>
      </c>
      <c r="AX1102" s="15" t="s">
        <v>80</v>
      </c>
      <c r="AY1102" s="225" t="s">
        <v>143</v>
      </c>
    </row>
    <row r="1103" spans="1:65" s="2" customFormat="1" ht="44.25" customHeight="1">
      <c r="A1103" s="36"/>
      <c r="B1103" s="37"/>
      <c r="C1103" s="175" t="s">
        <v>1319</v>
      </c>
      <c r="D1103" s="175" t="s">
        <v>146</v>
      </c>
      <c r="E1103" s="176" t="s">
        <v>1320</v>
      </c>
      <c r="F1103" s="177" t="s">
        <v>1321</v>
      </c>
      <c r="G1103" s="178" t="s">
        <v>178</v>
      </c>
      <c r="H1103" s="179">
        <v>11.46</v>
      </c>
      <c r="I1103" s="180"/>
      <c r="J1103" s="181">
        <f>ROUND(I1103*H1103,2)</f>
        <v>0</v>
      </c>
      <c r="K1103" s="177" t="s">
        <v>19</v>
      </c>
      <c r="L1103" s="41"/>
      <c r="M1103" s="182" t="s">
        <v>19</v>
      </c>
      <c r="N1103" s="183" t="s">
        <v>43</v>
      </c>
      <c r="O1103" s="66"/>
      <c r="P1103" s="184">
        <f>O1103*H1103</f>
        <v>0</v>
      </c>
      <c r="Q1103" s="184">
        <v>1E-05</v>
      </c>
      <c r="R1103" s="184">
        <f>Q1103*H1103</f>
        <v>0.00011460000000000002</v>
      </c>
      <c r="S1103" s="184">
        <v>0</v>
      </c>
      <c r="T1103" s="185">
        <f>S1103*H1103</f>
        <v>0</v>
      </c>
      <c r="U1103" s="36"/>
      <c r="V1103" s="36"/>
      <c r="W1103" s="36"/>
      <c r="X1103" s="36"/>
      <c r="Y1103" s="36"/>
      <c r="Z1103" s="36"/>
      <c r="AA1103" s="36"/>
      <c r="AB1103" s="36"/>
      <c r="AC1103" s="36"/>
      <c r="AD1103" s="36"/>
      <c r="AE1103" s="36"/>
      <c r="AR1103" s="186" t="s">
        <v>257</v>
      </c>
      <c r="AT1103" s="186" t="s">
        <v>146</v>
      </c>
      <c r="AU1103" s="186" t="s">
        <v>82</v>
      </c>
      <c r="AY1103" s="19" t="s">
        <v>143</v>
      </c>
      <c r="BE1103" s="187">
        <f>IF(N1103="základní",J1103,0)</f>
        <v>0</v>
      </c>
      <c r="BF1103" s="187">
        <f>IF(N1103="snížená",J1103,0)</f>
        <v>0</v>
      </c>
      <c r="BG1103" s="187">
        <f>IF(N1103="zákl. přenesená",J1103,0)</f>
        <v>0</v>
      </c>
      <c r="BH1103" s="187">
        <f>IF(N1103="sníž. přenesená",J1103,0)</f>
        <v>0</v>
      </c>
      <c r="BI1103" s="187">
        <f>IF(N1103="nulová",J1103,0)</f>
        <v>0</v>
      </c>
      <c r="BJ1103" s="19" t="s">
        <v>80</v>
      </c>
      <c r="BK1103" s="187">
        <f>ROUND(I1103*H1103,2)</f>
        <v>0</v>
      </c>
      <c r="BL1103" s="19" t="s">
        <v>257</v>
      </c>
      <c r="BM1103" s="186" t="s">
        <v>1322</v>
      </c>
    </row>
    <row r="1104" spans="1:65" s="2" customFormat="1" ht="37.9" customHeight="1">
      <c r="A1104" s="36"/>
      <c r="B1104" s="37"/>
      <c r="C1104" s="175" t="s">
        <v>1323</v>
      </c>
      <c r="D1104" s="175" t="s">
        <v>146</v>
      </c>
      <c r="E1104" s="176" t="s">
        <v>1324</v>
      </c>
      <c r="F1104" s="177" t="s">
        <v>1325</v>
      </c>
      <c r="G1104" s="178" t="s">
        <v>178</v>
      </c>
      <c r="H1104" s="179">
        <v>11.46</v>
      </c>
      <c r="I1104" s="180"/>
      <c r="J1104" s="181">
        <f>ROUND(I1104*H1104,2)</f>
        <v>0</v>
      </c>
      <c r="K1104" s="177" t="s">
        <v>150</v>
      </c>
      <c r="L1104" s="41"/>
      <c r="M1104" s="182" t="s">
        <v>19</v>
      </c>
      <c r="N1104" s="183" t="s">
        <v>43</v>
      </c>
      <c r="O1104" s="66"/>
      <c r="P1104" s="184">
        <f>O1104*H1104</f>
        <v>0</v>
      </c>
      <c r="Q1104" s="184">
        <v>0.01772</v>
      </c>
      <c r="R1104" s="184">
        <f>Q1104*H1104</f>
        <v>0.2030712</v>
      </c>
      <c r="S1104" s="184">
        <v>0</v>
      </c>
      <c r="T1104" s="185">
        <f>S1104*H1104</f>
        <v>0</v>
      </c>
      <c r="U1104" s="36"/>
      <c r="V1104" s="36"/>
      <c r="W1104" s="36"/>
      <c r="X1104" s="36"/>
      <c r="Y1104" s="36"/>
      <c r="Z1104" s="36"/>
      <c r="AA1104" s="36"/>
      <c r="AB1104" s="36"/>
      <c r="AC1104" s="36"/>
      <c r="AD1104" s="36"/>
      <c r="AE1104" s="36"/>
      <c r="AR1104" s="186" t="s">
        <v>257</v>
      </c>
      <c r="AT1104" s="186" t="s">
        <v>146</v>
      </c>
      <c r="AU1104" s="186" t="s">
        <v>82</v>
      </c>
      <c r="AY1104" s="19" t="s">
        <v>143</v>
      </c>
      <c r="BE1104" s="187">
        <f>IF(N1104="základní",J1104,0)</f>
        <v>0</v>
      </c>
      <c r="BF1104" s="187">
        <f>IF(N1104="snížená",J1104,0)</f>
        <v>0</v>
      </c>
      <c r="BG1104" s="187">
        <f>IF(N1104="zákl. přenesená",J1104,0)</f>
        <v>0</v>
      </c>
      <c r="BH1104" s="187">
        <f>IF(N1104="sníž. přenesená",J1104,0)</f>
        <v>0</v>
      </c>
      <c r="BI1104" s="187">
        <f>IF(N1104="nulová",J1104,0)</f>
        <v>0</v>
      </c>
      <c r="BJ1104" s="19" t="s">
        <v>80</v>
      </c>
      <c r="BK1104" s="187">
        <f>ROUND(I1104*H1104,2)</f>
        <v>0</v>
      </c>
      <c r="BL1104" s="19" t="s">
        <v>257</v>
      </c>
      <c r="BM1104" s="186" t="s">
        <v>1326</v>
      </c>
    </row>
    <row r="1105" spans="1:47" s="2" customFormat="1" ht="12">
      <c r="A1105" s="36"/>
      <c r="B1105" s="37"/>
      <c r="C1105" s="38"/>
      <c r="D1105" s="188" t="s">
        <v>153</v>
      </c>
      <c r="E1105" s="38"/>
      <c r="F1105" s="189" t="s">
        <v>1327</v>
      </c>
      <c r="G1105" s="38"/>
      <c r="H1105" s="38"/>
      <c r="I1105" s="190"/>
      <c r="J1105" s="38"/>
      <c r="K1105" s="38"/>
      <c r="L1105" s="41"/>
      <c r="M1105" s="191"/>
      <c r="N1105" s="192"/>
      <c r="O1105" s="66"/>
      <c r="P1105" s="66"/>
      <c r="Q1105" s="66"/>
      <c r="R1105" s="66"/>
      <c r="S1105" s="66"/>
      <c r="T1105" s="67"/>
      <c r="U1105" s="36"/>
      <c r="V1105" s="36"/>
      <c r="W1105" s="36"/>
      <c r="X1105" s="36"/>
      <c r="Y1105" s="36"/>
      <c r="Z1105" s="36"/>
      <c r="AA1105" s="36"/>
      <c r="AB1105" s="36"/>
      <c r="AC1105" s="36"/>
      <c r="AD1105" s="36"/>
      <c r="AE1105" s="36"/>
      <c r="AT1105" s="19" t="s">
        <v>153</v>
      </c>
      <c r="AU1105" s="19" t="s">
        <v>82</v>
      </c>
    </row>
    <row r="1106" spans="2:51" s="13" customFormat="1" ht="12">
      <c r="B1106" s="193"/>
      <c r="C1106" s="194"/>
      <c r="D1106" s="195" t="s">
        <v>155</v>
      </c>
      <c r="E1106" s="196" t="s">
        <v>19</v>
      </c>
      <c r="F1106" s="197" t="s">
        <v>1328</v>
      </c>
      <c r="G1106" s="194"/>
      <c r="H1106" s="196" t="s">
        <v>19</v>
      </c>
      <c r="I1106" s="198"/>
      <c r="J1106" s="194"/>
      <c r="K1106" s="194"/>
      <c r="L1106" s="199"/>
      <c r="M1106" s="200"/>
      <c r="N1106" s="201"/>
      <c r="O1106" s="201"/>
      <c r="P1106" s="201"/>
      <c r="Q1106" s="201"/>
      <c r="R1106" s="201"/>
      <c r="S1106" s="201"/>
      <c r="T1106" s="202"/>
      <c r="AT1106" s="203" t="s">
        <v>155</v>
      </c>
      <c r="AU1106" s="203" t="s">
        <v>82</v>
      </c>
      <c r="AV1106" s="13" t="s">
        <v>80</v>
      </c>
      <c r="AW1106" s="13" t="s">
        <v>33</v>
      </c>
      <c r="AX1106" s="13" t="s">
        <v>72</v>
      </c>
      <c r="AY1106" s="203" t="s">
        <v>143</v>
      </c>
    </row>
    <row r="1107" spans="2:51" s="14" customFormat="1" ht="12">
      <c r="B1107" s="204"/>
      <c r="C1107" s="205"/>
      <c r="D1107" s="195" t="s">
        <v>155</v>
      </c>
      <c r="E1107" s="206" t="s">
        <v>19</v>
      </c>
      <c r="F1107" s="207" t="s">
        <v>1329</v>
      </c>
      <c r="G1107" s="205"/>
      <c r="H1107" s="208">
        <v>2.7</v>
      </c>
      <c r="I1107" s="209"/>
      <c r="J1107" s="205"/>
      <c r="K1107" s="205"/>
      <c r="L1107" s="210"/>
      <c r="M1107" s="211"/>
      <c r="N1107" s="212"/>
      <c r="O1107" s="212"/>
      <c r="P1107" s="212"/>
      <c r="Q1107" s="212"/>
      <c r="R1107" s="212"/>
      <c r="S1107" s="212"/>
      <c r="T1107" s="213"/>
      <c r="AT1107" s="214" t="s">
        <v>155</v>
      </c>
      <c r="AU1107" s="214" t="s">
        <v>82</v>
      </c>
      <c r="AV1107" s="14" t="s">
        <v>82</v>
      </c>
      <c r="AW1107" s="14" t="s">
        <v>33</v>
      </c>
      <c r="AX1107" s="14" t="s">
        <v>72</v>
      </c>
      <c r="AY1107" s="214" t="s">
        <v>143</v>
      </c>
    </row>
    <row r="1108" spans="2:51" s="14" customFormat="1" ht="12">
      <c r="B1108" s="204"/>
      <c r="C1108" s="205"/>
      <c r="D1108" s="195" t="s">
        <v>155</v>
      </c>
      <c r="E1108" s="206" t="s">
        <v>19</v>
      </c>
      <c r="F1108" s="207" t="s">
        <v>1330</v>
      </c>
      <c r="G1108" s="205"/>
      <c r="H1108" s="208">
        <v>8.76</v>
      </c>
      <c r="I1108" s="209"/>
      <c r="J1108" s="205"/>
      <c r="K1108" s="205"/>
      <c r="L1108" s="210"/>
      <c r="M1108" s="211"/>
      <c r="N1108" s="212"/>
      <c r="O1108" s="212"/>
      <c r="P1108" s="212"/>
      <c r="Q1108" s="212"/>
      <c r="R1108" s="212"/>
      <c r="S1108" s="212"/>
      <c r="T1108" s="213"/>
      <c r="AT1108" s="214" t="s">
        <v>155</v>
      </c>
      <c r="AU1108" s="214" t="s">
        <v>82</v>
      </c>
      <c r="AV1108" s="14" t="s">
        <v>82</v>
      </c>
      <c r="AW1108" s="14" t="s">
        <v>33</v>
      </c>
      <c r="AX1108" s="14" t="s">
        <v>72</v>
      </c>
      <c r="AY1108" s="214" t="s">
        <v>143</v>
      </c>
    </row>
    <row r="1109" spans="2:51" s="15" customFormat="1" ht="12">
      <c r="B1109" s="215"/>
      <c r="C1109" s="216"/>
      <c r="D1109" s="195" t="s">
        <v>155</v>
      </c>
      <c r="E1109" s="217" t="s">
        <v>19</v>
      </c>
      <c r="F1109" s="218" t="s">
        <v>166</v>
      </c>
      <c r="G1109" s="216"/>
      <c r="H1109" s="219">
        <v>11.46</v>
      </c>
      <c r="I1109" s="220"/>
      <c r="J1109" s="216"/>
      <c r="K1109" s="216"/>
      <c r="L1109" s="221"/>
      <c r="M1109" s="222"/>
      <c r="N1109" s="223"/>
      <c r="O1109" s="223"/>
      <c r="P1109" s="223"/>
      <c r="Q1109" s="223"/>
      <c r="R1109" s="223"/>
      <c r="S1109" s="223"/>
      <c r="T1109" s="224"/>
      <c r="AT1109" s="225" t="s">
        <v>155</v>
      </c>
      <c r="AU1109" s="225" t="s">
        <v>82</v>
      </c>
      <c r="AV1109" s="15" t="s">
        <v>151</v>
      </c>
      <c r="AW1109" s="15" t="s">
        <v>33</v>
      </c>
      <c r="AX1109" s="15" t="s">
        <v>80</v>
      </c>
      <c r="AY1109" s="225" t="s">
        <v>143</v>
      </c>
    </row>
    <row r="1110" spans="1:65" s="2" customFormat="1" ht="37.9" customHeight="1">
      <c r="A1110" s="36"/>
      <c r="B1110" s="37"/>
      <c r="C1110" s="175" t="s">
        <v>1331</v>
      </c>
      <c r="D1110" s="175" t="s">
        <v>146</v>
      </c>
      <c r="E1110" s="176" t="s">
        <v>1332</v>
      </c>
      <c r="F1110" s="177" t="s">
        <v>1333</v>
      </c>
      <c r="G1110" s="178" t="s">
        <v>178</v>
      </c>
      <c r="H1110" s="179">
        <v>66.8</v>
      </c>
      <c r="I1110" s="180"/>
      <c r="J1110" s="181">
        <f>ROUND(I1110*H1110,2)</f>
        <v>0</v>
      </c>
      <c r="K1110" s="177" t="s">
        <v>150</v>
      </c>
      <c r="L1110" s="41"/>
      <c r="M1110" s="182" t="s">
        <v>19</v>
      </c>
      <c r="N1110" s="183" t="s">
        <v>43</v>
      </c>
      <c r="O1110" s="66"/>
      <c r="P1110" s="184">
        <f>O1110*H1110</f>
        <v>0</v>
      </c>
      <c r="Q1110" s="184">
        <v>0.02265</v>
      </c>
      <c r="R1110" s="184">
        <f>Q1110*H1110</f>
        <v>1.51302</v>
      </c>
      <c r="S1110" s="184">
        <v>0</v>
      </c>
      <c r="T1110" s="185">
        <f>S1110*H1110</f>
        <v>0</v>
      </c>
      <c r="U1110" s="36"/>
      <c r="V1110" s="36"/>
      <c r="W1110" s="36"/>
      <c r="X1110" s="36"/>
      <c r="Y1110" s="36"/>
      <c r="Z1110" s="36"/>
      <c r="AA1110" s="36"/>
      <c r="AB1110" s="36"/>
      <c r="AC1110" s="36"/>
      <c r="AD1110" s="36"/>
      <c r="AE1110" s="36"/>
      <c r="AR1110" s="186" t="s">
        <v>257</v>
      </c>
      <c r="AT1110" s="186" t="s">
        <v>146</v>
      </c>
      <c r="AU1110" s="186" t="s">
        <v>82</v>
      </c>
      <c r="AY1110" s="19" t="s">
        <v>143</v>
      </c>
      <c r="BE1110" s="187">
        <f>IF(N1110="základní",J1110,0)</f>
        <v>0</v>
      </c>
      <c r="BF1110" s="187">
        <f>IF(N1110="snížená",J1110,0)</f>
        <v>0</v>
      </c>
      <c r="BG1110" s="187">
        <f>IF(N1110="zákl. přenesená",J1110,0)</f>
        <v>0</v>
      </c>
      <c r="BH1110" s="187">
        <f>IF(N1110="sníž. přenesená",J1110,0)</f>
        <v>0</v>
      </c>
      <c r="BI1110" s="187">
        <f>IF(N1110="nulová",J1110,0)</f>
        <v>0</v>
      </c>
      <c r="BJ1110" s="19" t="s">
        <v>80</v>
      </c>
      <c r="BK1110" s="187">
        <f>ROUND(I1110*H1110,2)</f>
        <v>0</v>
      </c>
      <c r="BL1110" s="19" t="s">
        <v>257</v>
      </c>
      <c r="BM1110" s="186" t="s">
        <v>1334</v>
      </c>
    </row>
    <row r="1111" spans="1:47" s="2" customFormat="1" ht="12">
      <c r="A1111" s="36"/>
      <c r="B1111" s="37"/>
      <c r="C1111" s="38"/>
      <c r="D1111" s="188" t="s">
        <v>153</v>
      </c>
      <c r="E1111" s="38"/>
      <c r="F1111" s="189" t="s">
        <v>1335</v>
      </c>
      <c r="G1111" s="38"/>
      <c r="H1111" s="38"/>
      <c r="I1111" s="190"/>
      <c r="J1111" s="38"/>
      <c r="K1111" s="38"/>
      <c r="L1111" s="41"/>
      <c r="M1111" s="191"/>
      <c r="N1111" s="192"/>
      <c r="O1111" s="66"/>
      <c r="P1111" s="66"/>
      <c r="Q1111" s="66"/>
      <c r="R1111" s="66"/>
      <c r="S1111" s="66"/>
      <c r="T1111" s="67"/>
      <c r="U1111" s="36"/>
      <c r="V1111" s="36"/>
      <c r="W1111" s="36"/>
      <c r="X1111" s="36"/>
      <c r="Y1111" s="36"/>
      <c r="Z1111" s="36"/>
      <c r="AA1111" s="36"/>
      <c r="AB1111" s="36"/>
      <c r="AC1111" s="36"/>
      <c r="AD1111" s="36"/>
      <c r="AE1111" s="36"/>
      <c r="AT1111" s="19" t="s">
        <v>153</v>
      </c>
      <c r="AU1111" s="19" t="s">
        <v>82</v>
      </c>
    </row>
    <row r="1112" spans="2:51" s="13" customFormat="1" ht="12">
      <c r="B1112" s="193"/>
      <c r="C1112" s="194"/>
      <c r="D1112" s="195" t="s">
        <v>155</v>
      </c>
      <c r="E1112" s="196" t="s">
        <v>19</v>
      </c>
      <c r="F1112" s="197" t="s">
        <v>800</v>
      </c>
      <c r="G1112" s="194"/>
      <c r="H1112" s="196" t="s">
        <v>19</v>
      </c>
      <c r="I1112" s="198"/>
      <c r="J1112" s="194"/>
      <c r="K1112" s="194"/>
      <c r="L1112" s="199"/>
      <c r="M1112" s="200"/>
      <c r="N1112" s="201"/>
      <c r="O1112" s="201"/>
      <c r="P1112" s="201"/>
      <c r="Q1112" s="201"/>
      <c r="R1112" s="201"/>
      <c r="S1112" s="201"/>
      <c r="T1112" s="202"/>
      <c r="AT1112" s="203" t="s">
        <v>155</v>
      </c>
      <c r="AU1112" s="203" t="s">
        <v>82</v>
      </c>
      <c r="AV1112" s="13" t="s">
        <v>80</v>
      </c>
      <c r="AW1112" s="13" t="s">
        <v>33</v>
      </c>
      <c r="AX1112" s="13" t="s">
        <v>72</v>
      </c>
      <c r="AY1112" s="203" t="s">
        <v>143</v>
      </c>
    </row>
    <row r="1113" spans="2:51" s="14" customFormat="1" ht="12">
      <c r="B1113" s="204"/>
      <c r="C1113" s="205"/>
      <c r="D1113" s="195" t="s">
        <v>155</v>
      </c>
      <c r="E1113" s="206" t="s">
        <v>19</v>
      </c>
      <c r="F1113" s="207" t="s">
        <v>1037</v>
      </c>
      <c r="G1113" s="205"/>
      <c r="H1113" s="208">
        <v>8.7</v>
      </c>
      <c r="I1113" s="209"/>
      <c r="J1113" s="205"/>
      <c r="K1113" s="205"/>
      <c r="L1113" s="210"/>
      <c r="M1113" s="211"/>
      <c r="N1113" s="212"/>
      <c r="O1113" s="212"/>
      <c r="P1113" s="212"/>
      <c r="Q1113" s="212"/>
      <c r="R1113" s="212"/>
      <c r="S1113" s="212"/>
      <c r="T1113" s="213"/>
      <c r="AT1113" s="214" t="s">
        <v>155</v>
      </c>
      <c r="AU1113" s="214" t="s">
        <v>82</v>
      </c>
      <c r="AV1113" s="14" t="s">
        <v>82</v>
      </c>
      <c r="AW1113" s="14" t="s">
        <v>33</v>
      </c>
      <c r="AX1113" s="14" t="s">
        <v>72</v>
      </c>
      <c r="AY1113" s="214" t="s">
        <v>143</v>
      </c>
    </row>
    <row r="1114" spans="2:51" s="14" customFormat="1" ht="12">
      <c r="B1114" s="204"/>
      <c r="C1114" s="205"/>
      <c r="D1114" s="195" t="s">
        <v>155</v>
      </c>
      <c r="E1114" s="206" t="s">
        <v>19</v>
      </c>
      <c r="F1114" s="207" t="s">
        <v>1038</v>
      </c>
      <c r="G1114" s="205"/>
      <c r="H1114" s="208">
        <v>1.5</v>
      </c>
      <c r="I1114" s="209"/>
      <c r="J1114" s="205"/>
      <c r="K1114" s="205"/>
      <c r="L1114" s="210"/>
      <c r="M1114" s="211"/>
      <c r="N1114" s="212"/>
      <c r="O1114" s="212"/>
      <c r="P1114" s="212"/>
      <c r="Q1114" s="212"/>
      <c r="R1114" s="212"/>
      <c r="S1114" s="212"/>
      <c r="T1114" s="213"/>
      <c r="AT1114" s="214" t="s">
        <v>155</v>
      </c>
      <c r="AU1114" s="214" t="s">
        <v>82</v>
      </c>
      <c r="AV1114" s="14" t="s">
        <v>82</v>
      </c>
      <c r="AW1114" s="14" t="s">
        <v>33</v>
      </c>
      <c r="AX1114" s="14" t="s">
        <v>72</v>
      </c>
      <c r="AY1114" s="214" t="s">
        <v>143</v>
      </c>
    </row>
    <row r="1115" spans="2:51" s="14" customFormat="1" ht="12">
      <c r="B1115" s="204"/>
      <c r="C1115" s="205"/>
      <c r="D1115" s="195" t="s">
        <v>155</v>
      </c>
      <c r="E1115" s="206" t="s">
        <v>19</v>
      </c>
      <c r="F1115" s="207" t="s">
        <v>1039</v>
      </c>
      <c r="G1115" s="205"/>
      <c r="H1115" s="208">
        <v>6.8</v>
      </c>
      <c r="I1115" s="209"/>
      <c r="J1115" s="205"/>
      <c r="K1115" s="205"/>
      <c r="L1115" s="210"/>
      <c r="M1115" s="211"/>
      <c r="N1115" s="212"/>
      <c r="O1115" s="212"/>
      <c r="P1115" s="212"/>
      <c r="Q1115" s="212"/>
      <c r="R1115" s="212"/>
      <c r="S1115" s="212"/>
      <c r="T1115" s="213"/>
      <c r="AT1115" s="214" t="s">
        <v>155</v>
      </c>
      <c r="AU1115" s="214" t="s">
        <v>82</v>
      </c>
      <c r="AV1115" s="14" t="s">
        <v>82</v>
      </c>
      <c r="AW1115" s="14" t="s">
        <v>33</v>
      </c>
      <c r="AX1115" s="14" t="s">
        <v>72</v>
      </c>
      <c r="AY1115" s="214" t="s">
        <v>143</v>
      </c>
    </row>
    <row r="1116" spans="2:51" s="14" customFormat="1" ht="12">
      <c r="B1116" s="204"/>
      <c r="C1116" s="205"/>
      <c r="D1116" s="195" t="s">
        <v>155</v>
      </c>
      <c r="E1116" s="206" t="s">
        <v>19</v>
      </c>
      <c r="F1116" s="207" t="s">
        <v>1040</v>
      </c>
      <c r="G1116" s="205"/>
      <c r="H1116" s="208">
        <v>40.4</v>
      </c>
      <c r="I1116" s="209"/>
      <c r="J1116" s="205"/>
      <c r="K1116" s="205"/>
      <c r="L1116" s="210"/>
      <c r="M1116" s="211"/>
      <c r="N1116" s="212"/>
      <c r="O1116" s="212"/>
      <c r="P1116" s="212"/>
      <c r="Q1116" s="212"/>
      <c r="R1116" s="212"/>
      <c r="S1116" s="212"/>
      <c r="T1116" s="213"/>
      <c r="AT1116" s="214" t="s">
        <v>155</v>
      </c>
      <c r="AU1116" s="214" t="s">
        <v>82</v>
      </c>
      <c r="AV1116" s="14" t="s">
        <v>82</v>
      </c>
      <c r="AW1116" s="14" t="s">
        <v>33</v>
      </c>
      <c r="AX1116" s="14" t="s">
        <v>72</v>
      </c>
      <c r="AY1116" s="214" t="s">
        <v>143</v>
      </c>
    </row>
    <row r="1117" spans="2:51" s="14" customFormat="1" ht="12">
      <c r="B1117" s="204"/>
      <c r="C1117" s="205"/>
      <c r="D1117" s="195" t="s">
        <v>155</v>
      </c>
      <c r="E1117" s="206" t="s">
        <v>19</v>
      </c>
      <c r="F1117" s="207" t="s">
        <v>1041</v>
      </c>
      <c r="G1117" s="205"/>
      <c r="H1117" s="208">
        <v>2.2</v>
      </c>
      <c r="I1117" s="209"/>
      <c r="J1117" s="205"/>
      <c r="K1117" s="205"/>
      <c r="L1117" s="210"/>
      <c r="M1117" s="211"/>
      <c r="N1117" s="212"/>
      <c r="O1117" s="212"/>
      <c r="P1117" s="212"/>
      <c r="Q1117" s="212"/>
      <c r="R1117" s="212"/>
      <c r="S1117" s="212"/>
      <c r="T1117" s="213"/>
      <c r="AT1117" s="214" t="s">
        <v>155</v>
      </c>
      <c r="AU1117" s="214" t="s">
        <v>82</v>
      </c>
      <c r="AV1117" s="14" t="s">
        <v>82</v>
      </c>
      <c r="AW1117" s="14" t="s">
        <v>33</v>
      </c>
      <c r="AX1117" s="14" t="s">
        <v>72</v>
      </c>
      <c r="AY1117" s="214" t="s">
        <v>143</v>
      </c>
    </row>
    <row r="1118" spans="2:51" s="14" customFormat="1" ht="12">
      <c r="B1118" s="204"/>
      <c r="C1118" s="205"/>
      <c r="D1118" s="195" t="s">
        <v>155</v>
      </c>
      <c r="E1118" s="206" t="s">
        <v>19</v>
      </c>
      <c r="F1118" s="207" t="s">
        <v>1042</v>
      </c>
      <c r="G1118" s="205"/>
      <c r="H1118" s="208">
        <v>2.4</v>
      </c>
      <c r="I1118" s="209"/>
      <c r="J1118" s="205"/>
      <c r="K1118" s="205"/>
      <c r="L1118" s="210"/>
      <c r="M1118" s="211"/>
      <c r="N1118" s="212"/>
      <c r="O1118" s="212"/>
      <c r="P1118" s="212"/>
      <c r="Q1118" s="212"/>
      <c r="R1118" s="212"/>
      <c r="S1118" s="212"/>
      <c r="T1118" s="213"/>
      <c r="AT1118" s="214" t="s">
        <v>155</v>
      </c>
      <c r="AU1118" s="214" t="s">
        <v>82</v>
      </c>
      <c r="AV1118" s="14" t="s">
        <v>82</v>
      </c>
      <c r="AW1118" s="14" t="s">
        <v>33</v>
      </c>
      <c r="AX1118" s="14" t="s">
        <v>72</v>
      </c>
      <c r="AY1118" s="214" t="s">
        <v>143</v>
      </c>
    </row>
    <row r="1119" spans="2:51" s="14" customFormat="1" ht="12">
      <c r="B1119" s="204"/>
      <c r="C1119" s="205"/>
      <c r="D1119" s="195" t="s">
        <v>155</v>
      </c>
      <c r="E1119" s="206" t="s">
        <v>19</v>
      </c>
      <c r="F1119" s="207" t="s">
        <v>1043</v>
      </c>
      <c r="G1119" s="205"/>
      <c r="H1119" s="208">
        <v>1.6</v>
      </c>
      <c r="I1119" s="209"/>
      <c r="J1119" s="205"/>
      <c r="K1119" s="205"/>
      <c r="L1119" s="210"/>
      <c r="M1119" s="211"/>
      <c r="N1119" s="212"/>
      <c r="O1119" s="212"/>
      <c r="P1119" s="212"/>
      <c r="Q1119" s="212"/>
      <c r="R1119" s="212"/>
      <c r="S1119" s="212"/>
      <c r="T1119" s="213"/>
      <c r="AT1119" s="214" t="s">
        <v>155</v>
      </c>
      <c r="AU1119" s="214" t="s">
        <v>82</v>
      </c>
      <c r="AV1119" s="14" t="s">
        <v>82</v>
      </c>
      <c r="AW1119" s="14" t="s">
        <v>33</v>
      </c>
      <c r="AX1119" s="14" t="s">
        <v>72</v>
      </c>
      <c r="AY1119" s="214" t="s">
        <v>143</v>
      </c>
    </row>
    <row r="1120" spans="2:51" s="14" customFormat="1" ht="12">
      <c r="B1120" s="204"/>
      <c r="C1120" s="205"/>
      <c r="D1120" s="195" t="s">
        <v>155</v>
      </c>
      <c r="E1120" s="206" t="s">
        <v>19</v>
      </c>
      <c r="F1120" s="207" t="s">
        <v>1044</v>
      </c>
      <c r="G1120" s="205"/>
      <c r="H1120" s="208">
        <v>2.4</v>
      </c>
      <c r="I1120" s="209"/>
      <c r="J1120" s="205"/>
      <c r="K1120" s="205"/>
      <c r="L1120" s="210"/>
      <c r="M1120" s="211"/>
      <c r="N1120" s="212"/>
      <c r="O1120" s="212"/>
      <c r="P1120" s="212"/>
      <c r="Q1120" s="212"/>
      <c r="R1120" s="212"/>
      <c r="S1120" s="212"/>
      <c r="T1120" s="213"/>
      <c r="AT1120" s="214" t="s">
        <v>155</v>
      </c>
      <c r="AU1120" s="214" t="s">
        <v>82</v>
      </c>
      <c r="AV1120" s="14" t="s">
        <v>82</v>
      </c>
      <c r="AW1120" s="14" t="s">
        <v>33</v>
      </c>
      <c r="AX1120" s="14" t="s">
        <v>72</v>
      </c>
      <c r="AY1120" s="214" t="s">
        <v>143</v>
      </c>
    </row>
    <row r="1121" spans="2:51" s="14" customFormat="1" ht="12">
      <c r="B1121" s="204"/>
      <c r="C1121" s="205"/>
      <c r="D1121" s="195" t="s">
        <v>155</v>
      </c>
      <c r="E1121" s="206" t="s">
        <v>19</v>
      </c>
      <c r="F1121" s="207" t="s">
        <v>1045</v>
      </c>
      <c r="G1121" s="205"/>
      <c r="H1121" s="208">
        <v>0.8</v>
      </c>
      <c r="I1121" s="209"/>
      <c r="J1121" s="205"/>
      <c r="K1121" s="205"/>
      <c r="L1121" s="210"/>
      <c r="M1121" s="211"/>
      <c r="N1121" s="212"/>
      <c r="O1121" s="212"/>
      <c r="P1121" s="212"/>
      <c r="Q1121" s="212"/>
      <c r="R1121" s="212"/>
      <c r="S1121" s="212"/>
      <c r="T1121" s="213"/>
      <c r="AT1121" s="214" t="s">
        <v>155</v>
      </c>
      <c r="AU1121" s="214" t="s">
        <v>82</v>
      </c>
      <c r="AV1121" s="14" t="s">
        <v>82</v>
      </c>
      <c r="AW1121" s="14" t="s">
        <v>33</v>
      </c>
      <c r="AX1121" s="14" t="s">
        <v>72</v>
      </c>
      <c r="AY1121" s="214" t="s">
        <v>143</v>
      </c>
    </row>
    <row r="1122" spans="2:51" s="15" customFormat="1" ht="12">
      <c r="B1122" s="215"/>
      <c r="C1122" s="216"/>
      <c r="D1122" s="195" t="s">
        <v>155</v>
      </c>
      <c r="E1122" s="217" t="s">
        <v>19</v>
      </c>
      <c r="F1122" s="218" t="s">
        <v>166</v>
      </c>
      <c r="G1122" s="216"/>
      <c r="H1122" s="219">
        <v>66.8</v>
      </c>
      <c r="I1122" s="220"/>
      <c r="J1122" s="216"/>
      <c r="K1122" s="216"/>
      <c r="L1122" s="221"/>
      <c r="M1122" s="222"/>
      <c r="N1122" s="223"/>
      <c r="O1122" s="223"/>
      <c r="P1122" s="223"/>
      <c r="Q1122" s="223"/>
      <c r="R1122" s="223"/>
      <c r="S1122" s="223"/>
      <c r="T1122" s="224"/>
      <c r="AT1122" s="225" t="s">
        <v>155</v>
      </c>
      <c r="AU1122" s="225" t="s">
        <v>82</v>
      </c>
      <c r="AV1122" s="15" t="s">
        <v>151</v>
      </c>
      <c r="AW1122" s="15" t="s">
        <v>33</v>
      </c>
      <c r="AX1122" s="15" t="s">
        <v>80</v>
      </c>
      <c r="AY1122" s="225" t="s">
        <v>143</v>
      </c>
    </row>
    <row r="1123" spans="1:65" s="2" customFormat="1" ht="37.9" customHeight="1">
      <c r="A1123" s="36"/>
      <c r="B1123" s="37"/>
      <c r="C1123" s="175" t="s">
        <v>1336</v>
      </c>
      <c r="D1123" s="175" t="s">
        <v>146</v>
      </c>
      <c r="E1123" s="176" t="s">
        <v>1337</v>
      </c>
      <c r="F1123" s="177" t="s">
        <v>1338</v>
      </c>
      <c r="G1123" s="178" t="s">
        <v>178</v>
      </c>
      <c r="H1123" s="179">
        <v>66.906</v>
      </c>
      <c r="I1123" s="180"/>
      <c r="J1123" s="181">
        <f>ROUND(I1123*H1123,2)</f>
        <v>0</v>
      </c>
      <c r="K1123" s="177" t="s">
        <v>150</v>
      </c>
      <c r="L1123" s="41"/>
      <c r="M1123" s="182" t="s">
        <v>19</v>
      </c>
      <c r="N1123" s="183" t="s">
        <v>43</v>
      </c>
      <c r="O1123" s="66"/>
      <c r="P1123" s="184">
        <f>O1123*H1123</f>
        <v>0</v>
      </c>
      <c r="Q1123" s="184">
        <v>0.01389</v>
      </c>
      <c r="R1123" s="184">
        <f>Q1123*H1123</f>
        <v>0.9293243400000001</v>
      </c>
      <c r="S1123" s="184">
        <v>0</v>
      </c>
      <c r="T1123" s="185">
        <f>S1123*H1123</f>
        <v>0</v>
      </c>
      <c r="U1123" s="36"/>
      <c r="V1123" s="36"/>
      <c r="W1123" s="36"/>
      <c r="X1123" s="36"/>
      <c r="Y1123" s="36"/>
      <c r="Z1123" s="36"/>
      <c r="AA1123" s="36"/>
      <c r="AB1123" s="36"/>
      <c r="AC1123" s="36"/>
      <c r="AD1123" s="36"/>
      <c r="AE1123" s="36"/>
      <c r="AR1123" s="186" t="s">
        <v>257</v>
      </c>
      <c r="AT1123" s="186" t="s">
        <v>146</v>
      </c>
      <c r="AU1123" s="186" t="s">
        <v>82</v>
      </c>
      <c r="AY1123" s="19" t="s">
        <v>143</v>
      </c>
      <c r="BE1123" s="187">
        <f>IF(N1123="základní",J1123,0)</f>
        <v>0</v>
      </c>
      <c r="BF1123" s="187">
        <f>IF(N1123="snížená",J1123,0)</f>
        <v>0</v>
      </c>
      <c r="BG1123" s="187">
        <f>IF(N1123="zákl. přenesená",J1123,0)</f>
        <v>0</v>
      </c>
      <c r="BH1123" s="187">
        <f>IF(N1123="sníž. přenesená",J1123,0)</f>
        <v>0</v>
      </c>
      <c r="BI1123" s="187">
        <f>IF(N1123="nulová",J1123,0)</f>
        <v>0</v>
      </c>
      <c r="BJ1123" s="19" t="s">
        <v>80</v>
      </c>
      <c r="BK1123" s="187">
        <f>ROUND(I1123*H1123,2)</f>
        <v>0</v>
      </c>
      <c r="BL1123" s="19" t="s">
        <v>257</v>
      </c>
      <c r="BM1123" s="186" t="s">
        <v>1339</v>
      </c>
    </row>
    <row r="1124" spans="1:47" s="2" customFormat="1" ht="12">
      <c r="A1124" s="36"/>
      <c r="B1124" s="37"/>
      <c r="C1124" s="38"/>
      <c r="D1124" s="188" t="s">
        <v>153</v>
      </c>
      <c r="E1124" s="38"/>
      <c r="F1124" s="189" t="s">
        <v>1340</v>
      </c>
      <c r="G1124" s="38"/>
      <c r="H1124" s="38"/>
      <c r="I1124" s="190"/>
      <c r="J1124" s="38"/>
      <c r="K1124" s="38"/>
      <c r="L1124" s="41"/>
      <c r="M1124" s="191"/>
      <c r="N1124" s="192"/>
      <c r="O1124" s="66"/>
      <c r="P1124" s="66"/>
      <c r="Q1124" s="66"/>
      <c r="R1124" s="66"/>
      <c r="S1124" s="66"/>
      <c r="T1124" s="67"/>
      <c r="U1124" s="36"/>
      <c r="V1124" s="36"/>
      <c r="W1124" s="36"/>
      <c r="X1124" s="36"/>
      <c r="Y1124" s="36"/>
      <c r="Z1124" s="36"/>
      <c r="AA1124" s="36"/>
      <c r="AB1124" s="36"/>
      <c r="AC1124" s="36"/>
      <c r="AD1124" s="36"/>
      <c r="AE1124" s="36"/>
      <c r="AT1124" s="19" t="s">
        <v>153</v>
      </c>
      <c r="AU1124" s="19" t="s">
        <v>82</v>
      </c>
    </row>
    <row r="1125" spans="2:51" s="13" customFormat="1" ht="12">
      <c r="B1125" s="193"/>
      <c r="C1125" s="194"/>
      <c r="D1125" s="195" t="s">
        <v>155</v>
      </c>
      <c r="E1125" s="196" t="s">
        <v>19</v>
      </c>
      <c r="F1125" s="197" t="s">
        <v>800</v>
      </c>
      <c r="G1125" s="194"/>
      <c r="H1125" s="196" t="s">
        <v>19</v>
      </c>
      <c r="I1125" s="198"/>
      <c r="J1125" s="194"/>
      <c r="K1125" s="194"/>
      <c r="L1125" s="199"/>
      <c r="M1125" s="200"/>
      <c r="N1125" s="201"/>
      <c r="O1125" s="201"/>
      <c r="P1125" s="201"/>
      <c r="Q1125" s="201"/>
      <c r="R1125" s="201"/>
      <c r="S1125" s="201"/>
      <c r="T1125" s="202"/>
      <c r="AT1125" s="203" t="s">
        <v>155</v>
      </c>
      <c r="AU1125" s="203" t="s">
        <v>82</v>
      </c>
      <c r="AV1125" s="13" t="s">
        <v>80</v>
      </c>
      <c r="AW1125" s="13" t="s">
        <v>33</v>
      </c>
      <c r="AX1125" s="13" t="s">
        <v>72</v>
      </c>
      <c r="AY1125" s="203" t="s">
        <v>143</v>
      </c>
    </row>
    <row r="1126" spans="2:51" s="14" customFormat="1" ht="12">
      <c r="B1126" s="204"/>
      <c r="C1126" s="205"/>
      <c r="D1126" s="195" t="s">
        <v>155</v>
      </c>
      <c r="E1126" s="206" t="s">
        <v>19</v>
      </c>
      <c r="F1126" s="207" t="s">
        <v>1341</v>
      </c>
      <c r="G1126" s="205"/>
      <c r="H1126" s="208">
        <v>48.199</v>
      </c>
      <c r="I1126" s="209"/>
      <c r="J1126" s="205"/>
      <c r="K1126" s="205"/>
      <c r="L1126" s="210"/>
      <c r="M1126" s="211"/>
      <c r="N1126" s="212"/>
      <c r="O1126" s="212"/>
      <c r="P1126" s="212"/>
      <c r="Q1126" s="212"/>
      <c r="R1126" s="212"/>
      <c r="S1126" s="212"/>
      <c r="T1126" s="213"/>
      <c r="AT1126" s="214" t="s">
        <v>155</v>
      </c>
      <c r="AU1126" s="214" t="s">
        <v>82</v>
      </c>
      <c r="AV1126" s="14" t="s">
        <v>82</v>
      </c>
      <c r="AW1126" s="14" t="s">
        <v>33</v>
      </c>
      <c r="AX1126" s="14" t="s">
        <v>72</v>
      </c>
      <c r="AY1126" s="214" t="s">
        <v>143</v>
      </c>
    </row>
    <row r="1127" spans="2:51" s="14" customFormat="1" ht="12">
      <c r="B1127" s="204"/>
      <c r="C1127" s="205"/>
      <c r="D1127" s="195" t="s">
        <v>155</v>
      </c>
      <c r="E1127" s="206" t="s">
        <v>19</v>
      </c>
      <c r="F1127" s="207" t="s">
        <v>1342</v>
      </c>
      <c r="G1127" s="205"/>
      <c r="H1127" s="208">
        <v>17.228</v>
      </c>
      <c r="I1127" s="209"/>
      <c r="J1127" s="205"/>
      <c r="K1127" s="205"/>
      <c r="L1127" s="210"/>
      <c r="M1127" s="211"/>
      <c r="N1127" s="212"/>
      <c r="O1127" s="212"/>
      <c r="P1127" s="212"/>
      <c r="Q1127" s="212"/>
      <c r="R1127" s="212"/>
      <c r="S1127" s="212"/>
      <c r="T1127" s="213"/>
      <c r="AT1127" s="214" t="s">
        <v>155</v>
      </c>
      <c r="AU1127" s="214" t="s">
        <v>82</v>
      </c>
      <c r="AV1127" s="14" t="s">
        <v>82</v>
      </c>
      <c r="AW1127" s="14" t="s">
        <v>33</v>
      </c>
      <c r="AX1127" s="14" t="s">
        <v>72</v>
      </c>
      <c r="AY1127" s="214" t="s">
        <v>143</v>
      </c>
    </row>
    <row r="1128" spans="2:51" s="14" customFormat="1" ht="12">
      <c r="B1128" s="204"/>
      <c r="C1128" s="205"/>
      <c r="D1128" s="195" t="s">
        <v>155</v>
      </c>
      <c r="E1128" s="206" t="s">
        <v>19</v>
      </c>
      <c r="F1128" s="207" t="s">
        <v>1343</v>
      </c>
      <c r="G1128" s="205"/>
      <c r="H1128" s="208">
        <v>1.479</v>
      </c>
      <c r="I1128" s="209"/>
      <c r="J1128" s="205"/>
      <c r="K1128" s="205"/>
      <c r="L1128" s="210"/>
      <c r="M1128" s="211"/>
      <c r="N1128" s="212"/>
      <c r="O1128" s="212"/>
      <c r="P1128" s="212"/>
      <c r="Q1128" s="212"/>
      <c r="R1128" s="212"/>
      <c r="S1128" s="212"/>
      <c r="T1128" s="213"/>
      <c r="AT1128" s="214" t="s">
        <v>155</v>
      </c>
      <c r="AU1128" s="214" t="s">
        <v>82</v>
      </c>
      <c r="AV1128" s="14" t="s">
        <v>82</v>
      </c>
      <c r="AW1128" s="14" t="s">
        <v>33</v>
      </c>
      <c r="AX1128" s="14" t="s">
        <v>72</v>
      </c>
      <c r="AY1128" s="214" t="s">
        <v>143</v>
      </c>
    </row>
    <row r="1129" spans="2:51" s="15" customFormat="1" ht="12">
      <c r="B1129" s="215"/>
      <c r="C1129" s="216"/>
      <c r="D1129" s="195" t="s">
        <v>155</v>
      </c>
      <c r="E1129" s="217" t="s">
        <v>19</v>
      </c>
      <c r="F1129" s="218" t="s">
        <v>166</v>
      </c>
      <c r="G1129" s="216"/>
      <c r="H1129" s="219">
        <v>66.906</v>
      </c>
      <c r="I1129" s="220"/>
      <c r="J1129" s="216"/>
      <c r="K1129" s="216"/>
      <c r="L1129" s="221"/>
      <c r="M1129" s="222"/>
      <c r="N1129" s="223"/>
      <c r="O1129" s="223"/>
      <c r="P1129" s="223"/>
      <c r="Q1129" s="223"/>
      <c r="R1129" s="223"/>
      <c r="S1129" s="223"/>
      <c r="T1129" s="224"/>
      <c r="AT1129" s="225" t="s">
        <v>155</v>
      </c>
      <c r="AU1129" s="225" t="s">
        <v>82</v>
      </c>
      <c r="AV1129" s="15" t="s">
        <v>151</v>
      </c>
      <c r="AW1129" s="15" t="s">
        <v>33</v>
      </c>
      <c r="AX1129" s="15" t="s">
        <v>80</v>
      </c>
      <c r="AY1129" s="225" t="s">
        <v>143</v>
      </c>
    </row>
    <row r="1130" spans="1:65" s="2" customFormat="1" ht="37.9" customHeight="1">
      <c r="A1130" s="36"/>
      <c r="B1130" s="37"/>
      <c r="C1130" s="175" t="s">
        <v>1344</v>
      </c>
      <c r="D1130" s="175" t="s">
        <v>146</v>
      </c>
      <c r="E1130" s="176" t="s">
        <v>1345</v>
      </c>
      <c r="F1130" s="177" t="s">
        <v>1346</v>
      </c>
      <c r="G1130" s="178" t="s">
        <v>178</v>
      </c>
      <c r="H1130" s="179">
        <v>31.83</v>
      </c>
      <c r="I1130" s="180"/>
      <c r="J1130" s="181">
        <f>ROUND(I1130*H1130,2)</f>
        <v>0</v>
      </c>
      <c r="K1130" s="177" t="s">
        <v>150</v>
      </c>
      <c r="L1130" s="41"/>
      <c r="M1130" s="182" t="s">
        <v>19</v>
      </c>
      <c r="N1130" s="183" t="s">
        <v>43</v>
      </c>
      <c r="O1130" s="66"/>
      <c r="P1130" s="184">
        <f>O1130*H1130</f>
        <v>0</v>
      </c>
      <c r="Q1130" s="184">
        <v>0.01913</v>
      </c>
      <c r="R1130" s="184">
        <f>Q1130*H1130</f>
        <v>0.6089079000000001</v>
      </c>
      <c r="S1130" s="184">
        <v>0</v>
      </c>
      <c r="T1130" s="185">
        <f>S1130*H1130</f>
        <v>0</v>
      </c>
      <c r="U1130" s="36"/>
      <c r="V1130" s="36"/>
      <c r="W1130" s="36"/>
      <c r="X1130" s="36"/>
      <c r="Y1130" s="36"/>
      <c r="Z1130" s="36"/>
      <c r="AA1130" s="36"/>
      <c r="AB1130" s="36"/>
      <c r="AC1130" s="36"/>
      <c r="AD1130" s="36"/>
      <c r="AE1130" s="36"/>
      <c r="AR1130" s="186" t="s">
        <v>257</v>
      </c>
      <c r="AT1130" s="186" t="s">
        <v>146</v>
      </c>
      <c r="AU1130" s="186" t="s">
        <v>82</v>
      </c>
      <c r="AY1130" s="19" t="s">
        <v>143</v>
      </c>
      <c r="BE1130" s="187">
        <f>IF(N1130="základní",J1130,0)</f>
        <v>0</v>
      </c>
      <c r="BF1130" s="187">
        <f>IF(N1130="snížená",J1130,0)</f>
        <v>0</v>
      </c>
      <c r="BG1130" s="187">
        <f>IF(N1130="zákl. přenesená",J1130,0)</f>
        <v>0</v>
      </c>
      <c r="BH1130" s="187">
        <f>IF(N1130="sníž. přenesená",J1130,0)</f>
        <v>0</v>
      </c>
      <c r="BI1130" s="187">
        <f>IF(N1130="nulová",J1130,0)</f>
        <v>0</v>
      </c>
      <c r="BJ1130" s="19" t="s">
        <v>80</v>
      </c>
      <c r="BK1130" s="187">
        <f>ROUND(I1130*H1130,2)</f>
        <v>0</v>
      </c>
      <c r="BL1130" s="19" t="s">
        <v>257</v>
      </c>
      <c r="BM1130" s="186" t="s">
        <v>1347</v>
      </c>
    </row>
    <row r="1131" spans="1:47" s="2" customFormat="1" ht="12">
      <c r="A1131" s="36"/>
      <c r="B1131" s="37"/>
      <c r="C1131" s="38"/>
      <c r="D1131" s="188" t="s">
        <v>153</v>
      </c>
      <c r="E1131" s="38"/>
      <c r="F1131" s="189" t="s">
        <v>1348</v>
      </c>
      <c r="G1131" s="38"/>
      <c r="H1131" s="38"/>
      <c r="I1131" s="190"/>
      <c r="J1131" s="38"/>
      <c r="K1131" s="38"/>
      <c r="L1131" s="41"/>
      <c r="M1131" s="191"/>
      <c r="N1131" s="192"/>
      <c r="O1131" s="66"/>
      <c r="P1131" s="66"/>
      <c r="Q1131" s="66"/>
      <c r="R1131" s="66"/>
      <c r="S1131" s="66"/>
      <c r="T1131" s="67"/>
      <c r="U1131" s="36"/>
      <c r="V1131" s="36"/>
      <c r="W1131" s="36"/>
      <c r="X1131" s="36"/>
      <c r="Y1131" s="36"/>
      <c r="Z1131" s="36"/>
      <c r="AA1131" s="36"/>
      <c r="AB1131" s="36"/>
      <c r="AC1131" s="36"/>
      <c r="AD1131" s="36"/>
      <c r="AE1131" s="36"/>
      <c r="AT1131" s="19" t="s">
        <v>153</v>
      </c>
      <c r="AU1131" s="19" t="s">
        <v>82</v>
      </c>
    </row>
    <row r="1132" spans="2:51" s="13" customFormat="1" ht="12">
      <c r="B1132" s="193"/>
      <c r="C1132" s="194"/>
      <c r="D1132" s="195" t="s">
        <v>155</v>
      </c>
      <c r="E1132" s="196" t="s">
        <v>19</v>
      </c>
      <c r="F1132" s="197" t="s">
        <v>717</v>
      </c>
      <c r="G1132" s="194"/>
      <c r="H1132" s="196" t="s">
        <v>19</v>
      </c>
      <c r="I1132" s="198"/>
      <c r="J1132" s="194"/>
      <c r="K1132" s="194"/>
      <c r="L1132" s="199"/>
      <c r="M1132" s="200"/>
      <c r="N1132" s="201"/>
      <c r="O1132" s="201"/>
      <c r="P1132" s="201"/>
      <c r="Q1132" s="201"/>
      <c r="R1132" s="201"/>
      <c r="S1132" s="201"/>
      <c r="T1132" s="202"/>
      <c r="AT1132" s="203" t="s">
        <v>155</v>
      </c>
      <c r="AU1132" s="203" t="s">
        <v>82</v>
      </c>
      <c r="AV1132" s="13" t="s">
        <v>80</v>
      </c>
      <c r="AW1132" s="13" t="s">
        <v>33</v>
      </c>
      <c r="AX1132" s="13" t="s">
        <v>72</v>
      </c>
      <c r="AY1132" s="203" t="s">
        <v>143</v>
      </c>
    </row>
    <row r="1133" spans="2:51" s="13" customFormat="1" ht="22.5">
      <c r="B1133" s="193"/>
      <c r="C1133" s="194"/>
      <c r="D1133" s="195" t="s">
        <v>155</v>
      </c>
      <c r="E1133" s="196" t="s">
        <v>19</v>
      </c>
      <c r="F1133" s="197" t="s">
        <v>1204</v>
      </c>
      <c r="G1133" s="194"/>
      <c r="H1133" s="196" t="s">
        <v>19</v>
      </c>
      <c r="I1133" s="198"/>
      <c r="J1133" s="194"/>
      <c r="K1133" s="194"/>
      <c r="L1133" s="199"/>
      <c r="M1133" s="200"/>
      <c r="N1133" s="201"/>
      <c r="O1133" s="201"/>
      <c r="P1133" s="201"/>
      <c r="Q1133" s="201"/>
      <c r="R1133" s="201"/>
      <c r="S1133" s="201"/>
      <c r="T1133" s="202"/>
      <c r="AT1133" s="203" t="s">
        <v>155</v>
      </c>
      <c r="AU1133" s="203" t="s">
        <v>82</v>
      </c>
      <c r="AV1133" s="13" t="s">
        <v>80</v>
      </c>
      <c r="AW1133" s="13" t="s">
        <v>33</v>
      </c>
      <c r="AX1133" s="13" t="s">
        <v>72</v>
      </c>
      <c r="AY1133" s="203" t="s">
        <v>143</v>
      </c>
    </row>
    <row r="1134" spans="2:51" s="14" customFormat="1" ht="12">
      <c r="B1134" s="204"/>
      <c r="C1134" s="205"/>
      <c r="D1134" s="195" t="s">
        <v>155</v>
      </c>
      <c r="E1134" s="206" t="s">
        <v>19</v>
      </c>
      <c r="F1134" s="207" t="s">
        <v>1205</v>
      </c>
      <c r="G1134" s="205"/>
      <c r="H1134" s="208">
        <v>10.23</v>
      </c>
      <c r="I1134" s="209"/>
      <c r="J1134" s="205"/>
      <c r="K1134" s="205"/>
      <c r="L1134" s="210"/>
      <c r="M1134" s="211"/>
      <c r="N1134" s="212"/>
      <c r="O1134" s="212"/>
      <c r="P1134" s="212"/>
      <c r="Q1134" s="212"/>
      <c r="R1134" s="212"/>
      <c r="S1134" s="212"/>
      <c r="T1134" s="213"/>
      <c r="AT1134" s="214" t="s">
        <v>155</v>
      </c>
      <c r="AU1134" s="214" t="s">
        <v>82</v>
      </c>
      <c r="AV1134" s="14" t="s">
        <v>82</v>
      </c>
      <c r="AW1134" s="14" t="s">
        <v>33</v>
      </c>
      <c r="AX1134" s="14" t="s">
        <v>72</v>
      </c>
      <c r="AY1134" s="214" t="s">
        <v>143</v>
      </c>
    </row>
    <row r="1135" spans="2:51" s="13" customFormat="1" ht="12">
      <c r="B1135" s="193"/>
      <c r="C1135" s="194"/>
      <c r="D1135" s="195" t="s">
        <v>155</v>
      </c>
      <c r="E1135" s="196" t="s">
        <v>19</v>
      </c>
      <c r="F1135" s="197" t="s">
        <v>718</v>
      </c>
      <c r="G1135" s="194"/>
      <c r="H1135" s="196" t="s">
        <v>19</v>
      </c>
      <c r="I1135" s="198"/>
      <c r="J1135" s="194"/>
      <c r="K1135" s="194"/>
      <c r="L1135" s="199"/>
      <c r="M1135" s="200"/>
      <c r="N1135" s="201"/>
      <c r="O1135" s="201"/>
      <c r="P1135" s="201"/>
      <c r="Q1135" s="201"/>
      <c r="R1135" s="201"/>
      <c r="S1135" s="201"/>
      <c r="T1135" s="202"/>
      <c r="AT1135" s="203" t="s">
        <v>155</v>
      </c>
      <c r="AU1135" s="203" t="s">
        <v>82</v>
      </c>
      <c r="AV1135" s="13" t="s">
        <v>80</v>
      </c>
      <c r="AW1135" s="13" t="s">
        <v>33</v>
      </c>
      <c r="AX1135" s="13" t="s">
        <v>72</v>
      </c>
      <c r="AY1135" s="203" t="s">
        <v>143</v>
      </c>
    </row>
    <row r="1136" spans="2:51" s="14" customFormat="1" ht="12">
      <c r="B1136" s="204"/>
      <c r="C1136" s="205"/>
      <c r="D1136" s="195" t="s">
        <v>155</v>
      </c>
      <c r="E1136" s="206" t="s">
        <v>19</v>
      </c>
      <c r="F1136" s="207" t="s">
        <v>724</v>
      </c>
      <c r="G1136" s="205"/>
      <c r="H1136" s="208">
        <v>21.6</v>
      </c>
      <c r="I1136" s="209"/>
      <c r="J1136" s="205"/>
      <c r="K1136" s="205"/>
      <c r="L1136" s="210"/>
      <c r="M1136" s="211"/>
      <c r="N1136" s="212"/>
      <c r="O1136" s="212"/>
      <c r="P1136" s="212"/>
      <c r="Q1136" s="212"/>
      <c r="R1136" s="212"/>
      <c r="S1136" s="212"/>
      <c r="T1136" s="213"/>
      <c r="AT1136" s="214" t="s">
        <v>155</v>
      </c>
      <c r="AU1136" s="214" t="s">
        <v>82</v>
      </c>
      <c r="AV1136" s="14" t="s">
        <v>82</v>
      </c>
      <c r="AW1136" s="14" t="s">
        <v>33</v>
      </c>
      <c r="AX1136" s="14" t="s">
        <v>72</v>
      </c>
      <c r="AY1136" s="214" t="s">
        <v>143</v>
      </c>
    </row>
    <row r="1137" spans="2:51" s="15" customFormat="1" ht="12">
      <c r="B1137" s="215"/>
      <c r="C1137" s="216"/>
      <c r="D1137" s="195" t="s">
        <v>155</v>
      </c>
      <c r="E1137" s="217" t="s">
        <v>19</v>
      </c>
      <c r="F1137" s="218" t="s">
        <v>166</v>
      </c>
      <c r="G1137" s="216"/>
      <c r="H1137" s="219">
        <v>31.83</v>
      </c>
      <c r="I1137" s="220"/>
      <c r="J1137" s="216"/>
      <c r="K1137" s="216"/>
      <c r="L1137" s="221"/>
      <c r="M1137" s="222"/>
      <c r="N1137" s="223"/>
      <c r="O1137" s="223"/>
      <c r="P1137" s="223"/>
      <c r="Q1137" s="223"/>
      <c r="R1137" s="223"/>
      <c r="S1137" s="223"/>
      <c r="T1137" s="224"/>
      <c r="AT1137" s="225" t="s">
        <v>155</v>
      </c>
      <c r="AU1137" s="225" t="s">
        <v>82</v>
      </c>
      <c r="AV1137" s="15" t="s">
        <v>151</v>
      </c>
      <c r="AW1137" s="15" t="s">
        <v>33</v>
      </c>
      <c r="AX1137" s="15" t="s">
        <v>80</v>
      </c>
      <c r="AY1137" s="225" t="s">
        <v>143</v>
      </c>
    </row>
    <row r="1138" spans="1:65" s="2" customFormat="1" ht="37.9" customHeight="1">
      <c r="A1138" s="36"/>
      <c r="B1138" s="37"/>
      <c r="C1138" s="175" t="s">
        <v>1349</v>
      </c>
      <c r="D1138" s="175" t="s">
        <v>146</v>
      </c>
      <c r="E1138" s="176" t="s">
        <v>1350</v>
      </c>
      <c r="F1138" s="177" t="s">
        <v>1351</v>
      </c>
      <c r="G1138" s="178" t="s">
        <v>169</v>
      </c>
      <c r="H1138" s="179">
        <v>48.88</v>
      </c>
      <c r="I1138" s="180"/>
      <c r="J1138" s="181">
        <f>ROUND(I1138*H1138,2)</f>
        <v>0</v>
      </c>
      <c r="K1138" s="177" t="s">
        <v>150</v>
      </c>
      <c r="L1138" s="41"/>
      <c r="M1138" s="182" t="s">
        <v>19</v>
      </c>
      <c r="N1138" s="183" t="s">
        <v>43</v>
      </c>
      <c r="O1138" s="66"/>
      <c r="P1138" s="184">
        <f>O1138*H1138</f>
        <v>0</v>
      </c>
      <c r="Q1138" s="184">
        <v>0</v>
      </c>
      <c r="R1138" s="184">
        <f>Q1138*H1138</f>
        <v>0</v>
      </c>
      <c r="S1138" s="184">
        <v>0</v>
      </c>
      <c r="T1138" s="185">
        <f>S1138*H1138</f>
        <v>0</v>
      </c>
      <c r="U1138" s="36"/>
      <c r="V1138" s="36"/>
      <c r="W1138" s="36"/>
      <c r="X1138" s="36"/>
      <c r="Y1138" s="36"/>
      <c r="Z1138" s="36"/>
      <c r="AA1138" s="36"/>
      <c r="AB1138" s="36"/>
      <c r="AC1138" s="36"/>
      <c r="AD1138" s="36"/>
      <c r="AE1138" s="36"/>
      <c r="AR1138" s="186" t="s">
        <v>257</v>
      </c>
      <c r="AT1138" s="186" t="s">
        <v>146</v>
      </c>
      <c r="AU1138" s="186" t="s">
        <v>82</v>
      </c>
      <c r="AY1138" s="19" t="s">
        <v>143</v>
      </c>
      <c r="BE1138" s="187">
        <f>IF(N1138="základní",J1138,0)</f>
        <v>0</v>
      </c>
      <c r="BF1138" s="187">
        <f>IF(N1138="snížená",J1138,0)</f>
        <v>0</v>
      </c>
      <c r="BG1138" s="187">
        <f>IF(N1138="zákl. přenesená",J1138,0)</f>
        <v>0</v>
      </c>
      <c r="BH1138" s="187">
        <f>IF(N1138="sníž. přenesená",J1138,0)</f>
        <v>0</v>
      </c>
      <c r="BI1138" s="187">
        <f>IF(N1138="nulová",J1138,0)</f>
        <v>0</v>
      </c>
      <c r="BJ1138" s="19" t="s">
        <v>80</v>
      </c>
      <c r="BK1138" s="187">
        <f>ROUND(I1138*H1138,2)</f>
        <v>0</v>
      </c>
      <c r="BL1138" s="19" t="s">
        <v>257</v>
      </c>
      <c r="BM1138" s="186" t="s">
        <v>1352</v>
      </c>
    </row>
    <row r="1139" spans="1:47" s="2" customFormat="1" ht="12">
      <c r="A1139" s="36"/>
      <c r="B1139" s="37"/>
      <c r="C1139" s="38"/>
      <c r="D1139" s="188" t="s">
        <v>153</v>
      </c>
      <c r="E1139" s="38"/>
      <c r="F1139" s="189" t="s">
        <v>1353</v>
      </c>
      <c r="G1139" s="38"/>
      <c r="H1139" s="38"/>
      <c r="I1139" s="190"/>
      <c r="J1139" s="38"/>
      <c r="K1139" s="38"/>
      <c r="L1139" s="41"/>
      <c r="M1139" s="191"/>
      <c r="N1139" s="192"/>
      <c r="O1139" s="66"/>
      <c r="P1139" s="66"/>
      <c r="Q1139" s="66"/>
      <c r="R1139" s="66"/>
      <c r="S1139" s="66"/>
      <c r="T1139" s="67"/>
      <c r="U1139" s="36"/>
      <c r="V1139" s="36"/>
      <c r="W1139" s="36"/>
      <c r="X1139" s="36"/>
      <c r="Y1139" s="36"/>
      <c r="Z1139" s="36"/>
      <c r="AA1139" s="36"/>
      <c r="AB1139" s="36"/>
      <c r="AC1139" s="36"/>
      <c r="AD1139" s="36"/>
      <c r="AE1139" s="36"/>
      <c r="AT1139" s="19" t="s">
        <v>153</v>
      </c>
      <c r="AU1139" s="19" t="s">
        <v>82</v>
      </c>
    </row>
    <row r="1140" spans="2:51" s="13" customFormat="1" ht="12">
      <c r="B1140" s="193"/>
      <c r="C1140" s="194"/>
      <c r="D1140" s="195" t="s">
        <v>155</v>
      </c>
      <c r="E1140" s="196" t="s">
        <v>19</v>
      </c>
      <c r="F1140" s="197" t="s">
        <v>1354</v>
      </c>
      <c r="G1140" s="194"/>
      <c r="H1140" s="196" t="s">
        <v>19</v>
      </c>
      <c r="I1140" s="198"/>
      <c r="J1140" s="194"/>
      <c r="K1140" s="194"/>
      <c r="L1140" s="199"/>
      <c r="M1140" s="200"/>
      <c r="N1140" s="201"/>
      <c r="O1140" s="201"/>
      <c r="P1140" s="201"/>
      <c r="Q1140" s="201"/>
      <c r="R1140" s="201"/>
      <c r="S1140" s="201"/>
      <c r="T1140" s="202"/>
      <c r="AT1140" s="203" t="s">
        <v>155</v>
      </c>
      <c r="AU1140" s="203" t="s">
        <v>82</v>
      </c>
      <c r="AV1140" s="13" t="s">
        <v>80</v>
      </c>
      <c r="AW1140" s="13" t="s">
        <v>33</v>
      </c>
      <c r="AX1140" s="13" t="s">
        <v>72</v>
      </c>
      <c r="AY1140" s="203" t="s">
        <v>143</v>
      </c>
    </row>
    <row r="1141" spans="2:51" s="14" customFormat="1" ht="12">
      <c r="B1141" s="204"/>
      <c r="C1141" s="205"/>
      <c r="D1141" s="195" t="s">
        <v>155</v>
      </c>
      <c r="E1141" s="206" t="s">
        <v>19</v>
      </c>
      <c r="F1141" s="207" t="s">
        <v>1355</v>
      </c>
      <c r="G1141" s="205"/>
      <c r="H1141" s="208">
        <v>41.88</v>
      </c>
      <c r="I1141" s="209"/>
      <c r="J1141" s="205"/>
      <c r="K1141" s="205"/>
      <c r="L1141" s="210"/>
      <c r="M1141" s="211"/>
      <c r="N1141" s="212"/>
      <c r="O1141" s="212"/>
      <c r="P1141" s="212"/>
      <c r="Q1141" s="212"/>
      <c r="R1141" s="212"/>
      <c r="S1141" s="212"/>
      <c r="T1141" s="213"/>
      <c r="AT1141" s="214" t="s">
        <v>155</v>
      </c>
      <c r="AU1141" s="214" t="s">
        <v>82</v>
      </c>
      <c r="AV1141" s="14" t="s">
        <v>82</v>
      </c>
      <c r="AW1141" s="14" t="s">
        <v>33</v>
      </c>
      <c r="AX1141" s="14" t="s">
        <v>72</v>
      </c>
      <c r="AY1141" s="214" t="s">
        <v>143</v>
      </c>
    </row>
    <row r="1142" spans="2:51" s="14" customFormat="1" ht="12">
      <c r="B1142" s="204"/>
      <c r="C1142" s="205"/>
      <c r="D1142" s="195" t="s">
        <v>155</v>
      </c>
      <c r="E1142" s="206" t="s">
        <v>19</v>
      </c>
      <c r="F1142" s="207" t="s">
        <v>1356</v>
      </c>
      <c r="G1142" s="205"/>
      <c r="H1142" s="208">
        <v>7</v>
      </c>
      <c r="I1142" s="209"/>
      <c r="J1142" s="205"/>
      <c r="K1142" s="205"/>
      <c r="L1142" s="210"/>
      <c r="M1142" s="211"/>
      <c r="N1142" s="212"/>
      <c r="O1142" s="212"/>
      <c r="P1142" s="212"/>
      <c r="Q1142" s="212"/>
      <c r="R1142" s="212"/>
      <c r="S1142" s="212"/>
      <c r="T1142" s="213"/>
      <c r="AT1142" s="214" t="s">
        <v>155</v>
      </c>
      <c r="AU1142" s="214" t="s">
        <v>82</v>
      </c>
      <c r="AV1142" s="14" t="s">
        <v>82</v>
      </c>
      <c r="AW1142" s="14" t="s">
        <v>33</v>
      </c>
      <c r="AX1142" s="14" t="s">
        <v>72</v>
      </c>
      <c r="AY1142" s="214" t="s">
        <v>143</v>
      </c>
    </row>
    <row r="1143" spans="2:51" s="15" customFormat="1" ht="12">
      <c r="B1143" s="215"/>
      <c r="C1143" s="216"/>
      <c r="D1143" s="195" t="s">
        <v>155</v>
      </c>
      <c r="E1143" s="217" t="s">
        <v>19</v>
      </c>
      <c r="F1143" s="218" t="s">
        <v>166</v>
      </c>
      <c r="G1143" s="216"/>
      <c r="H1143" s="219">
        <v>48.88</v>
      </c>
      <c r="I1143" s="220"/>
      <c r="J1143" s="216"/>
      <c r="K1143" s="216"/>
      <c r="L1143" s="221"/>
      <c r="M1143" s="222"/>
      <c r="N1143" s="223"/>
      <c r="O1143" s="223"/>
      <c r="P1143" s="223"/>
      <c r="Q1143" s="223"/>
      <c r="R1143" s="223"/>
      <c r="S1143" s="223"/>
      <c r="T1143" s="224"/>
      <c r="AT1143" s="225" t="s">
        <v>155</v>
      </c>
      <c r="AU1143" s="225" t="s">
        <v>82</v>
      </c>
      <c r="AV1143" s="15" t="s">
        <v>151</v>
      </c>
      <c r="AW1143" s="15" t="s">
        <v>33</v>
      </c>
      <c r="AX1143" s="15" t="s">
        <v>80</v>
      </c>
      <c r="AY1143" s="225" t="s">
        <v>143</v>
      </c>
    </row>
    <row r="1144" spans="1:65" s="2" customFormat="1" ht="21.75" customHeight="1">
      <c r="A1144" s="36"/>
      <c r="B1144" s="37"/>
      <c r="C1144" s="226" t="s">
        <v>1357</v>
      </c>
      <c r="D1144" s="226" t="s">
        <v>227</v>
      </c>
      <c r="E1144" s="227" t="s">
        <v>1358</v>
      </c>
      <c r="F1144" s="228" t="s">
        <v>1359</v>
      </c>
      <c r="G1144" s="229" t="s">
        <v>149</v>
      </c>
      <c r="H1144" s="230">
        <v>0.899</v>
      </c>
      <c r="I1144" s="231"/>
      <c r="J1144" s="232">
        <f>ROUND(I1144*H1144,2)</f>
        <v>0</v>
      </c>
      <c r="K1144" s="228" t="s">
        <v>150</v>
      </c>
      <c r="L1144" s="233"/>
      <c r="M1144" s="234" t="s">
        <v>19</v>
      </c>
      <c r="N1144" s="235" t="s">
        <v>43</v>
      </c>
      <c r="O1144" s="66"/>
      <c r="P1144" s="184">
        <f>O1144*H1144</f>
        <v>0</v>
      </c>
      <c r="Q1144" s="184">
        <v>0.55</v>
      </c>
      <c r="R1144" s="184">
        <f>Q1144*H1144</f>
        <v>0.49445000000000006</v>
      </c>
      <c r="S1144" s="184">
        <v>0</v>
      </c>
      <c r="T1144" s="185">
        <f>S1144*H1144</f>
        <v>0</v>
      </c>
      <c r="U1144" s="36"/>
      <c r="V1144" s="36"/>
      <c r="W1144" s="36"/>
      <c r="X1144" s="36"/>
      <c r="Y1144" s="36"/>
      <c r="Z1144" s="36"/>
      <c r="AA1144" s="36"/>
      <c r="AB1144" s="36"/>
      <c r="AC1144" s="36"/>
      <c r="AD1144" s="36"/>
      <c r="AE1144" s="36"/>
      <c r="AR1144" s="186" t="s">
        <v>519</v>
      </c>
      <c r="AT1144" s="186" t="s">
        <v>227</v>
      </c>
      <c r="AU1144" s="186" t="s">
        <v>82</v>
      </c>
      <c r="AY1144" s="19" t="s">
        <v>143</v>
      </c>
      <c r="BE1144" s="187">
        <f>IF(N1144="základní",J1144,0)</f>
        <v>0</v>
      </c>
      <c r="BF1144" s="187">
        <f>IF(N1144="snížená",J1144,0)</f>
        <v>0</v>
      </c>
      <c r="BG1144" s="187">
        <f>IF(N1144="zákl. přenesená",J1144,0)</f>
        <v>0</v>
      </c>
      <c r="BH1144" s="187">
        <f>IF(N1144="sníž. přenesená",J1144,0)</f>
        <v>0</v>
      </c>
      <c r="BI1144" s="187">
        <f>IF(N1144="nulová",J1144,0)</f>
        <v>0</v>
      </c>
      <c r="BJ1144" s="19" t="s">
        <v>80</v>
      </c>
      <c r="BK1144" s="187">
        <f>ROUND(I1144*H1144,2)</f>
        <v>0</v>
      </c>
      <c r="BL1144" s="19" t="s">
        <v>257</v>
      </c>
      <c r="BM1144" s="186" t="s">
        <v>1360</v>
      </c>
    </row>
    <row r="1145" spans="2:51" s="14" customFormat="1" ht="12">
      <c r="B1145" s="204"/>
      <c r="C1145" s="205"/>
      <c r="D1145" s="195" t="s">
        <v>155</v>
      </c>
      <c r="E1145" s="206" t="s">
        <v>19</v>
      </c>
      <c r="F1145" s="207" t="s">
        <v>1361</v>
      </c>
      <c r="G1145" s="205"/>
      <c r="H1145" s="208">
        <v>0.899</v>
      </c>
      <c r="I1145" s="209"/>
      <c r="J1145" s="205"/>
      <c r="K1145" s="205"/>
      <c r="L1145" s="210"/>
      <c r="M1145" s="211"/>
      <c r="N1145" s="212"/>
      <c r="O1145" s="212"/>
      <c r="P1145" s="212"/>
      <c r="Q1145" s="212"/>
      <c r="R1145" s="212"/>
      <c r="S1145" s="212"/>
      <c r="T1145" s="213"/>
      <c r="AT1145" s="214" t="s">
        <v>155</v>
      </c>
      <c r="AU1145" s="214" t="s">
        <v>82</v>
      </c>
      <c r="AV1145" s="14" t="s">
        <v>82</v>
      </c>
      <c r="AW1145" s="14" t="s">
        <v>33</v>
      </c>
      <c r="AX1145" s="14" t="s">
        <v>80</v>
      </c>
      <c r="AY1145" s="214" t="s">
        <v>143</v>
      </c>
    </row>
    <row r="1146" spans="1:65" s="2" customFormat="1" ht="37.9" customHeight="1">
      <c r="A1146" s="36"/>
      <c r="B1146" s="37"/>
      <c r="C1146" s="175" t="s">
        <v>1362</v>
      </c>
      <c r="D1146" s="175" t="s">
        <v>146</v>
      </c>
      <c r="E1146" s="176" t="s">
        <v>1363</v>
      </c>
      <c r="F1146" s="177" t="s">
        <v>1364</v>
      </c>
      <c r="G1146" s="178" t="s">
        <v>169</v>
      </c>
      <c r="H1146" s="179">
        <v>73.32</v>
      </c>
      <c r="I1146" s="180"/>
      <c r="J1146" s="181">
        <f>ROUND(I1146*H1146,2)</f>
        <v>0</v>
      </c>
      <c r="K1146" s="177" t="s">
        <v>150</v>
      </c>
      <c r="L1146" s="41"/>
      <c r="M1146" s="182" t="s">
        <v>19</v>
      </c>
      <c r="N1146" s="183" t="s">
        <v>43</v>
      </c>
      <c r="O1146" s="66"/>
      <c r="P1146" s="184">
        <f>O1146*H1146</f>
        <v>0</v>
      </c>
      <c r="Q1146" s="184">
        <v>0</v>
      </c>
      <c r="R1146" s="184">
        <f>Q1146*H1146</f>
        <v>0</v>
      </c>
      <c r="S1146" s="184">
        <v>0</v>
      </c>
      <c r="T1146" s="185">
        <f>S1146*H1146</f>
        <v>0</v>
      </c>
      <c r="U1146" s="36"/>
      <c r="V1146" s="36"/>
      <c r="W1146" s="36"/>
      <c r="X1146" s="36"/>
      <c r="Y1146" s="36"/>
      <c r="Z1146" s="36"/>
      <c r="AA1146" s="36"/>
      <c r="AB1146" s="36"/>
      <c r="AC1146" s="36"/>
      <c r="AD1146" s="36"/>
      <c r="AE1146" s="36"/>
      <c r="AR1146" s="186" t="s">
        <v>257</v>
      </c>
      <c r="AT1146" s="186" t="s">
        <v>146</v>
      </c>
      <c r="AU1146" s="186" t="s">
        <v>82</v>
      </c>
      <c r="AY1146" s="19" t="s">
        <v>143</v>
      </c>
      <c r="BE1146" s="187">
        <f>IF(N1146="základní",J1146,0)</f>
        <v>0</v>
      </c>
      <c r="BF1146" s="187">
        <f>IF(N1146="snížená",J1146,0)</f>
        <v>0</v>
      </c>
      <c r="BG1146" s="187">
        <f>IF(N1146="zákl. přenesená",J1146,0)</f>
        <v>0</v>
      </c>
      <c r="BH1146" s="187">
        <f>IF(N1146="sníž. přenesená",J1146,0)</f>
        <v>0</v>
      </c>
      <c r="BI1146" s="187">
        <f>IF(N1146="nulová",J1146,0)</f>
        <v>0</v>
      </c>
      <c r="BJ1146" s="19" t="s">
        <v>80</v>
      </c>
      <c r="BK1146" s="187">
        <f>ROUND(I1146*H1146,2)</f>
        <v>0</v>
      </c>
      <c r="BL1146" s="19" t="s">
        <v>257</v>
      </c>
      <c r="BM1146" s="186" t="s">
        <v>1365</v>
      </c>
    </row>
    <row r="1147" spans="1:47" s="2" customFormat="1" ht="12">
      <c r="A1147" s="36"/>
      <c r="B1147" s="37"/>
      <c r="C1147" s="38"/>
      <c r="D1147" s="188" t="s">
        <v>153</v>
      </c>
      <c r="E1147" s="38"/>
      <c r="F1147" s="189" t="s">
        <v>1366</v>
      </c>
      <c r="G1147" s="38"/>
      <c r="H1147" s="38"/>
      <c r="I1147" s="190"/>
      <c r="J1147" s="38"/>
      <c r="K1147" s="38"/>
      <c r="L1147" s="41"/>
      <c r="M1147" s="191"/>
      <c r="N1147" s="192"/>
      <c r="O1147" s="66"/>
      <c r="P1147" s="66"/>
      <c r="Q1147" s="66"/>
      <c r="R1147" s="66"/>
      <c r="S1147" s="66"/>
      <c r="T1147" s="67"/>
      <c r="U1147" s="36"/>
      <c r="V1147" s="36"/>
      <c r="W1147" s="36"/>
      <c r="X1147" s="36"/>
      <c r="Y1147" s="36"/>
      <c r="Z1147" s="36"/>
      <c r="AA1147" s="36"/>
      <c r="AB1147" s="36"/>
      <c r="AC1147" s="36"/>
      <c r="AD1147" s="36"/>
      <c r="AE1147" s="36"/>
      <c r="AT1147" s="19" t="s">
        <v>153</v>
      </c>
      <c r="AU1147" s="19" t="s">
        <v>82</v>
      </c>
    </row>
    <row r="1148" spans="2:51" s="13" customFormat="1" ht="12">
      <c r="B1148" s="193"/>
      <c r="C1148" s="194"/>
      <c r="D1148" s="195" t="s">
        <v>155</v>
      </c>
      <c r="E1148" s="196" t="s">
        <v>19</v>
      </c>
      <c r="F1148" s="197" t="s">
        <v>1367</v>
      </c>
      <c r="G1148" s="194"/>
      <c r="H1148" s="196" t="s">
        <v>19</v>
      </c>
      <c r="I1148" s="198"/>
      <c r="J1148" s="194"/>
      <c r="K1148" s="194"/>
      <c r="L1148" s="199"/>
      <c r="M1148" s="200"/>
      <c r="N1148" s="201"/>
      <c r="O1148" s="201"/>
      <c r="P1148" s="201"/>
      <c r="Q1148" s="201"/>
      <c r="R1148" s="201"/>
      <c r="S1148" s="201"/>
      <c r="T1148" s="202"/>
      <c r="AT1148" s="203" t="s">
        <v>155</v>
      </c>
      <c r="AU1148" s="203" t="s">
        <v>82</v>
      </c>
      <c r="AV1148" s="13" t="s">
        <v>80</v>
      </c>
      <c r="AW1148" s="13" t="s">
        <v>33</v>
      </c>
      <c r="AX1148" s="13" t="s">
        <v>72</v>
      </c>
      <c r="AY1148" s="203" t="s">
        <v>143</v>
      </c>
    </row>
    <row r="1149" spans="2:51" s="14" customFormat="1" ht="12">
      <c r="B1149" s="204"/>
      <c r="C1149" s="205"/>
      <c r="D1149" s="195" t="s">
        <v>155</v>
      </c>
      <c r="E1149" s="206" t="s">
        <v>19</v>
      </c>
      <c r="F1149" s="207" t="s">
        <v>1368</v>
      </c>
      <c r="G1149" s="205"/>
      <c r="H1149" s="208">
        <v>73.32</v>
      </c>
      <c r="I1149" s="209"/>
      <c r="J1149" s="205"/>
      <c r="K1149" s="205"/>
      <c r="L1149" s="210"/>
      <c r="M1149" s="211"/>
      <c r="N1149" s="212"/>
      <c r="O1149" s="212"/>
      <c r="P1149" s="212"/>
      <c r="Q1149" s="212"/>
      <c r="R1149" s="212"/>
      <c r="S1149" s="212"/>
      <c r="T1149" s="213"/>
      <c r="AT1149" s="214" t="s">
        <v>155</v>
      </c>
      <c r="AU1149" s="214" t="s">
        <v>82</v>
      </c>
      <c r="AV1149" s="14" t="s">
        <v>82</v>
      </c>
      <c r="AW1149" s="14" t="s">
        <v>33</v>
      </c>
      <c r="AX1149" s="14" t="s">
        <v>80</v>
      </c>
      <c r="AY1149" s="214" t="s">
        <v>143</v>
      </c>
    </row>
    <row r="1150" spans="1:65" s="2" customFormat="1" ht="21.75" customHeight="1">
      <c r="A1150" s="36"/>
      <c r="B1150" s="37"/>
      <c r="C1150" s="226" t="s">
        <v>1369</v>
      </c>
      <c r="D1150" s="226" t="s">
        <v>227</v>
      </c>
      <c r="E1150" s="227" t="s">
        <v>1370</v>
      </c>
      <c r="F1150" s="228" t="s">
        <v>1371</v>
      </c>
      <c r="G1150" s="229" t="s">
        <v>149</v>
      </c>
      <c r="H1150" s="230">
        <v>2.833</v>
      </c>
      <c r="I1150" s="231"/>
      <c r="J1150" s="232">
        <f>ROUND(I1150*H1150,2)</f>
        <v>0</v>
      </c>
      <c r="K1150" s="228" t="s">
        <v>150</v>
      </c>
      <c r="L1150" s="233"/>
      <c r="M1150" s="234" t="s">
        <v>19</v>
      </c>
      <c r="N1150" s="235" t="s">
        <v>43</v>
      </c>
      <c r="O1150" s="66"/>
      <c r="P1150" s="184">
        <f>O1150*H1150</f>
        <v>0</v>
      </c>
      <c r="Q1150" s="184">
        <v>0.55</v>
      </c>
      <c r="R1150" s="184">
        <f>Q1150*H1150</f>
        <v>1.5581500000000001</v>
      </c>
      <c r="S1150" s="184">
        <v>0</v>
      </c>
      <c r="T1150" s="185">
        <f>S1150*H1150</f>
        <v>0</v>
      </c>
      <c r="U1150" s="36"/>
      <c r="V1150" s="36"/>
      <c r="W1150" s="36"/>
      <c r="X1150" s="36"/>
      <c r="Y1150" s="36"/>
      <c r="Z1150" s="36"/>
      <c r="AA1150" s="36"/>
      <c r="AB1150" s="36"/>
      <c r="AC1150" s="36"/>
      <c r="AD1150" s="36"/>
      <c r="AE1150" s="36"/>
      <c r="AR1150" s="186" t="s">
        <v>519</v>
      </c>
      <c r="AT1150" s="186" t="s">
        <v>227</v>
      </c>
      <c r="AU1150" s="186" t="s">
        <v>82</v>
      </c>
      <c r="AY1150" s="19" t="s">
        <v>143</v>
      </c>
      <c r="BE1150" s="187">
        <f>IF(N1150="základní",J1150,0)</f>
        <v>0</v>
      </c>
      <c r="BF1150" s="187">
        <f>IF(N1150="snížená",J1150,0)</f>
        <v>0</v>
      </c>
      <c r="BG1150" s="187">
        <f>IF(N1150="zákl. přenesená",J1150,0)</f>
        <v>0</v>
      </c>
      <c r="BH1150" s="187">
        <f>IF(N1150="sníž. přenesená",J1150,0)</f>
        <v>0</v>
      </c>
      <c r="BI1150" s="187">
        <f>IF(N1150="nulová",J1150,0)</f>
        <v>0</v>
      </c>
      <c r="BJ1150" s="19" t="s">
        <v>80</v>
      </c>
      <c r="BK1150" s="187">
        <f>ROUND(I1150*H1150,2)</f>
        <v>0</v>
      </c>
      <c r="BL1150" s="19" t="s">
        <v>257</v>
      </c>
      <c r="BM1150" s="186" t="s">
        <v>1372</v>
      </c>
    </row>
    <row r="1151" spans="2:51" s="14" customFormat="1" ht="12">
      <c r="B1151" s="204"/>
      <c r="C1151" s="205"/>
      <c r="D1151" s="195" t="s">
        <v>155</v>
      </c>
      <c r="E1151" s="206" t="s">
        <v>19</v>
      </c>
      <c r="F1151" s="207" t="s">
        <v>1373</v>
      </c>
      <c r="G1151" s="205"/>
      <c r="H1151" s="208">
        <v>2.833</v>
      </c>
      <c r="I1151" s="209"/>
      <c r="J1151" s="205"/>
      <c r="K1151" s="205"/>
      <c r="L1151" s="210"/>
      <c r="M1151" s="211"/>
      <c r="N1151" s="212"/>
      <c r="O1151" s="212"/>
      <c r="P1151" s="212"/>
      <c r="Q1151" s="212"/>
      <c r="R1151" s="212"/>
      <c r="S1151" s="212"/>
      <c r="T1151" s="213"/>
      <c r="AT1151" s="214" t="s">
        <v>155</v>
      </c>
      <c r="AU1151" s="214" t="s">
        <v>82</v>
      </c>
      <c r="AV1151" s="14" t="s">
        <v>82</v>
      </c>
      <c r="AW1151" s="14" t="s">
        <v>33</v>
      </c>
      <c r="AX1151" s="14" t="s">
        <v>80</v>
      </c>
      <c r="AY1151" s="214" t="s">
        <v>143</v>
      </c>
    </row>
    <row r="1152" spans="1:65" s="2" customFormat="1" ht="24.2" customHeight="1">
      <c r="A1152" s="36"/>
      <c r="B1152" s="37"/>
      <c r="C1152" s="175" t="s">
        <v>1374</v>
      </c>
      <c r="D1152" s="175" t="s">
        <v>146</v>
      </c>
      <c r="E1152" s="176" t="s">
        <v>1375</v>
      </c>
      <c r="F1152" s="177" t="s">
        <v>1376</v>
      </c>
      <c r="G1152" s="178" t="s">
        <v>149</v>
      </c>
      <c r="H1152" s="179">
        <v>3.246</v>
      </c>
      <c r="I1152" s="180"/>
      <c r="J1152" s="181">
        <f>ROUND(I1152*H1152,2)</f>
        <v>0</v>
      </c>
      <c r="K1152" s="177" t="s">
        <v>150</v>
      </c>
      <c r="L1152" s="41"/>
      <c r="M1152" s="182" t="s">
        <v>19</v>
      </c>
      <c r="N1152" s="183" t="s">
        <v>43</v>
      </c>
      <c r="O1152" s="66"/>
      <c r="P1152" s="184">
        <f>O1152*H1152</f>
        <v>0</v>
      </c>
      <c r="Q1152" s="184">
        <v>0.00281</v>
      </c>
      <c r="R1152" s="184">
        <f>Q1152*H1152</f>
        <v>0.00912126</v>
      </c>
      <c r="S1152" s="184">
        <v>0</v>
      </c>
      <c r="T1152" s="185">
        <f>S1152*H1152</f>
        <v>0</v>
      </c>
      <c r="U1152" s="36"/>
      <c r="V1152" s="36"/>
      <c r="W1152" s="36"/>
      <c r="X1152" s="36"/>
      <c r="Y1152" s="36"/>
      <c r="Z1152" s="36"/>
      <c r="AA1152" s="36"/>
      <c r="AB1152" s="36"/>
      <c r="AC1152" s="36"/>
      <c r="AD1152" s="36"/>
      <c r="AE1152" s="36"/>
      <c r="AR1152" s="186" t="s">
        <v>257</v>
      </c>
      <c r="AT1152" s="186" t="s">
        <v>146</v>
      </c>
      <c r="AU1152" s="186" t="s">
        <v>82</v>
      </c>
      <c r="AY1152" s="19" t="s">
        <v>143</v>
      </c>
      <c r="BE1152" s="187">
        <f>IF(N1152="základní",J1152,0)</f>
        <v>0</v>
      </c>
      <c r="BF1152" s="187">
        <f>IF(N1152="snížená",J1152,0)</f>
        <v>0</v>
      </c>
      <c r="BG1152" s="187">
        <f>IF(N1152="zákl. přenesená",J1152,0)</f>
        <v>0</v>
      </c>
      <c r="BH1152" s="187">
        <f>IF(N1152="sníž. přenesená",J1152,0)</f>
        <v>0</v>
      </c>
      <c r="BI1152" s="187">
        <f>IF(N1152="nulová",J1152,0)</f>
        <v>0</v>
      </c>
      <c r="BJ1152" s="19" t="s">
        <v>80</v>
      </c>
      <c r="BK1152" s="187">
        <f>ROUND(I1152*H1152,2)</f>
        <v>0</v>
      </c>
      <c r="BL1152" s="19" t="s">
        <v>257</v>
      </c>
      <c r="BM1152" s="186" t="s">
        <v>1377</v>
      </c>
    </row>
    <row r="1153" spans="1:47" s="2" customFormat="1" ht="12">
      <c r="A1153" s="36"/>
      <c r="B1153" s="37"/>
      <c r="C1153" s="38"/>
      <c r="D1153" s="188" t="s">
        <v>153</v>
      </c>
      <c r="E1153" s="38"/>
      <c r="F1153" s="189" t="s">
        <v>1378</v>
      </c>
      <c r="G1153" s="38"/>
      <c r="H1153" s="38"/>
      <c r="I1153" s="190"/>
      <c r="J1153" s="38"/>
      <c r="K1153" s="38"/>
      <c r="L1153" s="41"/>
      <c r="M1153" s="191"/>
      <c r="N1153" s="192"/>
      <c r="O1153" s="66"/>
      <c r="P1153" s="66"/>
      <c r="Q1153" s="66"/>
      <c r="R1153" s="66"/>
      <c r="S1153" s="66"/>
      <c r="T1153" s="67"/>
      <c r="U1153" s="36"/>
      <c r="V1153" s="36"/>
      <c r="W1153" s="36"/>
      <c r="X1153" s="36"/>
      <c r="Y1153" s="36"/>
      <c r="Z1153" s="36"/>
      <c r="AA1153" s="36"/>
      <c r="AB1153" s="36"/>
      <c r="AC1153" s="36"/>
      <c r="AD1153" s="36"/>
      <c r="AE1153" s="36"/>
      <c r="AT1153" s="19" t="s">
        <v>153</v>
      </c>
      <c r="AU1153" s="19" t="s">
        <v>82</v>
      </c>
    </row>
    <row r="1154" spans="2:51" s="13" customFormat="1" ht="12">
      <c r="B1154" s="193"/>
      <c r="C1154" s="194"/>
      <c r="D1154" s="195" t="s">
        <v>155</v>
      </c>
      <c r="E1154" s="196" t="s">
        <v>19</v>
      </c>
      <c r="F1154" s="197" t="s">
        <v>1211</v>
      </c>
      <c r="G1154" s="194"/>
      <c r="H1154" s="196" t="s">
        <v>19</v>
      </c>
      <c r="I1154" s="198"/>
      <c r="J1154" s="194"/>
      <c r="K1154" s="194"/>
      <c r="L1154" s="199"/>
      <c r="M1154" s="200"/>
      <c r="N1154" s="201"/>
      <c r="O1154" s="201"/>
      <c r="P1154" s="201"/>
      <c r="Q1154" s="201"/>
      <c r="R1154" s="201"/>
      <c r="S1154" s="201"/>
      <c r="T1154" s="202"/>
      <c r="AT1154" s="203" t="s">
        <v>155</v>
      </c>
      <c r="AU1154" s="203" t="s">
        <v>82</v>
      </c>
      <c r="AV1154" s="13" t="s">
        <v>80</v>
      </c>
      <c r="AW1154" s="13" t="s">
        <v>33</v>
      </c>
      <c r="AX1154" s="13" t="s">
        <v>72</v>
      </c>
      <c r="AY1154" s="203" t="s">
        <v>143</v>
      </c>
    </row>
    <row r="1155" spans="2:51" s="14" customFormat="1" ht="12">
      <c r="B1155" s="204"/>
      <c r="C1155" s="205"/>
      <c r="D1155" s="195" t="s">
        <v>155</v>
      </c>
      <c r="E1155" s="206" t="s">
        <v>19</v>
      </c>
      <c r="F1155" s="207" t="s">
        <v>1212</v>
      </c>
      <c r="G1155" s="205"/>
      <c r="H1155" s="208">
        <v>0.782</v>
      </c>
      <c r="I1155" s="209"/>
      <c r="J1155" s="205"/>
      <c r="K1155" s="205"/>
      <c r="L1155" s="210"/>
      <c r="M1155" s="211"/>
      <c r="N1155" s="212"/>
      <c r="O1155" s="212"/>
      <c r="P1155" s="212"/>
      <c r="Q1155" s="212"/>
      <c r="R1155" s="212"/>
      <c r="S1155" s="212"/>
      <c r="T1155" s="213"/>
      <c r="AT1155" s="214" t="s">
        <v>155</v>
      </c>
      <c r="AU1155" s="214" t="s">
        <v>82</v>
      </c>
      <c r="AV1155" s="14" t="s">
        <v>82</v>
      </c>
      <c r="AW1155" s="14" t="s">
        <v>33</v>
      </c>
      <c r="AX1155" s="14" t="s">
        <v>72</v>
      </c>
      <c r="AY1155" s="214" t="s">
        <v>143</v>
      </c>
    </row>
    <row r="1156" spans="2:51" s="14" customFormat="1" ht="12">
      <c r="B1156" s="204"/>
      <c r="C1156" s="205"/>
      <c r="D1156" s="195" t="s">
        <v>155</v>
      </c>
      <c r="E1156" s="206" t="s">
        <v>19</v>
      </c>
      <c r="F1156" s="207" t="s">
        <v>1213</v>
      </c>
      <c r="G1156" s="205"/>
      <c r="H1156" s="208">
        <v>2.464</v>
      </c>
      <c r="I1156" s="209"/>
      <c r="J1156" s="205"/>
      <c r="K1156" s="205"/>
      <c r="L1156" s="210"/>
      <c r="M1156" s="211"/>
      <c r="N1156" s="212"/>
      <c r="O1156" s="212"/>
      <c r="P1156" s="212"/>
      <c r="Q1156" s="212"/>
      <c r="R1156" s="212"/>
      <c r="S1156" s="212"/>
      <c r="T1156" s="213"/>
      <c r="AT1156" s="214" t="s">
        <v>155</v>
      </c>
      <c r="AU1156" s="214" t="s">
        <v>82</v>
      </c>
      <c r="AV1156" s="14" t="s">
        <v>82</v>
      </c>
      <c r="AW1156" s="14" t="s">
        <v>33</v>
      </c>
      <c r="AX1156" s="14" t="s">
        <v>72</v>
      </c>
      <c r="AY1156" s="214" t="s">
        <v>143</v>
      </c>
    </row>
    <row r="1157" spans="2:51" s="15" customFormat="1" ht="12">
      <c r="B1157" s="215"/>
      <c r="C1157" s="216"/>
      <c r="D1157" s="195" t="s">
        <v>155</v>
      </c>
      <c r="E1157" s="217" t="s">
        <v>19</v>
      </c>
      <c r="F1157" s="218" t="s">
        <v>166</v>
      </c>
      <c r="G1157" s="216"/>
      <c r="H1157" s="219">
        <v>3.246</v>
      </c>
      <c r="I1157" s="220"/>
      <c r="J1157" s="216"/>
      <c r="K1157" s="216"/>
      <c r="L1157" s="221"/>
      <c r="M1157" s="222"/>
      <c r="N1157" s="223"/>
      <c r="O1157" s="223"/>
      <c r="P1157" s="223"/>
      <c r="Q1157" s="223"/>
      <c r="R1157" s="223"/>
      <c r="S1157" s="223"/>
      <c r="T1157" s="224"/>
      <c r="AT1157" s="225" t="s">
        <v>155</v>
      </c>
      <c r="AU1157" s="225" t="s">
        <v>82</v>
      </c>
      <c r="AV1157" s="15" t="s">
        <v>151</v>
      </c>
      <c r="AW1157" s="15" t="s">
        <v>33</v>
      </c>
      <c r="AX1157" s="15" t="s">
        <v>80</v>
      </c>
      <c r="AY1157" s="225" t="s">
        <v>143</v>
      </c>
    </row>
    <row r="1158" spans="1:65" s="2" customFormat="1" ht="44.25" customHeight="1">
      <c r="A1158" s="36"/>
      <c r="B1158" s="37"/>
      <c r="C1158" s="175" t="s">
        <v>1379</v>
      </c>
      <c r="D1158" s="175" t="s">
        <v>146</v>
      </c>
      <c r="E1158" s="176" t="s">
        <v>1380</v>
      </c>
      <c r="F1158" s="177" t="s">
        <v>1381</v>
      </c>
      <c r="G1158" s="178" t="s">
        <v>1002</v>
      </c>
      <c r="H1158" s="247"/>
      <c r="I1158" s="180"/>
      <c r="J1158" s="181">
        <f>ROUND(I1158*H1158,2)</f>
        <v>0</v>
      </c>
      <c r="K1158" s="177" t="s">
        <v>150</v>
      </c>
      <c r="L1158" s="41"/>
      <c r="M1158" s="182" t="s">
        <v>19</v>
      </c>
      <c r="N1158" s="183" t="s">
        <v>43</v>
      </c>
      <c r="O1158" s="66"/>
      <c r="P1158" s="184">
        <f>O1158*H1158</f>
        <v>0</v>
      </c>
      <c r="Q1158" s="184">
        <v>0</v>
      </c>
      <c r="R1158" s="184">
        <f>Q1158*H1158</f>
        <v>0</v>
      </c>
      <c r="S1158" s="184">
        <v>0</v>
      </c>
      <c r="T1158" s="185">
        <f>S1158*H1158</f>
        <v>0</v>
      </c>
      <c r="U1158" s="36"/>
      <c r="V1158" s="36"/>
      <c r="W1158" s="36"/>
      <c r="X1158" s="36"/>
      <c r="Y1158" s="36"/>
      <c r="Z1158" s="36"/>
      <c r="AA1158" s="36"/>
      <c r="AB1158" s="36"/>
      <c r="AC1158" s="36"/>
      <c r="AD1158" s="36"/>
      <c r="AE1158" s="36"/>
      <c r="AR1158" s="186" t="s">
        <v>257</v>
      </c>
      <c r="AT1158" s="186" t="s">
        <v>146</v>
      </c>
      <c r="AU1158" s="186" t="s">
        <v>82</v>
      </c>
      <c r="AY1158" s="19" t="s">
        <v>143</v>
      </c>
      <c r="BE1158" s="187">
        <f>IF(N1158="základní",J1158,0)</f>
        <v>0</v>
      </c>
      <c r="BF1158" s="187">
        <f>IF(N1158="snížená",J1158,0)</f>
        <v>0</v>
      </c>
      <c r="BG1158" s="187">
        <f>IF(N1158="zákl. přenesená",J1158,0)</f>
        <v>0</v>
      </c>
      <c r="BH1158" s="187">
        <f>IF(N1158="sníž. přenesená",J1158,0)</f>
        <v>0</v>
      </c>
      <c r="BI1158" s="187">
        <f>IF(N1158="nulová",J1158,0)</f>
        <v>0</v>
      </c>
      <c r="BJ1158" s="19" t="s">
        <v>80</v>
      </c>
      <c r="BK1158" s="187">
        <f>ROUND(I1158*H1158,2)</f>
        <v>0</v>
      </c>
      <c r="BL1158" s="19" t="s">
        <v>257</v>
      </c>
      <c r="BM1158" s="186" t="s">
        <v>1382</v>
      </c>
    </row>
    <row r="1159" spans="1:47" s="2" customFormat="1" ht="12">
      <c r="A1159" s="36"/>
      <c r="B1159" s="37"/>
      <c r="C1159" s="38"/>
      <c r="D1159" s="188" t="s">
        <v>153</v>
      </c>
      <c r="E1159" s="38"/>
      <c r="F1159" s="189" t="s">
        <v>1383</v>
      </c>
      <c r="G1159" s="38"/>
      <c r="H1159" s="38"/>
      <c r="I1159" s="190"/>
      <c r="J1159" s="38"/>
      <c r="K1159" s="38"/>
      <c r="L1159" s="41"/>
      <c r="M1159" s="191"/>
      <c r="N1159" s="192"/>
      <c r="O1159" s="66"/>
      <c r="P1159" s="66"/>
      <c r="Q1159" s="66"/>
      <c r="R1159" s="66"/>
      <c r="S1159" s="66"/>
      <c r="T1159" s="67"/>
      <c r="U1159" s="36"/>
      <c r="V1159" s="36"/>
      <c r="W1159" s="36"/>
      <c r="X1159" s="36"/>
      <c r="Y1159" s="36"/>
      <c r="Z1159" s="36"/>
      <c r="AA1159" s="36"/>
      <c r="AB1159" s="36"/>
      <c r="AC1159" s="36"/>
      <c r="AD1159" s="36"/>
      <c r="AE1159" s="36"/>
      <c r="AT1159" s="19" t="s">
        <v>153</v>
      </c>
      <c r="AU1159" s="19" t="s">
        <v>82</v>
      </c>
    </row>
    <row r="1160" spans="2:63" s="12" customFormat="1" ht="22.9" customHeight="1">
      <c r="B1160" s="159"/>
      <c r="C1160" s="160"/>
      <c r="D1160" s="161" t="s">
        <v>71</v>
      </c>
      <c r="E1160" s="173" t="s">
        <v>1384</v>
      </c>
      <c r="F1160" s="173" t="s">
        <v>1385</v>
      </c>
      <c r="G1160" s="160"/>
      <c r="H1160" s="160"/>
      <c r="I1160" s="163"/>
      <c r="J1160" s="174">
        <f>BK1160</f>
        <v>0</v>
      </c>
      <c r="K1160" s="160"/>
      <c r="L1160" s="165"/>
      <c r="M1160" s="166"/>
      <c r="N1160" s="167"/>
      <c r="O1160" s="167"/>
      <c r="P1160" s="168">
        <f>SUM(P1161:P1305)</f>
        <v>0</v>
      </c>
      <c r="Q1160" s="167"/>
      <c r="R1160" s="168">
        <f>SUM(R1161:R1305)</f>
        <v>18.57622629</v>
      </c>
      <c r="S1160" s="167"/>
      <c r="T1160" s="169">
        <f>SUM(T1161:T1305)</f>
        <v>0</v>
      </c>
      <c r="AR1160" s="170" t="s">
        <v>82</v>
      </c>
      <c r="AT1160" s="171" t="s">
        <v>71</v>
      </c>
      <c r="AU1160" s="171" t="s">
        <v>80</v>
      </c>
      <c r="AY1160" s="170" t="s">
        <v>143</v>
      </c>
      <c r="BK1160" s="172">
        <f>SUM(BK1161:BK1305)</f>
        <v>0</v>
      </c>
    </row>
    <row r="1161" spans="1:65" s="2" customFormat="1" ht="62.65" customHeight="1">
      <c r="A1161" s="36"/>
      <c r="B1161" s="37"/>
      <c r="C1161" s="175" t="s">
        <v>1386</v>
      </c>
      <c r="D1161" s="175" t="s">
        <v>146</v>
      </c>
      <c r="E1161" s="176" t="s">
        <v>1387</v>
      </c>
      <c r="F1161" s="177" t="s">
        <v>1388</v>
      </c>
      <c r="G1161" s="178" t="s">
        <v>178</v>
      </c>
      <c r="H1161" s="179">
        <v>21.593</v>
      </c>
      <c r="I1161" s="180"/>
      <c r="J1161" s="181">
        <f>ROUND(I1161*H1161,2)</f>
        <v>0</v>
      </c>
      <c r="K1161" s="177" t="s">
        <v>150</v>
      </c>
      <c r="L1161" s="41"/>
      <c r="M1161" s="182" t="s">
        <v>19</v>
      </c>
      <c r="N1161" s="183" t="s">
        <v>43</v>
      </c>
      <c r="O1161" s="66"/>
      <c r="P1161" s="184">
        <f>O1161*H1161</f>
        <v>0</v>
      </c>
      <c r="Q1161" s="184">
        <v>0.02614</v>
      </c>
      <c r="R1161" s="184">
        <f>Q1161*H1161</f>
        <v>0.56444102</v>
      </c>
      <c r="S1161" s="184">
        <v>0</v>
      </c>
      <c r="T1161" s="185">
        <f>S1161*H1161</f>
        <v>0</v>
      </c>
      <c r="U1161" s="36"/>
      <c r="V1161" s="36"/>
      <c r="W1161" s="36"/>
      <c r="X1161" s="36"/>
      <c r="Y1161" s="36"/>
      <c r="Z1161" s="36"/>
      <c r="AA1161" s="36"/>
      <c r="AB1161" s="36"/>
      <c r="AC1161" s="36"/>
      <c r="AD1161" s="36"/>
      <c r="AE1161" s="36"/>
      <c r="AR1161" s="186" t="s">
        <v>151</v>
      </c>
      <c r="AT1161" s="186" t="s">
        <v>146</v>
      </c>
      <c r="AU1161" s="186" t="s">
        <v>82</v>
      </c>
      <c r="AY1161" s="19" t="s">
        <v>143</v>
      </c>
      <c r="BE1161" s="187">
        <f>IF(N1161="základní",J1161,0)</f>
        <v>0</v>
      </c>
      <c r="BF1161" s="187">
        <f>IF(N1161="snížená",J1161,0)</f>
        <v>0</v>
      </c>
      <c r="BG1161" s="187">
        <f>IF(N1161="zákl. přenesená",J1161,0)</f>
        <v>0</v>
      </c>
      <c r="BH1161" s="187">
        <f>IF(N1161="sníž. přenesená",J1161,0)</f>
        <v>0</v>
      </c>
      <c r="BI1161" s="187">
        <f>IF(N1161="nulová",J1161,0)</f>
        <v>0</v>
      </c>
      <c r="BJ1161" s="19" t="s">
        <v>80</v>
      </c>
      <c r="BK1161" s="187">
        <f>ROUND(I1161*H1161,2)</f>
        <v>0</v>
      </c>
      <c r="BL1161" s="19" t="s">
        <v>151</v>
      </c>
      <c r="BM1161" s="186" t="s">
        <v>1389</v>
      </c>
    </row>
    <row r="1162" spans="1:47" s="2" customFormat="1" ht="12">
      <c r="A1162" s="36"/>
      <c r="B1162" s="37"/>
      <c r="C1162" s="38"/>
      <c r="D1162" s="188" t="s">
        <v>153</v>
      </c>
      <c r="E1162" s="38"/>
      <c r="F1162" s="189" t="s">
        <v>1390</v>
      </c>
      <c r="G1162" s="38"/>
      <c r="H1162" s="38"/>
      <c r="I1162" s="190"/>
      <c r="J1162" s="38"/>
      <c r="K1162" s="38"/>
      <c r="L1162" s="41"/>
      <c r="M1162" s="191"/>
      <c r="N1162" s="192"/>
      <c r="O1162" s="66"/>
      <c r="P1162" s="66"/>
      <c r="Q1162" s="66"/>
      <c r="R1162" s="66"/>
      <c r="S1162" s="66"/>
      <c r="T1162" s="67"/>
      <c r="U1162" s="36"/>
      <c r="V1162" s="36"/>
      <c r="W1162" s="36"/>
      <c r="X1162" s="36"/>
      <c r="Y1162" s="36"/>
      <c r="Z1162" s="36"/>
      <c r="AA1162" s="36"/>
      <c r="AB1162" s="36"/>
      <c r="AC1162" s="36"/>
      <c r="AD1162" s="36"/>
      <c r="AE1162" s="36"/>
      <c r="AT1162" s="19" t="s">
        <v>153</v>
      </c>
      <c r="AU1162" s="19" t="s">
        <v>82</v>
      </c>
    </row>
    <row r="1163" spans="2:51" s="13" customFormat="1" ht="12">
      <c r="B1163" s="193"/>
      <c r="C1163" s="194"/>
      <c r="D1163" s="195" t="s">
        <v>155</v>
      </c>
      <c r="E1163" s="196" t="s">
        <v>19</v>
      </c>
      <c r="F1163" s="197" t="s">
        <v>800</v>
      </c>
      <c r="G1163" s="194"/>
      <c r="H1163" s="196" t="s">
        <v>19</v>
      </c>
      <c r="I1163" s="198"/>
      <c r="J1163" s="194"/>
      <c r="K1163" s="194"/>
      <c r="L1163" s="199"/>
      <c r="M1163" s="200"/>
      <c r="N1163" s="201"/>
      <c r="O1163" s="201"/>
      <c r="P1163" s="201"/>
      <c r="Q1163" s="201"/>
      <c r="R1163" s="201"/>
      <c r="S1163" s="201"/>
      <c r="T1163" s="202"/>
      <c r="AT1163" s="203" t="s">
        <v>155</v>
      </c>
      <c r="AU1163" s="203" t="s">
        <v>82</v>
      </c>
      <c r="AV1163" s="13" t="s">
        <v>80</v>
      </c>
      <c r="AW1163" s="13" t="s">
        <v>33</v>
      </c>
      <c r="AX1163" s="13" t="s">
        <v>72</v>
      </c>
      <c r="AY1163" s="203" t="s">
        <v>143</v>
      </c>
    </row>
    <row r="1164" spans="2:51" s="14" customFormat="1" ht="12">
      <c r="B1164" s="204"/>
      <c r="C1164" s="205"/>
      <c r="D1164" s="195" t="s">
        <v>155</v>
      </c>
      <c r="E1164" s="206" t="s">
        <v>19</v>
      </c>
      <c r="F1164" s="207" t="s">
        <v>1391</v>
      </c>
      <c r="G1164" s="205"/>
      <c r="H1164" s="208">
        <v>25.73</v>
      </c>
      <c r="I1164" s="209"/>
      <c r="J1164" s="205"/>
      <c r="K1164" s="205"/>
      <c r="L1164" s="210"/>
      <c r="M1164" s="211"/>
      <c r="N1164" s="212"/>
      <c r="O1164" s="212"/>
      <c r="P1164" s="212"/>
      <c r="Q1164" s="212"/>
      <c r="R1164" s="212"/>
      <c r="S1164" s="212"/>
      <c r="T1164" s="213"/>
      <c r="AT1164" s="214" t="s">
        <v>155</v>
      </c>
      <c r="AU1164" s="214" t="s">
        <v>82</v>
      </c>
      <c r="AV1164" s="14" t="s">
        <v>82</v>
      </c>
      <c r="AW1164" s="14" t="s">
        <v>33</v>
      </c>
      <c r="AX1164" s="14" t="s">
        <v>72</v>
      </c>
      <c r="AY1164" s="214" t="s">
        <v>143</v>
      </c>
    </row>
    <row r="1165" spans="2:51" s="14" customFormat="1" ht="12">
      <c r="B1165" s="204"/>
      <c r="C1165" s="205"/>
      <c r="D1165" s="195" t="s">
        <v>155</v>
      </c>
      <c r="E1165" s="206" t="s">
        <v>19</v>
      </c>
      <c r="F1165" s="207" t="s">
        <v>1392</v>
      </c>
      <c r="G1165" s="205"/>
      <c r="H1165" s="208">
        <v>-4.137</v>
      </c>
      <c r="I1165" s="209"/>
      <c r="J1165" s="205"/>
      <c r="K1165" s="205"/>
      <c r="L1165" s="210"/>
      <c r="M1165" s="211"/>
      <c r="N1165" s="212"/>
      <c r="O1165" s="212"/>
      <c r="P1165" s="212"/>
      <c r="Q1165" s="212"/>
      <c r="R1165" s="212"/>
      <c r="S1165" s="212"/>
      <c r="T1165" s="213"/>
      <c r="AT1165" s="214" t="s">
        <v>155</v>
      </c>
      <c r="AU1165" s="214" t="s">
        <v>82</v>
      </c>
      <c r="AV1165" s="14" t="s">
        <v>82</v>
      </c>
      <c r="AW1165" s="14" t="s">
        <v>33</v>
      </c>
      <c r="AX1165" s="14" t="s">
        <v>72</v>
      </c>
      <c r="AY1165" s="214" t="s">
        <v>143</v>
      </c>
    </row>
    <row r="1166" spans="2:51" s="15" customFormat="1" ht="12">
      <c r="B1166" s="215"/>
      <c r="C1166" s="216"/>
      <c r="D1166" s="195" t="s">
        <v>155</v>
      </c>
      <c r="E1166" s="217" t="s">
        <v>19</v>
      </c>
      <c r="F1166" s="218" t="s">
        <v>166</v>
      </c>
      <c r="G1166" s="216"/>
      <c r="H1166" s="219">
        <v>21.593</v>
      </c>
      <c r="I1166" s="220"/>
      <c r="J1166" s="216"/>
      <c r="K1166" s="216"/>
      <c r="L1166" s="221"/>
      <c r="M1166" s="222"/>
      <c r="N1166" s="223"/>
      <c r="O1166" s="223"/>
      <c r="P1166" s="223"/>
      <c r="Q1166" s="223"/>
      <c r="R1166" s="223"/>
      <c r="S1166" s="223"/>
      <c r="T1166" s="224"/>
      <c r="AT1166" s="225" t="s">
        <v>155</v>
      </c>
      <c r="AU1166" s="225" t="s">
        <v>82</v>
      </c>
      <c r="AV1166" s="15" t="s">
        <v>151</v>
      </c>
      <c r="AW1166" s="15" t="s">
        <v>33</v>
      </c>
      <c r="AX1166" s="15" t="s">
        <v>80</v>
      </c>
      <c r="AY1166" s="225" t="s">
        <v>143</v>
      </c>
    </row>
    <row r="1167" spans="1:65" s="2" customFormat="1" ht="62.65" customHeight="1">
      <c r="A1167" s="36"/>
      <c r="B1167" s="37"/>
      <c r="C1167" s="175" t="s">
        <v>1393</v>
      </c>
      <c r="D1167" s="175" t="s">
        <v>146</v>
      </c>
      <c r="E1167" s="176" t="s">
        <v>1394</v>
      </c>
      <c r="F1167" s="177" t="s">
        <v>1395</v>
      </c>
      <c r="G1167" s="178" t="s">
        <v>178</v>
      </c>
      <c r="H1167" s="179">
        <v>24.563</v>
      </c>
      <c r="I1167" s="180"/>
      <c r="J1167" s="181">
        <f>ROUND(I1167*H1167,2)</f>
        <v>0</v>
      </c>
      <c r="K1167" s="177" t="s">
        <v>150</v>
      </c>
      <c r="L1167" s="41"/>
      <c r="M1167" s="182" t="s">
        <v>19</v>
      </c>
      <c r="N1167" s="183" t="s">
        <v>43</v>
      </c>
      <c r="O1167" s="66"/>
      <c r="P1167" s="184">
        <f>O1167*H1167</f>
        <v>0</v>
      </c>
      <c r="Q1167" s="184">
        <v>0.05341</v>
      </c>
      <c r="R1167" s="184">
        <f>Q1167*H1167</f>
        <v>1.3119098299999998</v>
      </c>
      <c r="S1167" s="184">
        <v>0</v>
      </c>
      <c r="T1167" s="185">
        <f>S1167*H1167</f>
        <v>0</v>
      </c>
      <c r="U1167" s="36"/>
      <c r="V1167" s="36"/>
      <c r="W1167" s="36"/>
      <c r="X1167" s="36"/>
      <c r="Y1167" s="36"/>
      <c r="Z1167" s="36"/>
      <c r="AA1167" s="36"/>
      <c r="AB1167" s="36"/>
      <c r="AC1167" s="36"/>
      <c r="AD1167" s="36"/>
      <c r="AE1167" s="36"/>
      <c r="AR1167" s="186" t="s">
        <v>257</v>
      </c>
      <c r="AT1167" s="186" t="s">
        <v>146</v>
      </c>
      <c r="AU1167" s="186" t="s">
        <v>82</v>
      </c>
      <c r="AY1167" s="19" t="s">
        <v>143</v>
      </c>
      <c r="BE1167" s="187">
        <f>IF(N1167="základní",J1167,0)</f>
        <v>0</v>
      </c>
      <c r="BF1167" s="187">
        <f>IF(N1167="snížená",J1167,0)</f>
        <v>0</v>
      </c>
      <c r="BG1167" s="187">
        <f>IF(N1167="zákl. přenesená",J1167,0)</f>
        <v>0</v>
      </c>
      <c r="BH1167" s="187">
        <f>IF(N1167="sníž. přenesená",J1167,0)</f>
        <v>0</v>
      </c>
      <c r="BI1167" s="187">
        <f>IF(N1167="nulová",J1167,0)</f>
        <v>0</v>
      </c>
      <c r="BJ1167" s="19" t="s">
        <v>80</v>
      </c>
      <c r="BK1167" s="187">
        <f>ROUND(I1167*H1167,2)</f>
        <v>0</v>
      </c>
      <c r="BL1167" s="19" t="s">
        <v>257</v>
      </c>
      <c r="BM1167" s="186" t="s">
        <v>1396</v>
      </c>
    </row>
    <row r="1168" spans="1:47" s="2" customFormat="1" ht="12">
      <c r="A1168" s="36"/>
      <c r="B1168" s="37"/>
      <c r="C1168" s="38"/>
      <c r="D1168" s="188" t="s">
        <v>153</v>
      </c>
      <c r="E1168" s="38"/>
      <c r="F1168" s="189" t="s">
        <v>1397</v>
      </c>
      <c r="G1168" s="38"/>
      <c r="H1168" s="38"/>
      <c r="I1168" s="190"/>
      <c r="J1168" s="38"/>
      <c r="K1168" s="38"/>
      <c r="L1168" s="41"/>
      <c r="M1168" s="191"/>
      <c r="N1168" s="192"/>
      <c r="O1168" s="66"/>
      <c r="P1168" s="66"/>
      <c r="Q1168" s="66"/>
      <c r="R1168" s="66"/>
      <c r="S1168" s="66"/>
      <c r="T1168" s="67"/>
      <c r="U1168" s="36"/>
      <c r="V1168" s="36"/>
      <c r="W1168" s="36"/>
      <c r="X1168" s="36"/>
      <c r="Y1168" s="36"/>
      <c r="Z1168" s="36"/>
      <c r="AA1168" s="36"/>
      <c r="AB1168" s="36"/>
      <c r="AC1168" s="36"/>
      <c r="AD1168" s="36"/>
      <c r="AE1168" s="36"/>
      <c r="AT1168" s="19" t="s">
        <v>153</v>
      </c>
      <c r="AU1168" s="19" t="s">
        <v>82</v>
      </c>
    </row>
    <row r="1169" spans="2:51" s="13" customFormat="1" ht="12">
      <c r="B1169" s="193"/>
      <c r="C1169" s="194"/>
      <c r="D1169" s="195" t="s">
        <v>155</v>
      </c>
      <c r="E1169" s="196" t="s">
        <v>19</v>
      </c>
      <c r="F1169" s="197" t="s">
        <v>163</v>
      </c>
      <c r="G1169" s="194"/>
      <c r="H1169" s="196" t="s">
        <v>19</v>
      </c>
      <c r="I1169" s="198"/>
      <c r="J1169" s="194"/>
      <c r="K1169" s="194"/>
      <c r="L1169" s="199"/>
      <c r="M1169" s="200"/>
      <c r="N1169" s="201"/>
      <c r="O1169" s="201"/>
      <c r="P1169" s="201"/>
      <c r="Q1169" s="201"/>
      <c r="R1169" s="201"/>
      <c r="S1169" s="201"/>
      <c r="T1169" s="202"/>
      <c r="AT1169" s="203" t="s">
        <v>155</v>
      </c>
      <c r="AU1169" s="203" t="s">
        <v>82</v>
      </c>
      <c r="AV1169" s="13" t="s">
        <v>80</v>
      </c>
      <c r="AW1169" s="13" t="s">
        <v>33</v>
      </c>
      <c r="AX1169" s="13" t="s">
        <v>72</v>
      </c>
      <c r="AY1169" s="203" t="s">
        <v>143</v>
      </c>
    </row>
    <row r="1170" spans="2:51" s="13" customFormat="1" ht="12">
      <c r="B1170" s="193"/>
      <c r="C1170" s="194"/>
      <c r="D1170" s="195" t="s">
        <v>155</v>
      </c>
      <c r="E1170" s="196" t="s">
        <v>19</v>
      </c>
      <c r="F1170" s="197" t="s">
        <v>421</v>
      </c>
      <c r="G1170" s="194"/>
      <c r="H1170" s="196" t="s">
        <v>19</v>
      </c>
      <c r="I1170" s="198"/>
      <c r="J1170" s="194"/>
      <c r="K1170" s="194"/>
      <c r="L1170" s="199"/>
      <c r="M1170" s="200"/>
      <c r="N1170" s="201"/>
      <c r="O1170" s="201"/>
      <c r="P1170" s="201"/>
      <c r="Q1170" s="201"/>
      <c r="R1170" s="201"/>
      <c r="S1170" s="201"/>
      <c r="T1170" s="202"/>
      <c r="AT1170" s="203" t="s">
        <v>155</v>
      </c>
      <c r="AU1170" s="203" t="s">
        <v>82</v>
      </c>
      <c r="AV1170" s="13" t="s">
        <v>80</v>
      </c>
      <c r="AW1170" s="13" t="s">
        <v>33</v>
      </c>
      <c r="AX1170" s="13" t="s">
        <v>72</v>
      </c>
      <c r="AY1170" s="203" t="s">
        <v>143</v>
      </c>
    </row>
    <row r="1171" spans="2:51" s="14" customFormat="1" ht="12">
      <c r="B1171" s="204"/>
      <c r="C1171" s="205"/>
      <c r="D1171" s="195" t="s">
        <v>155</v>
      </c>
      <c r="E1171" s="206" t="s">
        <v>19</v>
      </c>
      <c r="F1171" s="207" t="s">
        <v>1398</v>
      </c>
      <c r="G1171" s="205"/>
      <c r="H1171" s="208">
        <v>24.563</v>
      </c>
      <c r="I1171" s="209"/>
      <c r="J1171" s="205"/>
      <c r="K1171" s="205"/>
      <c r="L1171" s="210"/>
      <c r="M1171" s="211"/>
      <c r="N1171" s="212"/>
      <c r="O1171" s="212"/>
      <c r="P1171" s="212"/>
      <c r="Q1171" s="212"/>
      <c r="R1171" s="212"/>
      <c r="S1171" s="212"/>
      <c r="T1171" s="213"/>
      <c r="AT1171" s="214" t="s">
        <v>155</v>
      </c>
      <c r="AU1171" s="214" t="s">
        <v>82</v>
      </c>
      <c r="AV1171" s="14" t="s">
        <v>82</v>
      </c>
      <c r="AW1171" s="14" t="s">
        <v>33</v>
      </c>
      <c r="AX1171" s="14" t="s">
        <v>80</v>
      </c>
      <c r="AY1171" s="214" t="s">
        <v>143</v>
      </c>
    </row>
    <row r="1172" spans="1:65" s="2" customFormat="1" ht="44.25" customHeight="1">
      <c r="A1172" s="36"/>
      <c r="B1172" s="37"/>
      <c r="C1172" s="175" t="s">
        <v>1399</v>
      </c>
      <c r="D1172" s="175" t="s">
        <v>146</v>
      </c>
      <c r="E1172" s="176" t="s">
        <v>1400</v>
      </c>
      <c r="F1172" s="177" t="s">
        <v>1401</v>
      </c>
      <c r="G1172" s="178" t="s">
        <v>178</v>
      </c>
      <c r="H1172" s="179">
        <v>46.156</v>
      </c>
      <c r="I1172" s="180"/>
      <c r="J1172" s="181">
        <f>ROUND(I1172*H1172,2)</f>
        <v>0</v>
      </c>
      <c r="K1172" s="177" t="s">
        <v>150</v>
      </c>
      <c r="L1172" s="41"/>
      <c r="M1172" s="182" t="s">
        <v>19</v>
      </c>
      <c r="N1172" s="183" t="s">
        <v>43</v>
      </c>
      <c r="O1172" s="66"/>
      <c r="P1172" s="184">
        <f>O1172*H1172</f>
        <v>0</v>
      </c>
      <c r="Q1172" s="184">
        <v>0.0002</v>
      </c>
      <c r="R1172" s="184">
        <f>Q1172*H1172</f>
        <v>0.0092312</v>
      </c>
      <c r="S1172" s="184">
        <v>0</v>
      </c>
      <c r="T1172" s="185">
        <f>S1172*H1172</f>
        <v>0</v>
      </c>
      <c r="U1172" s="36"/>
      <c r="V1172" s="36"/>
      <c r="W1172" s="36"/>
      <c r="X1172" s="36"/>
      <c r="Y1172" s="36"/>
      <c r="Z1172" s="36"/>
      <c r="AA1172" s="36"/>
      <c r="AB1172" s="36"/>
      <c r="AC1172" s="36"/>
      <c r="AD1172" s="36"/>
      <c r="AE1172" s="36"/>
      <c r="AR1172" s="186" t="s">
        <v>257</v>
      </c>
      <c r="AT1172" s="186" t="s">
        <v>146</v>
      </c>
      <c r="AU1172" s="186" t="s">
        <v>82</v>
      </c>
      <c r="AY1172" s="19" t="s">
        <v>143</v>
      </c>
      <c r="BE1172" s="187">
        <f>IF(N1172="základní",J1172,0)</f>
        <v>0</v>
      </c>
      <c r="BF1172" s="187">
        <f>IF(N1172="snížená",J1172,0)</f>
        <v>0</v>
      </c>
      <c r="BG1172" s="187">
        <f>IF(N1172="zákl. přenesená",J1172,0)</f>
        <v>0</v>
      </c>
      <c r="BH1172" s="187">
        <f>IF(N1172="sníž. přenesená",J1172,0)</f>
        <v>0</v>
      </c>
      <c r="BI1172" s="187">
        <f>IF(N1172="nulová",J1172,0)</f>
        <v>0</v>
      </c>
      <c r="BJ1172" s="19" t="s">
        <v>80</v>
      </c>
      <c r="BK1172" s="187">
        <f>ROUND(I1172*H1172,2)</f>
        <v>0</v>
      </c>
      <c r="BL1172" s="19" t="s">
        <v>257</v>
      </c>
      <c r="BM1172" s="186" t="s">
        <v>1402</v>
      </c>
    </row>
    <row r="1173" spans="1:47" s="2" customFormat="1" ht="12">
      <c r="A1173" s="36"/>
      <c r="B1173" s="37"/>
      <c r="C1173" s="38"/>
      <c r="D1173" s="188" t="s">
        <v>153</v>
      </c>
      <c r="E1173" s="38"/>
      <c r="F1173" s="189" t="s">
        <v>1403</v>
      </c>
      <c r="G1173" s="38"/>
      <c r="H1173" s="38"/>
      <c r="I1173" s="190"/>
      <c r="J1173" s="38"/>
      <c r="K1173" s="38"/>
      <c r="L1173" s="41"/>
      <c r="M1173" s="191"/>
      <c r="N1173" s="192"/>
      <c r="O1173" s="66"/>
      <c r="P1173" s="66"/>
      <c r="Q1173" s="66"/>
      <c r="R1173" s="66"/>
      <c r="S1173" s="66"/>
      <c r="T1173" s="67"/>
      <c r="U1173" s="36"/>
      <c r="V1173" s="36"/>
      <c r="W1173" s="36"/>
      <c r="X1173" s="36"/>
      <c r="Y1173" s="36"/>
      <c r="Z1173" s="36"/>
      <c r="AA1173" s="36"/>
      <c r="AB1173" s="36"/>
      <c r="AC1173" s="36"/>
      <c r="AD1173" s="36"/>
      <c r="AE1173" s="36"/>
      <c r="AT1173" s="19" t="s">
        <v>153</v>
      </c>
      <c r="AU1173" s="19" t="s">
        <v>82</v>
      </c>
    </row>
    <row r="1174" spans="2:51" s="14" customFormat="1" ht="12">
      <c r="B1174" s="204"/>
      <c r="C1174" s="205"/>
      <c r="D1174" s="195" t="s">
        <v>155</v>
      </c>
      <c r="E1174" s="206" t="s">
        <v>19</v>
      </c>
      <c r="F1174" s="207" t="s">
        <v>1404</v>
      </c>
      <c r="G1174" s="205"/>
      <c r="H1174" s="208">
        <v>46.156</v>
      </c>
      <c r="I1174" s="209"/>
      <c r="J1174" s="205"/>
      <c r="K1174" s="205"/>
      <c r="L1174" s="210"/>
      <c r="M1174" s="211"/>
      <c r="N1174" s="212"/>
      <c r="O1174" s="212"/>
      <c r="P1174" s="212"/>
      <c r="Q1174" s="212"/>
      <c r="R1174" s="212"/>
      <c r="S1174" s="212"/>
      <c r="T1174" s="213"/>
      <c r="AT1174" s="214" t="s">
        <v>155</v>
      </c>
      <c r="AU1174" s="214" t="s">
        <v>82</v>
      </c>
      <c r="AV1174" s="14" t="s">
        <v>82</v>
      </c>
      <c r="AW1174" s="14" t="s">
        <v>33</v>
      </c>
      <c r="AX1174" s="14" t="s">
        <v>80</v>
      </c>
      <c r="AY1174" s="214" t="s">
        <v>143</v>
      </c>
    </row>
    <row r="1175" spans="1:65" s="2" customFormat="1" ht="55.5" customHeight="1">
      <c r="A1175" s="36"/>
      <c r="B1175" s="37"/>
      <c r="C1175" s="175" t="s">
        <v>1405</v>
      </c>
      <c r="D1175" s="175" t="s">
        <v>146</v>
      </c>
      <c r="E1175" s="176" t="s">
        <v>1406</v>
      </c>
      <c r="F1175" s="177" t="s">
        <v>1407</v>
      </c>
      <c r="G1175" s="178" t="s">
        <v>178</v>
      </c>
      <c r="H1175" s="179">
        <v>20.976</v>
      </c>
      <c r="I1175" s="180"/>
      <c r="J1175" s="181">
        <f>ROUND(I1175*H1175,2)</f>
        <v>0</v>
      </c>
      <c r="K1175" s="177" t="s">
        <v>150</v>
      </c>
      <c r="L1175" s="41"/>
      <c r="M1175" s="182" t="s">
        <v>19</v>
      </c>
      <c r="N1175" s="183" t="s">
        <v>43</v>
      </c>
      <c r="O1175" s="66"/>
      <c r="P1175" s="184">
        <f>O1175*H1175</f>
        <v>0</v>
      </c>
      <c r="Q1175" s="184">
        <v>0.01213</v>
      </c>
      <c r="R1175" s="184">
        <f>Q1175*H1175</f>
        <v>0.25443888</v>
      </c>
      <c r="S1175" s="184">
        <v>0</v>
      </c>
      <c r="T1175" s="185">
        <f>S1175*H1175</f>
        <v>0</v>
      </c>
      <c r="U1175" s="36"/>
      <c r="V1175" s="36"/>
      <c r="W1175" s="36"/>
      <c r="X1175" s="36"/>
      <c r="Y1175" s="36"/>
      <c r="Z1175" s="36"/>
      <c r="AA1175" s="36"/>
      <c r="AB1175" s="36"/>
      <c r="AC1175" s="36"/>
      <c r="AD1175" s="36"/>
      <c r="AE1175" s="36"/>
      <c r="AR1175" s="186" t="s">
        <v>257</v>
      </c>
      <c r="AT1175" s="186" t="s">
        <v>146</v>
      </c>
      <c r="AU1175" s="186" t="s">
        <v>82</v>
      </c>
      <c r="AY1175" s="19" t="s">
        <v>143</v>
      </c>
      <c r="BE1175" s="187">
        <f>IF(N1175="základní",J1175,0)</f>
        <v>0</v>
      </c>
      <c r="BF1175" s="187">
        <f>IF(N1175="snížená",J1175,0)</f>
        <v>0</v>
      </c>
      <c r="BG1175" s="187">
        <f>IF(N1175="zákl. přenesená",J1175,0)</f>
        <v>0</v>
      </c>
      <c r="BH1175" s="187">
        <f>IF(N1175="sníž. přenesená",J1175,0)</f>
        <v>0</v>
      </c>
      <c r="BI1175" s="187">
        <f>IF(N1175="nulová",J1175,0)</f>
        <v>0</v>
      </c>
      <c r="BJ1175" s="19" t="s">
        <v>80</v>
      </c>
      <c r="BK1175" s="187">
        <f>ROUND(I1175*H1175,2)</f>
        <v>0</v>
      </c>
      <c r="BL1175" s="19" t="s">
        <v>257</v>
      </c>
      <c r="BM1175" s="186" t="s">
        <v>1408</v>
      </c>
    </row>
    <row r="1176" spans="1:47" s="2" customFormat="1" ht="12">
      <c r="A1176" s="36"/>
      <c r="B1176" s="37"/>
      <c r="C1176" s="38"/>
      <c r="D1176" s="188" t="s">
        <v>153</v>
      </c>
      <c r="E1176" s="38"/>
      <c r="F1176" s="189" t="s">
        <v>1409</v>
      </c>
      <c r="G1176" s="38"/>
      <c r="H1176" s="38"/>
      <c r="I1176" s="190"/>
      <c r="J1176" s="38"/>
      <c r="K1176" s="38"/>
      <c r="L1176" s="41"/>
      <c r="M1176" s="191"/>
      <c r="N1176" s="192"/>
      <c r="O1176" s="66"/>
      <c r="P1176" s="66"/>
      <c r="Q1176" s="66"/>
      <c r="R1176" s="66"/>
      <c r="S1176" s="66"/>
      <c r="T1176" s="67"/>
      <c r="U1176" s="36"/>
      <c r="V1176" s="36"/>
      <c r="W1176" s="36"/>
      <c r="X1176" s="36"/>
      <c r="Y1176" s="36"/>
      <c r="Z1176" s="36"/>
      <c r="AA1176" s="36"/>
      <c r="AB1176" s="36"/>
      <c r="AC1176" s="36"/>
      <c r="AD1176" s="36"/>
      <c r="AE1176" s="36"/>
      <c r="AT1176" s="19" t="s">
        <v>153</v>
      </c>
      <c r="AU1176" s="19" t="s">
        <v>82</v>
      </c>
    </row>
    <row r="1177" spans="2:51" s="13" customFormat="1" ht="12">
      <c r="B1177" s="193"/>
      <c r="C1177" s="194"/>
      <c r="D1177" s="195" t="s">
        <v>155</v>
      </c>
      <c r="E1177" s="196" t="s">
        <v>19</v>
      </c>
      <c r="F1177" s="197" t="s">
        <v>1410</v>
      </c>
      <c r="G1177" s="194"/>
      <c r="H1177" s="196" t="s">
        <v>19</v>
      </c>
      <c r="I1177" s="198"/>
      <c r="J1177" s="194"/>
      <c r="K1177" s="194"/>
      <c r="L1177" s="199"/>
      <c r="M1177" s="200"/>
      <c r="N1177" s="201"/>
      <c r="O1177" s="201"/>
      <c r="P1177" s="201"/>
      <c r="Q1177" s="201"/>
      <c r="R1177" s="201"/>
      <c r="S1177" s="201"/>
      <c r="T1177" s="202"/>
      <c r="AT1177" s="203" t="s">
        <v>155</v>
      </c>
      <c r="AU1177" s="203" t="s">
        <v>82</v>
      </c>
      <c r="AV1177" s="13" t="s">
        <v>80</v>
      </c>
      <c r="AW1177" s="13" t="s">
        <v>33</v>
      </c>
      <c r="AX1177" s="13" t="s">
        <v>72</v>
      </c>
      <c r="AY1177" s="203" t="s">
        <v>143</v>
      </c>
    </row>
    <row r="1178" spans="2:51" s="13" customFormat="1" ht="12">
      <c r="B1178" s="193"/>
      <c r="C1178" s="194"/>
      <c r="D1178" s="195" t="s">
        <v>155</v>
      </c>
      <c r="E1178" s="196" t="s">
        <v>19</v>
      </c>
      <c r="F1178" s="197" t="s">
        <v>1411</v>
      </c>
      <c r="G1178" s="194"/>
      <c r="H1178" s="196" t="s">
        <v>19</v>
      </c>
      <c r="I1178" s="198"/>
      <c r="J1178" s="194"/>
      <c r="K1178" s="194"/>
      <c r="L1178" s="199"/>
      <c r="M1178" s="200"/>
      <c r="N1178" s="201"/>
      <c r="O1178" s="201"/>
      <c r="P1178" s="201"/>
      <c r="Q1178" s="201"/>
      <c r="R1178" s="201"/>
      <c r="S1178" s="201"/>
      <c r="T1178" s="202"/>
      <c r="AT1178" s="203" t="s">
        <v>155</v>
      </c>
      <c r="AU1178" s="203" t="s">
        <v>82</v>
      </c>
      <c r="AV1178" s="13" t="s">
        <v>80</v>
      </c>
      <c r="AW1178" s="13" t="s">
        <v>33</v>
      </c>
      <c r="AX1178" s="13" t="s">
        <v>72</v>
      </c>
      <c r="AY1178" s="203" t="s">
        <v>143</v>
      </c>
    </row>
    <row r="1179" spans="2:51" s="14" customFormat="1" ht="12">
      <c r="B1179" s="204"/>
      <c r="C1179" s="205"/>
      <c r="D1179" s="195" t="s">
        <v>155</v>
      </c>
      <c r="E1179" s="206" t="s">
        <v>19</v>
      </c>
      <c r="F1179" s="207" t="s">
        <v>1412</v>
      </c>
      <c r="G1179" s="205"/>
      <c r="H1179" s="208">
        <v>8.033</v>
      </c>
      <c r="I1179" s="209"/>
      <c r="J1179" s="205"/>
      <c r="K1179" s="205"/>
      <c r="L1179" s="210"/>
      <c r="M1179" s="211"/>
      <c r="N1179" s="212"/>
      <c r="O1179" s="212"/>
      <c r="P1179" s="212"/>
      <c r="Q1179" s="212"/>
      <c r="R1179" s="212"/>
      <c r="S1179" s="212"/>
      <c r="T1179" s="213"/>
      <c r="AT1179" s="214" t="s">
        <v>155</v>
      </c>
      <c r="AU1179" s="214" t="s">
        <v>82</v>
      </c>
      <c r="AV1179" s="14" t="s">
        <v>82</v>
      </c>
      <c r="AW1179" s="14" t="s">
        <v>33</v>
      </c>
      <c r="AX1179" s="14" t="s">
        <v>72</v>
      </c>
      <c r="AY1179" s="214" t="s">
        <v>143</v>
      </c>
    </row>
    <row r="1180" spans="2:51" s="14" customFormat="1" ht="12">
      <c r="B1180" s="204"/>
      <c r="C1180" s="205"/>
      <c r="D1180" s="195" t="s">
        <v>155</v>
      </c>
      <c r="E1180" s="206" t="s">
        <v>19</v>
      </c>
      <c r="F1180" s="207" t="s">
        <v>1413</v>
      </c>
      <c r="G1180" s="205"/>
      <c r="H1180" s="208">
        <v>-1.26</v>
      </c>
      <c r="I1180" s="209"/>
      <c r="J1180" s="205"/>
      <c r="K1180" s="205"/>
      <c r="L1180" s="210"/>
      <c r="M1180" s="211"/>
      <c r="N1180" s="212"/>
      <c r="O1180" s="212"/>
      <c r="P1180" s="212"/>
      <c r="Q1180" s="212"/>
      <c r="R1180" s="212"/>
      <c r="S1180" s="212"/>
      <c r="T1180" s="213"/>
      <c r="AT1180" s="214" t="s">
        <v>155</v>
      </c>
      <c r="AU1180" s="214" t="s">
        <v>82</v>
      </c>
      <c r="AV1180" s="14" t="s">
        <v>82</v>
      </c>
      <c r="AW1180" s="14" t="s">
        <v>33</v>
      </c>
      <c r="AX1180" s="14" t="s">
        <v>72</v>
      </c>
      <c r="AY1180" s="214" t="s">
        <v>143</v>
      </c>
    </row>
    <row r="1181" spans="2:51" s="13" customFormat="1" ht="12">
      <c r="B1181" s="193"/>
      <c r="C1181" s="194"/>
      <c r="D1181" s="195" t="s">
        <v>155</v>
      </c>
      <c r="E1181" s="196" t="s">
        <v>19</v>
      </c>
      <c r="F1181" s="197" t="s">
        <v>1414</v>
      </c>
      <c r="G1181" s="194"/>
      <c r="H1181" s="196" t="s">
        <v>19</v>
      </c>
      <c r="I1181" s="198"/>
      <c r="J1181" s="194"/>
      <c r="K1181" s="194"/>
      <c r="L1181" s="199"/>
      <c r="M1181" s="200"/>
      <c r="N1181" s="201"/>
      <c r="O1181" s="201"/>
      <c r="P1181" s="201"/>
      <c r="Q1181" s="201"/>
      <c r="R1181" s="201"/>
      <c r="S1181" s="201"/>
      <c r="T1181" s="202"/>
      <c r="AT1181" s="203" t="s">
        <v>155</v>
      </c>
      <c r="AU1181" s="203" t="s">
        <v>82</v>
      </c>
      <c r="AV1181" s="13" t="s">
        <v>80</v>
      </c>
      <c r="AW1181" s="13" t="s">
        <v>33</v>
      </c>
      <c r="AX1181" s="13" t="s">
        <v>72</v>
      </c>
      <c r="AY1181" s="203" t="s">
        <v>143</v>
      </c>
    </row>
    <row r="1182" spans="2:51" s="14" customFormat="1" ht="12">
      <c r="B1182" s="204"/>
      <c r="C1182" s="205"/>
      <c r="D1182" s="195" t="s">
        <v>155</v>
      </c>
      <c r="E1182" s="206" t="s">
        <v>19</v>
      </c>
      <c r="F1182" s="207" t="s">
        <v>1415</v>
      </c>
      <c r="G1182" s="205"/>
      <c r="H1182" s="208">
        <v>8.67</v>
      </c>
      <c r="I1182" s="209"/>
      <c r="J1182" s="205"/>
      <c r="K1182" s="205"/>
      <c r="L1182" s="210"/>
      <c r="M1182" s="211"/>
      <c r="N1182" s="212"/>
      <c r="O1182" s="212"/>
      <c r="P1182" s="212"/>
      <c r="Q1182" s="212"/>
      <c r="R1182" s="212"/>
      <c r="S1182" s="212"/>
      <c r="T1182" s="213"/>
      <c r="AT1182" s="214" t="s">
        <v>155</v>
      </c>
      <c r="AU1182" s="214" t="s">
        <v>82</v>
      </c>
      <c r="AV1182" s="14" t="s">
        <v>82</v>
      </c>
      <c r="AW1182" s="14" t="s">
        <v>33</v>
      </c>
      <c r="AX1182" s="14" t="s">
        <v>72</v>
      </c>
      <c r="AY1182" s="214" t="s">
        <v>143</v>
      </c>
    </row>
    <row r="1183" spans="2:51" s="14" customFormat="1" ht="12">
      <c r="B1183" s="204"/>
      <c r="C1183" s="205"/>
      <c r="D1183" s="195" t="s">
        <v>155</v>
      </c>
      <c r="E1183" s="206" t="s">
        <v>19</v>
      </c>
      <c r="F1183" s="207" t="s">
        <v>1416</v>
      </c>
      <c r="G1183" s="205"/>
      <c r="H1183" s="208">
        <v>-1.2</v>
      </c>
      <c r="I1183" s="209"/>
      <c r="J1183" s="205"/>
      <c r="K1183" s="205"/>
      <c r="L1183" s="210"/>
      <c r="M1183" s="211"/>
      <c r="N1183" s="212"/>
      <c r="O1183" s="212"/>
      <c r="P1183" s="212"/>
      <c r="Q1183" s="212"/>
      <c r="R1183" s="212"/>
      <c r="S1183" s="212"/>
      <c r="T1183" s="213"/>
      <c r="AT1183" s="214" t="s">
        <v>155</v>
      </c>
      <c r="AU1183" s="214" t="s">
        <v>82</v>
      </c>
      <c r="AV1183" s="14" t="s">
        <v>82</v>
      </c>
      <c r="AW1183" s="14" t="s">
        <v>33</v>
      </c>
      <c r="AX1183" s="14" t="s">
        <v>72</v>
      </c>
      <c r="AY1183" s="214" t="s">
        <v>143</v>
      </c>
    </row>
    <row r="1184" spans="2:51" s="13" customFormat="1" ht="12">
      <c r="B1184" s="193"/>
      <c r="C1184" s="194"/>
      <c r="D1184" s="195" t="s">
        <v>155</v>
      </c>
      <c r="E1184" s="196" t="s">
        <v>19</v>
      </c>
      <c r="F1184" s="197" t="s">
        <v>1417</v>
      </c>
      <c r="G1184" s="194"/>
      <c r="H1184" s="196" t="s">
        <v>19</v>
      </c>
      <c r="I1184" s="198"/>
      <c r="J1184" s="194"/>
      <c r="K1184" s="194"/>
      <c r="L1184" s="199"/>
      <c r="M1184" s="200"/>
      <c r="N1184" s="201"/>
      <c r="O1184" s="201"/>
      <c r="P1184" s="201"/>
      <c r="Q1184" s="201"/>
      <c r="R1184" s="201"/>
      <c r="S1184" s="201"/>
      <c r="T1184" s="202"/>
      <c r="AT1184" s="203" t="s">
        <v>155</v>
      </c>
      <c r="AU1184" s="203" t="s">
        <v>82</v>
      </c>
      <c r="AV1184" s="13" t="s">
        <v>80</v>
      </c>
      <c r="AW1184" s="13" t="s">
        <v>33</v>
      </c>
      <c r="AX1184" s="13" t="s">
        <v>72</v>
      </c>
      <c r="AY1184" s="203" t="s">
        <v>143</v>
      </c>
    </row>
    <row r="1185" spans="2:51" s="14" customFormat="1" ht="12">
      <c r="B1185" s="204"/>
      <c r="C1185" s="205"/>
      <c r="D1185" s="195" t="s">
        <v>155</v>
      </c>
      <c r="E1185" s="206" t="s">
        <v>19</v>
      </c>
      <c r="F1185" s="207" t="s">
        <v>1418</v>
      </c>
      <c r="G1185" s="205"/>
      <c r="H1185" s="208">
        <v>3.953</v>
      </c>
      <c r="I1185" s="209"/>
      <c r="J1185" s="205"/>
      <c r="K1185" s="205"/>
      <c r="L1185" s="210"/>
      <c r="M1185" s="211"/>
      <c r="N1185" s="212"/>
      <c r="O1185" s="212"/>
      <c r="P1185" s="212"/>
      <c r="Q1185" s="212"/>
      <c r="R1185" s="212"/>
      <c r="S1185" s="212"/>
      <c r="T1185" s="213"/>
      <c r="AT1185" s="214" t="s">
        <v>155</v>
      </c>
      <c r="AU1185" s="214" t="s">
        <v>82</v>
      </c>
      <c r="AV1185" s="14" t="s">
        <v>82</v>
      </c>
      <c r="AW1185" s="14" t="s">
        <v>33</v>
      </c>
      <c r="AX1185" s="14" t="s">
        <v>72</v>
      </c>
      <c r="AY1185" s="214" t="s">
        <v>143</v>
      </c>
    </row>
    <row r="1186" spans="2:51" s="14" customFormat="1" ht="12">
      <c r="B1186" s="204"/>
      <c r="C1186" s="205"/>
      <c r="D1186" s="195" t="s">
        <v>155</v>
      </c>
      <c r="E1186" s="206" t="s">
        <v>19</v>
      </c>
      <c r="F1186" s="207" t="s">
        <v>1419</v>
      </c>
      <c r="G1186" s="205"/>
      <c r="H1186" s="208">
        <v>-1.86</v>
      </c>
      <c r="I1186" s="209"/>
      <c r="J1186" s="205"/>
      <c r="K1186" s="205"/>
      <c r="L1186" s="210"/>
      <c r="M1186" s="211"/>
      <c r="N1186" s="212"/>
      <c r="O1186" s="212"/>
      <c r="P1186" s="212"/>
      <c r="Q1186" s="212"/>
      <c r="R1186" s="212"/>
      <c r="S1186" s="212"/>
      <c r="T1186" s="213"/>
      <c r="AT1186" s="214" t="s">
        <v>155</v>
      </c>
      <c r="AU1186" s="214" t="s">
        <v>82</v>
      </c>
      <c r="AV1186" s="14" t="s">
        <v>82</v>
      </c>
      <c r="AW1186" s="14" t="s">
        <v>33</v>
      </c>
      <c r="AX1186" s="14" t="s">
        <v>72</v>
      </c>
      <c r="AY1186" s="214" t="s">
        <v>143</v>
      </c>
    </row>
    <row r="1187" spans="2:51" s="13" customFormat="1" ht="12">
      <c r="B1187" s="193"/>
      <c r="C1187" s="194"/>
      <c r="D1187" s="195" t="s">
        <v>155</v>
      </c>
      <c r="E1187" s="196" t="s">
        <v>19</v>
      </c>
      <c r="F1187" s="197" t="s">
        <v>1420</v>
      </c>
      <c r="G1187" s="194"/>
      <c r="H1187" s="196" t="s">
        <v>19</v>
      </c>
      <c r="I1187" s="198"/>
      <c r="J1187" s="194"/>
      <c r="K1187" s="194"/>
      <c r="L1187" s="199"/>
      <c r="M1187" s="200"/>
      <c r="N1187" s="201"/>
      <c r="O1187" s="201"/>
      <c r="P1187" s="201"/>
      <c r="Q1187" s="201"/>
      <c r="R1187" s="201"/>
      <c r="S1187" s="201"/>
      <c r="T1187" s="202"/>
      <c r="AT1187" s="203" t="s">
        <v>155</v>
      </c>
      <c r="AU1187" s="203" t="s">
        <v>82</v>
      </c>
      <c r="AV1187" s="13" t="s">
        <v>80</v>
      </c>
      <c r="AW1187" s="13" t="s">
        <v>33</v>
      </c>
      <c r="AX1187" s="13" t="s">
        <v>72</v>
      </c>
      <c r="AY1187" s="203" t="s">
        <v>143</v>
      </c>
    </row>
    <row r="1188" spans="2:51" s="14" customFormat="1" ht="12">
      <c r="B1188" s="204"/>
      <c r="C1188" s="205"/>
      <c r="D1188" s="195" t="s">
        <v>155</v>
      </c>
      <c r="E1188" s="206" t="s">
        <v>19</v>
      </c>
      <c r="F1188" s="207" t="s">
        <v>1421</v>
      </c>
      <c r="G1188" s="205"/>
      <c r="H1188" s="208">
        <v>2.55</v>
      </c>
      <c r="I1188" s="209"/>
      <c r="J1188" s="205"/>
      <c r="K1188" s="205"/>
      <c r="L1188" s="210"/>
      <c r="M1188" s="211"/>
      <c r="N1188" s="212"/>
      <c r="O1188" s="212"/>
      <c r="P1188" s="212"/>
      <c r="Q1188" s="212"/>
      <c r="R1188" s="212"/>
      <c r="S1188" s="212"/>
      <c r="T1188" s="213"/>
      <c r="AT1188" s="214" t="s">
        <v>155</v>
      </c>
      <c r="AU1188" s="214" t="s">
        <v>82</v>
      </c>
      <c r="AV1188" s="14" t="s">
        <v>82</v>
      </c>
      <c r="AW1188" s="14" t="s">
        <v>33</v>
      </c>
      <c r="AX1188" s="14" t="s">
        <v>72</v>
      </c>
      <c r="AY1188" s="214" t="s">
        <v>143</v>
      </c>
    </row>
    <row r="1189" spans="2:51" s="14" customFormat="1" ht="12">
      <c r="B1189" s="204"/>
      <c r="C1189" s="205"/>
      <c r="D1189" s="195" t="s">
        <v>155</v>
      </c>
      <c r="E1189" s="206" t="s">
        <v>19</v>
      </c>
      <c r="F1189" s="207" t="s">
        <v>1416</v>
      </c>
      <c r="G1189" s="205"/>
      <c r="H1189" s="208">
        <v>-1.2</v>
      </c>
      <c r="I1189" s="209"/>
      <c r="J1189" s="205"/>
      <c r="K1189" s="205"/>
      <c r="L1189" s="210"/>
      <c r="M1189" s="211"/>
      <c r="N1189" s="212"/>
      <c r="O1189" s="212"/>
      <c r="P1189" s="212"/>
      <c r="Q1189" s="212"/>
      <c r="R1189" s="212"/>
      <c r="S1189" s="212"/>
      <c r="T1189" s="213"/>
      <c r="AT1189" s="214" t="s">
        <v>155</v>
      </c>
      <c r="AU1189" s="214" t="s">
        <v>82</v>
      </c>
      <c r="AV1189" s="14" t="s">
        <v>82</v>
      </c>
      <c r="AW1189" s="14" t="s">
        <v>33</v>
      </c>
      <c r="AX1189" s="14" t="s">
        <v>72</v>
      </c>
      <c r="AY1189" s="214" t="s">
        <v>143</v>
      </c>
    </row>
    <row r="1190" spans="2:51" s="13" customFormat="1" ht="12">
      <c r="B1190" s="193"/>
      <c r="C1190" s="194"/>
      <c r="D1190" s="195" t="s">
        <v>155</v>
      </c>
      <c r="E1190" s="196" t="s">
        <v>19</v>
      </c>
      <c r="F1190" s="197" t="s">
        <v>1422</v>
      </c>
      <c r="G1190" s="194"/>
      <c r="H1190" s="196" t="s">
        <v>19</v>
      </c>
      <c r="I1190" s="198"/>
      <c r="J1190" s="194"/>
      <c r="K1190" s="194"/>
      <c r="L1190" s="199"/>
      <c r="M1190" s="200"/>
      <c r="N1190" s="201"/>
      <c r="O1190" s="201"/>
      <c r="P1190" s="201"/>
      <c r="Q1190" s="201"/>
      <c r="R1190" s="201"/>
      <c r="S1190" s="201"/>
      <c r="T1190" s="202"/>
      <c r="AT1190" s="203" t="s">
        <v>155</v>
      </c>
      <c r="AU1190" s="203" t="s">
        <v>82</v>
      </c>
      <c r="AV1190" s="13" t="s">
        <v>80</v>
      </c>
      <c r="AW1190" s="13" t="s">
        <v>33</v>
      </c>
      <c r="AX1190" s="13" t="s">
        <v>72</v>
      </c>
      <c r="AY1190" s="203" t="s">
        <v>143</v>
      </c>
    </row>
    <row r="1191" spans="2:51" s="14" customFormat="1" ht="12">
      <c r="B1191" s="204"/>
      <c r="C1191" s="205"/>
      <c r="D1191" s="195" t="s">
        <v>155</v>
      </c>
      <c r="E1191" s="206" t="s">
        <v>19</v>
      </c>
      <c r="F1191" s="207" t="s">
        <v>1423</v>
      </c>
      <c r="G1191" s="205"/>
      <c r="H1191" s="208">
        <v>4.514</v>
      </c>
      <c r="I1191" s="209"/>
      <c r="J1191" s="205"/>
      <c r="K1191" s="205"/>
      <c r="L1191" s="210"/>
      <c r="M1191" s="211"/>
      <c r="N1191" s="212"/>
      <c r="O1191" s="212"/>
      <c r="P1191" s="212"/>
      <c r="Q1191" s="212"/>
      <c r="R1191" s="212"/>
      <c r="S1191" s="212"/>
      <c r="T1191" s="213"/>
      <c r="AT1191" s="214" t="s">
        <v>155</v>
      </c>
      <c r="AU1191" s="214" t="s">
        <v>82</v>
      </c>
      <c r="AV1191" s="14" t="s">
        <v>82</v>
      </c>
      <c r="AW1191" s="14" t="s">
        <v>33</v>
      </c>
      <c r="AX1191" s="14" t="s">
        <v>72</v>
      </c>
      <c r="AY1191" s="214" t="s">
        <v>143</v>
      </c>
    </row>
    <row r="1192" spans="2:51" s="14" customFormat="1" ht="12">
      <c r="B1192" s="204"/>
      <c r="C1192" s="205"/>
      <c r="D1192" s="195" t="s">
        <v>155</v>
      </c>
      <c r="E1192" s="206" t="s">
        <v>19</v>
      </c>
      <c r="F1192" s="207" t="s">
        <v>1424</v>
      </c>
      <c r="G1192" s="205"/>
      <c r="H1192" s="208">
        <v>-1.224</v>
      </c>
      <c r="I1192" s="209"/>
      <c r="J1192" s="205"/>
      <c r="K1192" s="205"/>
      <c r="L1192" s="210"/>
      <c r="M1192" s="211"/>
      <c r="N1192" s="212"/>
      <c r="O1192" s="212"/>
      <c r="P1192" s="212"/>
      <c r="Q1192" s="212"/>
      <c r="R1192" s="212"/>
      <c r="S1192" s="212"/>
      <c r="T1192" s="213"/>
      <c r="AT1192" s="214" t="s">
        <v>155</v>
      </c>
      <c r="AU1192" s="214" t="s">
        <v>82</v>
      </c>
      <c r="AV1192" s="14" t="s">
        <v>82</v>
      </c>
      <c r="AW1192" s="14" t="s">
        <v>33</v>
      </c>
      <c r="AX1192" s="14" t="s">
        <v>72</v>
      </c>
      <c r="AY1192" s="214" t="s">
        <v>143</v>
      </c>
    </row>
    <row r="1193" spans="2:51" s="15" customFormat="1" ht="12">
      <c r="B1193" s="215"/>
      <c r="C1193" s="216"/>
      <c r="D1193" s="195" t="s">
        <v>155</v>
      </c>
      <c r="E1193" s="217" t="s">
        <v>19</v>
      </c>
      <c r="F1193" s="218" t="s">
        <v>166</v>
      </c>
      <c r="G1193" s="216"/>
      <c r="H1193" s="219">
        <v>20.976</v>
      </c>
      <c r="I1193" s="220"/>
      <c r="J1193" s="216"/>
      <c r="K1193" s="216"/>
      <c r="L1193" s="221"/>
      <c r="M1193" s="222"/>
      <c r="N1193" s="223"/>
      <c r="O1193" s="223"/>
      <c r="P1193" s="223"/>
      <c r="Q1193" s="223"/>
      <c r="R1193" s="223"/>
      <c r="S1193" s="223"/>
      <c r="T1193" s="224"/>
      <c r="AT1193" s="225" t="s">
        <v>155</v>
      </c>
      <c r="AU1193" s="225" t="s">
        <v>82</v>
      </c>
      <c r="AV1193" s="15" t="s">
        <v>151</v>
      </c>
      <c r="AW1193" s="15" t="s">
        <v>33</v>
      </c>
      <c r="AX1193" s="15" t="s">
        <v>80</v>
      </c>
      <c r="AY1193" s="225" t="s">
        <v>143</v>
      </c>
    </row>
    <row r="1194" spans="1:65" s="2" customFormat="1" ht="62.65" customHeight="1">
      <c r="A1194" s="36"/>
      <c r="B1194" s="37"/>
      <c r="C1194" s="175" t="s">
        <v>1425</v>
      </c>
      <c r="D1194" s="175" t="s">
        <v>146</v>
      </c>
      <c r="E1194" s="176" t="s">
        <v>1426</v>
      </c>
      <c r="F1194" s="177" t="s">
        <v>1427</v>
      </c>
      <c r="G1194" s="178" t="s">
        <v>178</v>
      </c>
      <c r="H1194" s="179">
        <v>7.588</v>
      </c>
      <c r="I1194" s="180"/>
      <c r="J1194" s="181">
        <f>ROUND(I1194*H1194,2)</f>
        <v>0</v>
      </c>
      <c r="K1194" s="177" t="s">
        <v>150</v>
      </c>
      <c r="L1194" s="41"/>
      <c r="M1194" s="182" t="s">
        <v>19</v>
      </c>
      <c r="N1194" s="183" t="s">
        <v>43</v>
      </c>
      <c r="O1194" s="66"/>
      <c r="P1194" s="184">
        <f>O1194*H1194</f>
        <v>0</v>
      </c>
      <c r="Q1194" s="184">
        <v>0.01355</v>
      </c>
      <c r="R1194" s="184">
        <f>Q1194*H1194</f>
        <v>0.1028174</v>
      </c>
      <c r="S1194" s="184">
        <v>0</v>
      </c>
      <c r="T1194" s="185">
        <f>S1194*H1194</f>
        <v>0</v>
      </c>
      <c r="U1194" s="36"/>
      <c r="V1194" s="36"/>
      <c r="W1194" s="36"/>
      <c r="X1194" s="36"/>
      <c r="Y1194" s="36"/>
      <c r="Z1194" s="36"/>
      <c r="AA1194" s="36"/>
      <c r="AB1194" s="36"/>
      <c r="AC1194" s="36"/>
      <c r="AD1194" s="36"/>
      <c r="AE1194" s="36"/>
      <c r="AR1194" s="186" t="s">
        <v>257</v>
      </c>
      <c r="AT1194" s="186" t="s">
        <v>146</v>
      </c>
      <c r="AU1194" s="186" t="s">
        <v>82</v>
      </c>
      <c r="AY1194" s="19" t="s">
        <v>143</v>
      </c>
      <c r="BE1194" s="187">
        <f>IF(N1194="základní",J1194,0)</f>
        <v>0</v>
      </c>
      <c r="BF1194" s="187">
        <f>IF(N1194="snížená",J1194,0)</f>
        <v>0</v>
      </c>
      <c r="BG1194" s="187">
        <f>IF(N1194="zákl. přenesená",J1194,0)</f>
        <v>0</v>
      </c>
      <c r="BH1194" s="187">
        <f>IF(N1194="sníž. přenesená",J1194,0)</f>
        <v>0</v>
      </c>
      <c r="BI1194" s="187">
        <f>IF(N1194="nulová",J1194,0)</f>
        <v>0</v>
      </c>
      <c r="BJ1194" s="19" t="s">
        <v>80</v>
      </c>
      <c r="BK1194" s="187">
        <f>ROUND(I1194*H1194,2)</f>
        <v>0</v>
      </c>
      <c r="BL1194" s="19" t="s">
        <v>257</v>
      </c>
      <c r="BM1194" s="186" t="s">
        <v>1428</v>
      </c>
    </row>
    <row r="1195" spans="1:47" s="2" customFormat="1" ht="12">
      <c r="A1195" s="36"/>
      <c r="B1195" s="37"/>
      <c r="C1195" s="38"/>
      <c r="D1195" s="188" t="s">
        <v>153</v>
      </c>
      <c r="E1195" s="38"/>
      <c r="F1195" s="189" t="s">
        <v>1429</v>
      </c>
      <c r="G1195" s="38"/>
      <c r="H1195" s="38"/>
      <c r="I1195" s="190"/>
      <c r="J1195" s="38"/>
      <c r="K1195" s="38"/>
      <c r="L1195" s="41"/>
      <c r="M1195" s="191"/>
      <c r="N1195" s="192"/>
      <c r="O1195" s="66"/>
      <c r="P1195" s="66"/>
      <c r="Q1195" s="66"/>
      <c r="R1195" s="66"/>
      <c r="S1195" s="66"/>
      <c r="T1195" s="67"/>
      <c r="U1195" s="36"/>
      <c r="V1195" s="36"/>
      <c r="W1195" s="36"/>
      <c r="X1195" s="36"/>
      <c r="Y1195" s="36"/>
      <c r="Z1195" s="36"/>
      <c r="AA1195" s="36"/>
      <c r="AB1195" s="36"/>
      <c r="AC1195" s="36"/>
      <c r="AD1195" s="36"/>
      <c r="AE1195" s="36"/>
      <c r="AT1195" s="19" t="s">
        <v>153</v>
      </c>
      <c r="AU1195" s="19" t="s">
        <v>82</v>
      </c>
    </row>
    <row r="1196" spans="2:51" s="13" customFormat="1" ht="12">
      <c r="B1196" s="193"/>
      <c r="C1196" s="194"/>
      <c r="D1196" s="195" t="s">
        <v>155</v>
      </c>
      <c r="E1196" s="196" t="s">
        <v>19</v>
      </c>
      <c r="F1196" s="197" t="s">
        <v>1410</v>
      </c>
      <c r="G1196" s="194"/>
      <c r="H1196" s="196" t="s">
        <v>19</v>
      </c>
      <c r="I1196" s="198"/>
      <c r="J1196" s="194"/>
      <c r="K1196" s="194"/>
      <c r="L1196" s="199"/>
      <c r="M1196" s="200"/>
      <c r="N1196" s="201"/>
      <c r="O1196" s="201"/>
      <c r="P1196" s="201"/>
      <c r="Q1196" s="201"/>
      <c r="R1196" s="201"/>
      <c r="S1196" s="201"/>
      <c r="T1196" s="202"/>
      <c r="AT1196" s="203" t="s">
        <v>155</v>
      </c>
      <c r="AU1196" s="203" t="s">
        <v>82</v>
      </c>
      <c r="AV1196" s="13" t="s">
        <v>80</v>
      </c>
      <c r="AW1196" s="13" t="s">
        <v>33</v>
      </c>
      <c r="AX1196" s="13" t="s">
        <v>72</v>
      </c>
      <c r="AY1196" s="203" t="s">
        <v>143</v>
      </c>
    </row>
    <row r="1197" spans="2:51" s="13" customFormat="1" ht="12">
      <c r="B1197" s="193"/>
      <c r="C1197" s="194"/>
      <c r="D1197" s="195" t="s">
        <v>155</v>
      </c>
      <c r="E1197" s="196" t="s">
        <v>19</v>
      </c>
      <c r="F1197" s="197" t="s">
        <v>1411</v>
      </c>
      <c r="G1197" s="194"/>
      <c r="H1197" s="196" t="s">
        <v>19</v>
      </c>
      <c r="I1197" s="198"/>
      <c r="J1197" s="194"/>
      <c r="K1197" s="194"/>
      <c r="L1197" s="199"/>
      <c r="M1197" s="200"/>
      <c r="N1197" s="201"/>
      <c r="O1197" s="201"/>
      <c r="P1197" s="201"/>
      <c r="Q1197" s="201"/>
      <c r="R1197" s="201"/>
      <c r="S1197" s="201"/>
      <c r="T1197" s="202"/>
      <c r="AT1197" s="203" t="s">
        <v>155</v>
      </c>
      <c r="AU1197" s="203" t="s">
        <v>82</v>
      </c>
      <c r="AV1197" s="13" t="s">
        <v>80</v>
      </c>
      <c r="AW1197" s="13" t="s">
        <v>33</v>
      </c>
      <c r="AX1197" s="13" t="s">
        <v>72</v>
      </c>
      <c r="AY1197" s="203" t="s">
        <v>143</v>
      </c>
    </row>
    <row r="1198" spans="2:51" s="14" customFormat="1" ht="12">
      <c r="B1198" s="204"/>
      <c r="C1198" s="205"/>
      <c r="D1198" s="195" t="s">
        <v>155</v>
      </c>
      <c r="E1198" s="206" t="s">
        <v>19</v>
      </c>
      <c r="F1198" s="207" t="s">
        <v>1430</v>
      </c>
      <c r="G1198" s="205"/>
      <c r="H1198" s="208">
        <v>1.418</v>
      </c>
      <c r="I1198" s="209"/>
      <c r="J1198" s="205"/>
      <c r="K1198" s="205"/>
      <c r="L1198" s="210"/>
      <c r="M1198" s="211"/>
      <c r="N1198" s="212"/>
      <c r="O1198" s="212"/>
      <c r="P1198" s="212"/>
      <c r="Q1198" s="212"/>
      <c r="R1198" s="212"/>
      <c r="S1198" s="212"/>
      <c r="T1198" s="213"/>
      <c r="AT1198" s="214" t="s">
        <v>155</v>
      </c>
      <c r="AU1198" s="214" t="s">
        <v>82</v>
      </c>
      <c r="AV1198" s="14" t="s">
        <v>82</v>
      </c>
      <c r="AW1198" s="14" t="s">
        <v>33</v>
      </c>
      <c r="AX1198" s="14" t="s">
        <v>72</v>
      </c>
      <c r="AY1198" s="214" t="s">
        <v>143</v>
      </c>
    </row>
    <row r="1199" spans="2:51" s="13" customFormat="1" ht="12">
      <c r="B1199" s="193"/>
      <c r="C1199" s="194"/>
      <c r="D1199" s="195" t="s">
        <v>155</v>
      </c>
      <c r="E1199" s="196" t="s">
        <v>19</v>
      </c>
      <c r="F1199" s="197" t="s">
        <v>1414</v>
      </c>
      <c r="G1199" s="194"/>
      <c r="H1199" s="196" t="s">
        <v>19</v>
      </c>
      <c r="I1199" s="198"/>
      <c r="J1199" s="194"/>
      <c r="K1199" s="194"/>
      <c r="L1199" s="199"/>
      <c r="M1199" s="200"/>
      <c r="N1199" s="201"/>
      <c r="O1199" s="201"/>
      <c r="P1199" s="201"/>
      <c r="Q1199" s="201"/>
      <c r="R1199" s="201"/>
      <c r="S1199" s="201"/>
      <c r="T1199" s="202"/>
      <c r="AT1199" s="203" t="s">
        <v>155</v>
      </c>
      <c r="AU1199" s="203" t="s">
        <v>82</v>
      </c>
      <c r="AV1199" s="13" t="s">
        <v>80</v>
      </c>
      <c r="AW1199" s="13" t="s">
        <v>33</v>
      </c>
      <c r="AX1199" s="13" t="s">
        <v>72</v>
      </c>
      <c r="AY1199" s="203" t="s">
        <v>143</v>
      </c>
    </row>
    <row r="1200" spans="2:51" s="14" customFormat="1" ht="12">
      <c r="B1200" s="204"/>
      <c r="C1200" s="205"/>
      <c r="D1200" s="195" t="s">
        <v>155</v>
      </c>
      <c r="E1200" s="206" t="s">
        <v>19</v>
      </c>
      <c r="F1200" s="207" t="s">
        <v>1431</v>
      </c>
      <c r="G1200" s="205"/>
      <c r="H1200" s="208">
        <v>1.35</v>
      </c>
      <c r="I1200" s="209"/>
      <c r="J1200" s="205"/>
      <c r="K1200" s="205"/>
      <c r="L1200" s="210"/>
      <c r="M1200" s="211"/>
      <c r="N1200" s="212"/>
      <c r="O1200" s="212"/>
      <c r="P1200" s="212"/>
      <c r="Q1200" s="212"/>
      <c r="R1200" s="212"/>
      <c r="S1200" s="212"/>
      <c r="T1200" s="213"/>
      <c r="AT1200" s="214" t="s">
        <v>155</v>
      </c>
      <c r="AU1200" s="214" t="s">
        <v>82</v>
      </c>
      <c r="AV1200" s="14" t="s">
        <v>82</v>
      </c>
      <c r="AW1200" s="14" t="s">
        <v>33</v>
      </c>
      <c r="AX1200" s="14" t="s">
        <v>72</v>
      </c>
      <c r="AY1200" s="214" t="s">
        <v>143</v>
      </c>
    </row>
    <row r="1201" spans="2:51" s="13" customFormat="1" ht="12">
      <c r="B1201" s="193"/>
      <c r="C1201" s="194"/>
      <c r="D1201" s="195" t="s">
        <v>155</v>
      </c>
      <c r="E1201" s="196" t="s">
        <v>19</v>
      </c>
      <c r="F1201" s="197" t="s">
        <v>1417</v>
      </c>
      <c r="G1201" s="194"/>
      <c r="H1201" s="196" t="s">
        <v>19</v>
      </c>
      <c r="I1201" s="198"/>
      <c r="J1201" s="194"/>
      <c r="K1201" s="194"/>
      <c r="L1201" s="199"/>
      <c r="M1201" s="200"/>
      <c r="N1201" s="201"/>
      <c r="O1201" s="201"/>
      <c r="P1201" s="201"/>
      <c r="Q1201" s="201"/>
      <c r="R1201" s="201"/>
      <c r="S1201" s="201"/>
      <c r="T1201" s="202"/>
      <c r="AT1201" s="203" t="s">
        <v>155</v>
      </c>
      <c r="AU1201" s="203" t="s">
        <v>82</v>
      </c>
      <c r="AV1201" s="13" t="s">
        <v>80</v>
      </c>
      <c r="AW1201" s="13" t="s">
        <v>33</v>
      </c>
      <c r="AX1201" s="13" t="s">
        <v>72</v>
      </c>
      <c r="AY1201" s="203" t="s">
        <v>143</v>
      </c>
    </row>
    <row r="1202" spans="2:51" s="14" customFormat="1" ht="12">
      <c r="B1202" s="204"/>
      <c r="C1202" s="205"/>
      <c r="D1202" s="195" t="s">
        <v>155</v>
      </c>
      <c r="E1202" s="206" t="s">
        <v>19</v>
      </c>
      <c r="F1202" s="207" t="s">
        <v>1432</v>
      </c>
      <c r="G1202" s="205"/>
      <c r="H1202" s="208">
        <v>2.093</v>
      </c>
      <c r="I1202" s="209"/>
      <c r="J1202" s="205"/>
      <c r="K1202" s="205"/>
      <c r="L1202" s="210"/>
      <c r="M1202" s="211"/>
      <c r="N1202" s="212"/>
      <c r="O1202" s="212"/>
      <c r="P1202" s="212"/>
      <c r="Q1202" s="212"/>
      <c r="R1202" s="212"/>
      <c r="S1202" s="212"/>
      <c r="T1202" s="213"/>
      <c r="AT1202" s="214" t="s">
        <v>155</v>
      </c>
      <c r="AU1202" s="214" t="s">
        <v>82</v>
      </c>
      <c r="AV1202" s="14" t="s">
        <v>82</v>
      </c>
      <c r="AW1202" s="14" t="s">
        <v>33</v>
      </c>
      <c r="AX1202" s="14" t="s">
        <v>72</v>
      </c>
      <c r="AY1202" s="214" t="s">
        <v>143</v>
      </c>
    </row>
    <row r="1203" spans="2:51" s="13" customFormat="1" ht="12">
      <c r="B1203" s="193"/>
      <c r="C1203" s="194"/>
      <c r="D1203" s="195" t="s">
        <v>155</v>
      </c>
      <c r="E1203" s="196" t="s">
        <v>19</v>
      </c>
      <c r="F1203" s="197" t="s">
        <v>1420</v>
      </c>
      <c r="G1203" s="194"/>
      <c r="H1203" s="196" t="s">
        <v>19</v>
      </c>
      <c r="I1203" s="198"/>
      <c r="J1203" s="194"/>
      <c r="K1203" s="194"/>
      <c r="L1203" s="199"/>
      <c r="M1203" s="200"/>
      <c r="N1203" s="201"/>
      <c r="O1203" s="201"/>
      <c r="P1203" s="201"/>
      <c r="Q1203" s="201"/>
      <c r="R1203" s="201"/>
      <c r="S1203" s="201"/>
      <c r="T1203" s="202"/>
      <c r="AT1203" s="203" t="s">
        <v>155</v>
      </c>
      <c r="AU1203" s="203" t="s">
        <v>82</v>
      </c>
      <c r="AV1203" s="13" t="s">
        <v>80</v>
      </c>
      <c r="AW1203" s="13" t="s">
        <v>33</v>
      </c>
      <c r="AX1203" s="13" t="s">
        <v>72</v>
      </c>
      <c r="AY1203" s="203" t="s">
        <v>143</v>
      </c>
    </row>
    <row r="1204" spans="2:51" s="14" customFormat="1" ht="12">
      <c r="B1204" s="204"/>
      <c r="C1204" s="205"/>
      <c r="D1204" s="195" t="s">
        <v>155</v>
      </c>
      <c r="E1204" s="206" t="s">
        <v>19</v>
      </c>
      <c r="F1204" s="207" t="s">
        <v>1431</v>
      </c>
      <c r="G1204" s="205"/>
      <c r="H1204" s="208">
        <v>1.35</v>
      </c>
      <c r="I1204" s="209"/>
      <c r="J1204" s="205"/>
      <c r="K1204" s="205"/>
      <c r="L1204" s="210"/>
      <c r="M1204" s="211"/>
      <c r="N1204" s="212"/>
      <c r="O1204" s="212"/>
      <c r="P1204" s="212"/>
      <c r="Q1204" s="212"/>
      <c r="R1204" s="212"/>
      <c r="S1204" s="212"/>
      <c r="T1204" s="213"/>
      <c r="AT1204" s="214" t="s">
        <v>155</v>
      </c>
      <c r="AU1204" s="214" t="s">
        <v>82</v>
      </c>
      <c r="AV1204" s="14" t="s">
        <v>82</v>
      </c>
      <c r="AW1204" s="14" t="s">
        <v>33</v>
      </c>
      <c r="AX1204" s="14" t="s">
        <v>72</v>
      </c>
      <c r="AY1204" s="214" t="s">
        <v>143</v>
      </c>
    </row>
    <row r="1205" spans="2:51" s="13" customFormat="1" ht="12">
      <c r="B1205" s="193"/>
      <c r="C1205" s="194"/>
      <c r="D1205" s="195" t="s">
        <v>155</v>
      </c>
      <c r="E1205" s="196" t="s">
        <v>19</v>
      </c>
      <c r="F1205" s="197" t="s">
        <v>1422</v>
      </c>
      <c r="G1205" s="194"/>
      <c r="H1205" s="196" t="s">
        <v>19</v>
      </c>
      <c r="I1205" s="198"/>
      <c r="J1205" s="194"/>
      <c r="K1205" s="194"/>
      <c r="L1205" s="199"/>
      <c r="M1205" s="200"/>
      <c r="N1205" s="201"/>
      <c r="O1205" s="201"/>
      <c r="P1205" s="201"/>
      <c r="Q1205" s="201"/>
      <c r="R1205" s="201"/>
      <c r="S1205" s="201"/>
      <c r="T1205" s="202"/>
      <c r="AT1205" s="203" t="s">
        <v>155</v>
      </c>
      <c r="AU1205" s="203" t="s">
        <v>82</v>
      </c>
      <c r="AV1205" s="13" t="s">
        <v>80</v>
      </c>
      <c r="AW1205" s="13" t="s">
        <v>33</v>
      </c>
      <c r="AX1205" s="13" t="s">
        <v>72</v>
      </c>
      <c r="AY1205" s="203" t="s">
        <v>143</v>
      </c>
    </row>
    <row r="1206" spans="2:51" s="14" customFormat="1" ht="12">
      <c r="B1206" s="204"/>
      <c r="C1206" s="205"/>
      <c r="D1206" s="195" t="s">
        <v>155</v>
      </c>
      <c r="E1206" s="206" t="s">
        <v>19</v>
      </c>
      <c r="F1206" s="207" t="s">
        <v>1433</v>
      </c>
      <c r="G1206" s="205"/>
      <c r="H1206" s="208">
        <v>1.377</v>
      </c>
      <c r="I1206" s="209"/>
      <c r="J1206" s="205"/>
      <c r="K1206" s="205"/>
      <c r="L1206" s="210"/>
      <c r="M1206" s="211"/>
      <c r="N1206" s="212"/>
      <c r="O1206" s="212"/>
      <c r="P1206" s="212"/>
      <c r="Q1206" s="212"/>
      <c r="R1206" s="212"/>
      <c r="S1206" s="212"/>
      <c r="T1206" s="213"/>
      <c r="AT1206" s="214" t="s">
        <v>155</v>
      </c>
      <c r="AU1206" s="214" t="s">
        <v>82</v>
      </c>
      <c r="AV1206" s="14" t="s">
        <v>82</v>
      </c>
      <c r="AW1206" s="14" t="s">
        <v>33</v>
      </c>
      <c r="AX1206" s="14" t="s">
        <v>72</v>
      </c>
      <c r="AY1206" s="214" t="s">
        <v>143</v>
      </c>
    </row>
    <row r="1207" spans="2:51" s="15" customFormat="1" ht="12">
      <c r="B1207" s="215"/>
      <c r="C1207" s="216"/>
      <c r="D1207" s="195" t="s">
        <v>155</v>
      </c>
      <c r="E1207" s="217" t="s">
        <v>19</v>
      </c>
      <c r="F1207" s="218" t="s">
        <v>166</v>
      </c>
      <c r="G1207" s="216"/>
      <c r="H1207" s="219">
        <v>7.588</v>
      </c>
      <c r="I1207" s="220"/>
      <c r="J1207" s="216"/>
      <c r="K1207" s="216"/>
      <c r="L1207" s="221"/>
      <c r="M1207" s="222"/>
      <c r="N1207" s="223"/>
      <c r="O1207" s="223"/>
      <c r="P1207" s="223"/>
      <c r="Q1207" s="223"/>
      <c r="R1207" s="223"/>
      <c r="S1207" s="223"/>
      <c r="T1207" s="224"/>
      <c r="AT1207" s="225" t="s">
        <v>155</v>
      </c>
      <c r="AU1207" s="225" t="s">
        <v>82</v>
      </c>
      <c r="AV1207" s="15" t="s">
        <v>151</v>
      </c>
      <c r="AW1207" s="15" t="s">
        <v>33</v>
      </c>
      <c r="AX1207" s="15" t="s">
        <v>80</v>
      </c>
      <c r="AY1207" s="225" t="s">
        <v>143</v>
      </c>
    </row>
    <row r="1208" spans="1:65" s="2" customFormat="1" ht="44.25" customHeight="1">
      <c r="A1208" s="36"/>
      <c r="B1208" s="37"/>
      <c r="C1208" s="175" t="s">
        <v>1434</v>
      </c>
      <c r="D1208" s="175" t="s">
        <v>146</v>
      </c>
      <c r="E1208" s="176" t="s">
        <v>1435</v>
      </c>
      <c r="F1208" s="177" t="s">
        <v>1436</v>
      </c>
      <c r="G1208" s="178" t="s">
        <v>178</v>
      </c>
      <c r="H1208" s="179">
        <v>28.564</v>
      </c>
      <c r="I1208" s="180"/>
      <c r="J1208" s="181">
        <f>ROUND(I1208*H1208,2)</f>
        <v>0</v>
      </c>
      <c r="K1208" s="177" t="s">
        <v>150</v>
      </c>
      <c r="L1208" s="41"/>
      <c r="M1208" s="182" t="s">
        <v>19</v>
      </c>
      <c r="N1208" s="183" t="s">
        <v>43</v>
      </c>
      <c r="O1208" s="66"/>
      <c r="P1208" s="184">
        <f>O1208*H1208</f>
        <v>0</v>
      </c>
      <c r="Q1208" s="184">
        <v>0.0001</v>
      </c>
      <c r="R1208" s="184">
        <f>Q1208*H1208</f>
        <v>0.0028564000000000003</v>
      </c>
      <c r="S1208" s="184">
        <v>0</v>
      </c>
      <c r="T1208" s="185">
        <f>S1208*H1208</f>
        <v>0</v>
      </c>
      <c r="U1208" s="36"/>
      <c r="V1208" s="36"/>
      <c r="W1208" s="36"/>
      <c r="X1208" s="36"/>
      <c r="Y1208" s="36"/>
      <c r="Z1208" s="36"/>
      <c r="AA1208" s="36"/>
      <c r="AB1208" s="36"/>
      <c r="AC1208" s="36"/>
      <c r="AD1208" s="36"/>
      <c r="AE1208" s="36"/>
      <c r="AR1208" s="186" t="s">
        <v>257</v>
      </c>
      <c r="AT1208" s="186" t="s">
        <v>146</v>
      </c>
      <c r="AU1208" s="186" t="s">
        <v>82</v>
      </c>
      <c r="AY1208" s="19" t="s">
        <v>143</v>
      </c>
      <c r="BE1208" s="187">
        <f>IF(N1208="základní",J1208,0)</f>
        <v>0</v>
      </c>
      <c r="BF1208" s="187">
        <f>IF(N1208="snížená",J1208,0)</f>
        <v>0</v>
      </c>
      <c r="BG1208" s="187">
        <f>IF(N1208="zákl. přenesená",J1208,0)</f>
        <v>0</v>
      </c>
      <c r="BH1208" s="187">
        <f>IF(N1208="sníž. přenesená",J1208,0)</f>
        <v>0</v>
      </c>
      <c r="BI1208" s="187">
        <f>IF(N1208="nulová",J1208,0)</f>
        <v>0</v>
      </c>
      <c r="BJ1208" s="19" t="s">
        <v>80</v>
      </c>
      <c r="BK1208" s="187">
        <f>ROUND(I1208*H1208,2)</f>
        <v>0</v>
      </c>
      <c r="BL1208" s="19" t="s">
        <v>257</v>
      </c>
      <c r="BM1208" s="186" t="s">
        <v>1437</v>
      </c>
    </row>
    <row r="1209" spans="1:47" s="2" customFormat="1" ht="12">
      <c r="A1209" s="36"/>
      <c r="B1209" s="37"/>
      <c r="C1209" s="38"/>
      <c r="D1209" s="188" t="s">
        <v>153</v>
      </c>
      <c r="E1209" s="38"/>
      <c r="F1209" s="189" t="s">
        <v>1438</v>
      </c>
      <c r="G1209" s="38"/>
      <c r="H1209" s="38"/>
      <c r="I1209" s="190"/>
      <c r="J1209" s="38"/>
      <c r="K1209" s="38"/>
      <c r="L1209" s="41"/>
      <c r="M1209" s="191"/>
      <c r="N1209" s="192"/>
      <c r="O1209" s="66"/>
      <c r="P1209" s="66"/>
      <c r="Q1209" s="66"/>
      <c r="R1209" s="66"/>
      <c r="S1209" s="66"/>
      <c r="T1209" s="67"/>
      <c r="U1209" s="36"/>
      <c r="V1209" s="36"/>
      <c r="W1209" s="36"/>
      <c r="X1209" s="36"/>
      <c r="Y1209" s="36"/>
      <c r="Z1209" s="36"/>
      <c r="AA1209" s="36"/>
      <c r="AB1209" s="36"/>
      <c r="AC1209" s="36"/>
      <c r="AD1209" s="36"/>
      <c r="AE1209" s="36"/>
      <c r="AT1209" s="19" t="s">
        <v>153</v>
      </c>
      <c r="AU1209" s="19" t="s">
        <v>82</v>
      </c>
    </row>
    <row r="1210" spans="2:51" s="14" customFormat="1" ht="12">
      <c r="B1210" s="204"/>
      <c r="C1210" s="205"/>
      <c r="D1210" s="195" t="s">
        <v>155</v>
      </c>
      <c r="E1210" s="206" t="s">
        <v>19</v>
      </c>
      <c r="F1210" s="207" t="s">
        <v>1439</v>
      </c>
      <c r="G1210" s="205"/>
      <c r="H1210" s="208">
        <v>28.564</v>
      </c>
      <c r="I1210" s="209"/>
      <c r="J1210" s="205"/>
      <c r="K1210" s="205"/>
      <c r="L1210" s="210"/>
      <c r="M1210" s="211"/>
      <c r="N1210" s="212"/>
      <c r="O1210" s="212"/>
      <c r="P1210" s="212"/>
      <c r="Q1210" s="212"/>
      <c r="R1210" s="212"/>
      <c r="S1210" s="212"/>
      <c r="T1210" s="213"/>
      <c r="AT1210" s="214" t="s">
        <v>155</v>
      </c>
      <c r="AU1210" s="214" t="s">
        <v>82</v>
      </c>
      <c r="AV1210" s="14" t="s">
        <v>82</v>
      </c>
      <c r="AW1210" s="14" t="s">
        <v>33</v>
      </c>
      <c r="AX1210" s="14" t="s">
        <v>80</v>
      </c>
      <c r="AY1210" s="214" t="s">
        <v>143</v>
      </c>
    </row>
    <row r="1211" spans="1:65" s="2" customFormat="1" ht="49.15" customHeight="1">
      <c r="A1211" s="36"/>
      <c r="B1211" s="37"/>
      <c r="C1211" s="175" t="s">
        <v>1440</v>
      </c>
      <c r="D1211" s="175" t="s">
        <v>146</v>
      </c>
      <c r="E1211" s="176" t="s">
        <v>1441</v>
      </c>
      <c r="F1211" s="177" t="s">
        <v>1442</v>
      </c>
      <c r="G1211" s="178" t="s">
        <v>178</v>
      </c>
      <c r="H1211" s="179">
        <v>243.15</v>
      </c>
      <c r="I1211" s="180"/>
      <c r="J1211" s="181">
        <f>ROUND(I1211*H1211,2)</f>
        <v>0</v>
      </c>
      <c r="K1211" s="177" t="s">
        <v>150</v>
      </c>
      <c r="L1211" s="41"/>
      <c r="M1211" s="182" t="s">
        <v>19</v>
      </c>
      <c r="N1211" s="183" t="s">
        <v>43</v>
      </c>
      <c r="O1211" s="66"/>
      <c r="P1211" s="184">
        <f>O1211*H1211</f>
        <v>0</v>
      </c>
      <c r="Q1211" s="184">
        <v>0.0122</v>
      </c>
      <c r="R1211" s="184">
        <f>Q1211*H1211</f>
        <v>2.9664300000000003</v>
      </c>
      <c r="S1211" s="184">
        <v>0</v>
      </c>
      <c r="T1211" s="185">
        <f>S1211*H1211</f>
        <v>0</v>
      </c>
      <c r="U1211" s="36"/>
      <c r="V1211" s="36"/>
      <c r="W1211" s="36"/>
      <c r="X1211" s="36"/>
      <c r="Y1211" s="36"/>
      <c r="Z1211" s="36"/>
      <c r="AA1211" s="36"/>
      <c r="AB1211" s="36"/>
      <c r="AC1211" s="36"/>
      <c r="AD1211" s="36"/>
      <c r="AE1211" s="36"/>
      <c r="AR1211" s="186" t="s">
        <v>257</v>
      </c>
      <c r="AT1211" s="186" t="s">
        <v>146</v>
      </c>
      <c r="AU1211" s="186" t="s">
        <v>82</v>
      </c>
      <c r="AY1211" s="19" t="s">
        <v>143</v>
      </c>
      <c r="BE1211" s="187">
        <f>IF(N1211="základní",J1211,0)</f>
        <v>0</v>
      </c>
      <c r="BF1211" s="187">
        <f>IF(N1211="snížená",J1211,0)</f>
        <v>0</v>
      </c>
      <c r="BG1211" s="187">
        <f>IF(N1211="zákl. přenesená",J1211,0)</f>
        <v>0</v>
      </c>
      <c r="BH1211" s="187">
        <f>IF(N1211="sníž. přenesená",J1211,0)</f>
        <v>0</v>
      </c>
      <c r="BI1211" s="187">
        <f>IF(N1211="nulová",J1211,0)</f>
        <v>0</v>
      </c>
      <c r="BJ1211" s="19" t="s">
        <v>80</v>
      </c>
      <c r="BK1211" s="187">
        <f>ROUND(I1211*H1211,2)</f>
        <v>0</v>
      </c>
      <c r="BL1211" s="19" t="s">
        <v>257</v>
      </c>
      <c r="BM1211" s="186" t="s">
        <v>1443</v>
      </c>
    </row>
    <row r="1212" spans="1:47" s="2" customFormat="1" ht="12">
      <c r="A1212" s="36"/>
      <c r="B1212" s="37"/>
      <c r="C1212" s="38"/>
      <c r="D1212" s="188" t="s">
        <v>153</v>
      </c>
      <c r="E1212" s="38"/>
      <c r="F1212" s="189" t="s">
        <v>1444</v>
      </c>
      <c r="G1212" s="38"/>
      <c r="H1212" s="38"/>
      <c r="I1212" s="190"/>
      <c r="J1212" s="38"/>
      <c r="K1212" s="38"/>
      <c r="L1212" s="41"/>
      <c r="M1212" s="191"/>
      <c r="N1212" s="192"/>
      <c r="O1212" s="66"/>
      <c r="P1212" s="66"/>
      <c r="Q1212" s="66"/>
      <c r="R1212" s="66"/>
      <c r="S1212" s="66"/>
      <c r="T1212" s="67"/>
      <c r="U1212" s="36"/>
      <c r="V1212" s="36"/>
      <c r="W1212" s="36"/>
      <c r="X1212" s="36"/>
      <c r="Y1212" s="36"/>
      <c r="Z1212" s="36"/>
      <c r="AA1212" s="36"/>
      <c r="AB1212" s="36"/>
      <c r="AC1212" s="36"/>
      <c r="AD1212" s="36"/>
      <c r="AE1212" s="36"/>
      <c r="AT1212" s="19" t="s">
        <v>153</v>
      </c>
      <c r="AU1212" s="19" t="s">
        <v>82</v>
      </c>
    </row>
    <row r="1213" spans="2:51" s="13" customFormat="1" ht="12">
      <c r="B1213" s="193"/>
      <c r="C1213" s="194"/>
      <c r="D1213" s="195" t="s">
        <v>155</v>
      </c>
      <c r="E1213" s="196" t="s">
        <v>19</v>
      </c>
      <c r="F1213" s="197" t="s">
        <v>163</v>
      </c>
      <c r="G1213" s="194"/>
      <c r="H1213" s="196" t="s">
        <v>19</v>
      </c>
      <c r="I1213" s="198"/>
      <c r="J1213" s="194"/>
      <c r="K1213" s="194"/>
      <c r="L1213" s="199"/>
      <c r="M1213" s="200"/>
      <c r="N1213" s="201"/>
      <c r="O1213" s="201"/>
      <c r="P1213" s="201"/>
      <c r="Q1213" s="201"/>
      <c r="R1213" s="201"/>
      <c r="S1213" s="201"/>
      <c r="T1213" s="202"/>
      <c r="AT1213" s="203" t="s">
        <v>155</v>
      </c>
      <c r="AU1213" s="203" t="s">
        <v>82</v>
      </c>
      <c r="AV1213" s="13" t="s">
        <v>80</v>
      </c>
      <c r="AW1213" s="13" t="s">
        <v>33</v>
      </c>
      <c r="AX1213" s="13" t="s">
        <v>72</v>
      </c>
      <c r="AY1213" s="203" t="s">
        <v>143</v>
      </c>
    </row>
    <row r="1214" spans="2:51" s="14" customFormat="1" ht="12">
      <c r="B1214" s="204"/>
      <c r="C1214" s="205"/>
      <c r="D1214" s="195" t="s">
        <v>155</v>
      </c>
      <c r="E1214" s="206" t="s">
        <v>19</v>
      </c>
      <c r="F1214" s="207" t="s">
        <v>1445</v>
      </c>
      <c r="G1214" s="205"/>
      <c r="H1214" s="208">
        <v>16.68</v>
      </c>
      <c r="I1214" s="209"/>
      <c r="J1214" s="205"/>
      <c r="K1214" s="205"/>
      <c r="L1214" s="210"/>
      <c r="M1214" s="211"/>
      <c r="N1214" s="212"/>
      <c r="O1214" s="212"/>
      <c r="P1214" s="212"/>
      <c r="Q1214" s="212"/>
      <c r="R1214" s="212"/>
      <c r="S1214" s="212"/>
      <c r="T1214" s="213"/>
      <c r="AT1214" s="214" t="s">
        <v>155</v>
      </c>
      <c r="AU1214" s="214" t="s">
        <v>82</v>
      </c>
      <c r="AV1214" s="14" t="s">
        <v>82</v>
      </c>
      <c r="AW1214" s="14" t="s">
        <v>33</v>
      </c>
      <c r="AX1214" s="14" t="s">
        <v>72</v>
      </c>
      <c r="AY1214" s="214" t="s">
        <v>143</v>
      </c>
    </row>
    <row r="1215" spans="2:51" s="14" customFormat="1" ht="12">
      <c r="B1215" s="204"/>
      <c r="C1215" s="205"/>
      <c r="D1215" s="195" t="s">
        <v>155</v>
      </c>
      <c r="E1215" s="206" t="s">
        <v>19</v>
      </c>
      <c r="F1215" s="207" t="s">
        <v>1446</v>
      </c>
      <c r="G1215" s="205"/>
      <c r="H1215" s="208">
        <v>14.8</v>
      </c>
      <c r="I1215" s="209"/>
      <c r="J1215" s="205"/>
      <c r="K1215" s="205"/>
      <c r="L1215" s="210"/>
      <c r="M1215" s="211"/>
      <c r="N1215" s="212"/>
      <c r="O1215" s="212"/>
      <c r="P1215" s="212"/>
      <c r="Q1215" s="212"/>
      <c r="R1215" s="212"/>
      <c r="S1215" s="212"/>
      <c r="T1215" s="213"/>
      <c r="AT1215" s="214" t="s">
        <v>155</v>
      </c>
      <c r="AU1215" s="214" t="s">
        <v>82</v>
      </c>
      <c r="AV1215" s="14" t="s">
        <v>82</v>
      </c>
      <c r="AW1215" s="14" t="s">
        <v>33</v>
      </c>
      <c r="AX1215" s="14" t="s">
        <v>72</v>
      </c>
      <c r="AY1215" s="214" t="s">
        <v>143</v>
      </c>
    </row>
    <row r="1216" spans="2:51" s="14" customFormat="1" ht="12">
      <c r="B1216" s="204"/>
      <c r="C1216" s="205"/>
      <c r="D1216" s="195" t="s">
        <v>155</v>
      </c>
      <c r="E1216" s="206" t="s">
        <v>19</v>
      </c>
      <c r="F1216" s="207" t="s">
        <v>1447</v>
      </c>
      <c r="G1216" s="205"/>
      <c r="H1216" s="208">
        <v>33.7</v>
      </c>
      <c r="I1216" s="209"/>
      <c r="J1216" s="205"/>
      <c r="K1216" s="205"/>
      <c r="L1216" s="210"/>
      <c r="M1216" s="211"/>
      <c r="N1216" s="212"/>
      <c r="O1216" s="212"/>
      <c r="P1216" s="212"/>
      <c r="Q1216" s="212"/>
      <c r="R1216" s="212"/>
      <c r="S1216" s="212"/>
      <c r="T1216" s="213"/>
      <c r="AT1216" s="214" t="s">
        <v>155</v>
      </c>
      <c r="AU1216" s="214" t="s">
        <v>82</v>
      </c>
      <c r="AV1216" s="14" t="s">
        <v>82</v>
      </c>
      <c r="AW1216" s="14" t="s">
        <v>33</v>
      </c>
      <c r="AX1216" s="14" t="s">
        <v>72</v>
      </c>
      <c r="AY1216" s="214" t="s">
        <v>143</v>
      </c>
    </row>
    <row r="1217" spans="2:51" s="14" customFormat="1" ht="12">
      <c r="B1217" s="204"/>
      <c r="C1217" s="205"/>
      <c r="D1217" s="195" t="s">
        <v>155</v>
      </c>
      <c r="E1217" s="206" t="s">
        <v>19</v>
      </c>
      <c r="F1217" s="207" t="s">
        <v>1448</v>
      </c>
      <c r="G1217" s="205"/>
      <c r="H1217" s="208">
        <v>5</v>
      </c>
      <c r="I1217" s="209"/>
      <c r="J1217" s="205"/>
      <c r="K1217" s="205"/>
      <c r="L1217" s="210"/>
      <c r="M1217" s="211"/>
      <c r="N1217" s="212"/>
      <c r="O1217" s="212"/>
      <c r="P1217" s="212"/>
      <c r="Q1217" s="212"/>
      <c r="R1217" s="212"/>
      <c r="S1217" s="212"/>
      <c r="T1217" s="213"/>
      <c r="AT1217" s="214" t="s">
        <v>155</v>
      </c>
      <c r="AU1217" s="214" t="s">
        <v>82</v>
      </c>
      <c r="AV1217" s="14" t="s">
        <v>82</v>
      </c>
      <c r="AW1217" s="14" t="s">
        <v>33</v>
      </c>
      <c r="AX1217" s="14" t="s">
        <v>72</v>
      </c>
      <c r="AY1217" s="214" t="s">
        <v>143</v>
      </c>
    </row>
    <row r="1218" spans="2:51" s="14" customFormat="1" ht="12">
      <c r="B1218" s="204"/>
      <c r="C1218" s="205"/>
      <c r="D1218" s="195" t="s">
        <v>155</v>
      </c>
      <c r="E1218" s="206" t="s">
        <v>19</v>
      </c>
      <c r="F1218" s="207" t="s">
        <v>1449</v>
      </c>
      <c r="G1218" s="205"/>
      <c r="H1218" s="208">
        <v>9.25</v>
      </c>
      <c r="I1218" s="209"/>
      <c r="J1218" s="205"/>
      <c r="K1218" s="205"/>
      <c r="L1218" s="210"/>
      <c r="M1218" s="211"/>
      <c r="N1218" s="212"/>
      <c r="O1218" s="212"/>
      <c r="P1218" s="212"/>
      <c r="Q1218" s="212"/>
      <c r="R1218" s="212"/>
      <c r="S1218" s="212"/>
      <c r="T1218" s="213"/>
      <c r="AT1218" s="214" t="s">
        <v>155</v>
      </c>
      <c r="AU1218" s="214" t="s">
        <v>82</v>
      </c>
      <c r="AV1218" s="14" t="s">
        <v>82</v>
      </c>
      <c r="AW1218" s="14" t="s">
        <v>33</v>
      </c>
      <c r="AX1218" s="14" t="s">
        <v>72</v>
      </c>
      <c r="AY1218" s="214" t="s">
        <v>143</v>
      </c>
    </row>
    <row r="1219" spans="2:51" s="14" customFormat="1" ht="12">
      <c r="B1219" s="204"/>
      <c r="C1219" s="205"/>
      <c r="D1219" s="195" t="s">
        <v>155</v>
      </c>
      <c r="E1219" s="206" t="s">
        <v>19</v>
      </c>
      <c r="F1219" s="207" t="s">
        <v>1100</v>
      </c>
      <c r="G1219" s="205"/>
      <c r="H1219" s="208">
        <v>79.2</v>
      </c>
      <c r="I1219" s="209"/>
      <c r="J1219" s="205"/>
      <c r="K1219" s="205"/>
      <c r="L1219" s="210"/>
      <c r="M1219" s="211"/>
      <c r="N1219" s="212"/>
      <c r="O1219" s="212"/>
      <c r="P1219" s="212"/>
      <c r="Q1219" s="212"/>
      <c r="R1219" s="212"/>
      <c r="S1219" s="212"/>
      <c r="T1219" s="213"/>
      <c r="AT1219" s="214" t="s">
        <v>155</v>
      </c>
      <c r="AU1219" s="214" t="s">
        <v>82</v>
      </c>
      <c r="AV1219" s="14" t="s">
        <v>82</v>
      </c>
      <c r="AW1219" s="14" t="s">
        <v>33</v>
      </c>
      <c r="AX1219" s="14" t="s">
        <v>72</v>
      </c>
      <c r="AY1219" s="214" t="s">
        <v>143</v>
      </c>
    </row>
    <row r="1220" spans="2:51" s="14" customFormat="1" ht="12">
      <c r="B1220" s="204"/>
      <c r="C1220" s="205"/>
      <c r="D1220" s="195" t="s">
        <v>155</v>
      </c>
      <c r="E1220" s="206" t="s">
        <v>19</v>
      </c>
      <c r="F1220" s="207" t="s">
        <v>1450</v>
      </c>
      <c r="G1220" s="205"/>
      <c r="H1220" s="208">
        <v>10.4</v>
      </c>
      <c r="I1220" s="209"/>
      <c r="J1220" s="205"/>
      <c r="K1220" s="205"/>
      <c r="L1220" s="210"/>
      <c r="M1220" s="211"/>
      <c r="N1220" s="212"/>
      <c r="O1220" s="212"/>
      <c r="P1220" s="212"/>
      <c r="Q1220" s="212"/>
      <c r="R1220" s="212"/>
      <c r="S1220" s="212"/>
      <c r="T1220" s="213"/>
      <c r="AT1220" s="214" t="s">
        <v>155</v>
      </c>
      <c r="AU1220" s="214" t="s">
        <v>82</v>
      </c>
      <c r="AV1220" s="14" t="s">
        <v>82</v>
      </c>
      <c r="AW1220" s="14" t="s">
        <v>33</v>
      </c>
      <c r="AX1220" s="14" t="s">
        <v>72</v>
      </c>
      <c r="AY1220" s="214" t="s">
        <v>143</v>
      </c>
    </row>
    <row r="1221" spans="2:51" s="14" customFormat="1" ht="12">
      <c r="B1221" s="204"/>
      <c r="C1221" s="205"/>
      <c r="D1221" s="195" t="s">
        <v>155</v>
      </c>
      <c r="E1221" s="206" t="s">
        <v>19</v>
      </c>
      <c r="F1221" s="207" t="s">
        <v>1451</v>
      </c>
      <c r="G1221" s="205"/>
      <c r="H1221" s="208">
        <v>9</v>
      </c>
      <c r="I1221" s="209"/>
      <c r="J1221" s="205"/>
      <c r="K1221" s="205"/>
      <c r="L1221" s="210"/>
      <c r="M1221" s="211"/>
      <c r="N1221" s="212"/>
      <c r="O1221" s="212"/>
      <c r="P1221" s="212"/>
      <c r="Q1221" s="212"/>
      <c r="R1221" s="212"/>
      <c r="S1221" s="212"/>
      <c r="T1221" s="213"/>
      <c r="AT1221" s="214" t="s">
        <v>155</v>
      </c>
      <c r="AU1221" s="214" t="s">
        <v>82</v>
      </c>
      <c r="AV1221" s="14" t="s">
        <v>82</v>
      </c>
      <c r="AW1221" s="14" t="s">
        <v>33</v>
      </c>
      <c r="AX1221" s="14" t="s">
        <v>72</v>
      </c>
      <c r="AY1221" s="214" t="s">
        <v>143</v>
      </c>
    </row>
    <row r="1222" spans="2:51" s="13" customFormat="1" ht="12">
      <c r="B1222" s="193"/>
      <c r="C1222" s="194"/>
      <c r="D1222" s="195" t="s">
        <v>155</v>
      </c>
      <c r="E1222" s="196" t="s">
        <v>19</v>
      </c>
      <c r="F1222" s="197" t="s">
        <v>336</v>
      </c>
      <c r="G1222" s="194"/>
      <c r="H1222" s="196" t="s">
        <v>19</v>
      </c>
      <c r="I1222" s="198"/>
      <c r="J1222" s="194"/>
      <c r="K1222" s="194"/>
      <c r="L1222" s="199"/>
      <c r="M1222" s="200"/>
      <c r="N1222" s="201"/>
      <c r="O1222" s="201"/>
      <c r="P1222" s="201"/>
      <c r="Q1222" s="201"/>
      <c r="R1222" s="201"/>
      <c r="S1222" s="201"/>
      <c r="T1222" s="202"/>
      <c r="AT1222" s="203" t="s">
        <v>155</v>
      </c>
      <c r="AU1222" s="203" t="s">
        <v>82</v>
      </c>
      <c r="AV1222" s="13" t="s">
        <v>80</v>
      </c>
      <c r="AW1222" s="13" t="s">
        <v>33</v>
      </c>
      <c r="AX1222" s="13" t="s">
        <v>72</v>
      </c>
      <c r="AY1222" s="203" t="s">
        <v>143</v>
      </c>
    </row>
    <row r="1223" spans="2:51" s="14" customFormat="1" ht="12">
      <c r="B1223" s="204"/>
      <c r="C1223" s="205"/>
      <c r="D1223" s="195" t="s">
        <v>155</v>
      </c>
      <c r="E1223" s="206" t="s">
        <v>19</v>
      </c>
      <c r="F1223" s="207" t="s">
        <v>1452</v>
      </c>
      <c r="G1223" s="205"/>
      <c r="H1223" s="208">
        <v>39.2</v>
      </c>
      <c r="I1223" s="209"/>
      <c r="J1223" s="205"/>
      <c r="K1223" s="205"/>
      <c r="L1223" s="210"/>
      <c r="M1223" s="211"/>
      <c r="N1223" s="212"/>
      <c r="O1223" s="212"/>
      <c r="P1223" s="212"/>
      <c r="Q1223" s="212"/>
      <c r="R1223" s="212"/>
      <c r="S1223" s="212"/>
      <c r="T1223" s="213"/>
      <c r="AT1223" s="214" t="s">
        <v>155</v>
      </c>
      <c r="AU1223" s="214" t="s">
        <v>82</v>
      </c>
      <c r="AV1223" s="14" t="s">
        <v>82</v>
      </c>
      <c r="AW1223" s="14" t="s">
        <v>33</v>
      </c>
      <c r="AX1223" s="14" t="s">
        <v>72</v>
      </c>
      <c r="AY1223" s="214" t="s">
        <v>143</v>
      </c>
    </row>
    <row r="1224" spans="2:51" s="14" customFormat="1" ht="12">
      <c r="B1224" s="204"/>
      <c r="C1224" s="205"/>
      <c r="D1224" s="195" t="s">
        <v>155</v>
      </c>
      <c r="E1224" s="206" t="s">
        <v>19</v>
      </c>
      <c r="F1224" s="207" t="s">
        <v>1453</v>
      </c>
      <c r="G1224" s="205"/>
      <c r="H1224" s="208">
        <v>10.7</v>
      </c>
      <c r="I1224" s="209"/>
      <c r="J1224" s="205"/>
      <c r="K1224" s="205"/>
      <c r="L1224" s="210"/>
      <c r="M1224" s="211"/>
      <c r="N1224" s="212"/>
      <c r="O1224" s="212"/>
      <c r="P1224" s="212"/>
      <c r="Q1224" s="212"/>
      <c r="R1224" s="212"/>
      <c r="S1224" s="212"/>
      <c r="T1224" s="213"/>
      <c r="AT1224" s="214" t="s">
        <v>155</v>
      </c>
      <c r="AU1224" s="214" t="s">
        <v>82</v>
      </c>
      <c r="AV1224" s="14" t="s">
        <v>82</v>
      </c>
      <c r="AW1224" s="14" t="s">
        <v>33</v>
      </c>
      <c r="AX1224" s="14" t="s">
        <v>72</v>
      </c>
      <c r="AY1224" s="214" t="s">
        <v>143</v>
      </c>
    </row>
    <row r="1225" spans="2:51" s="14" customFormat="1" ht="12">
      <c r="B1225" s="204"/>
      <c r="C1225" s="205"/>
      <c r="D1225" s="195" t="s">
        <v>155</v>
      </c>
      <c r="E1225" s="206" t="s">
        <v>19</v>
      </c>
      <c r="F1225" s="207" t="s">
        <v>1454</v>
      </c>
      <c r="G1225" s="205"/>
      <c r="H1225" s="208">
        <v>9.42</v>
      </c>
      <c r="I1225" s="209"/>
      <c r="J1225" s="205"/>
      <c r="K1225" s="205"/>
      <c r="L1225" s="210"/>
      <c r="M1225" s="211"/>
      <c r="N1225" s="212"/>
      <c r="O1225" s="212"/>
      <c r="P1225" s="212"/>
      <c r="Q1225" s="212"/>
      <c r="R1225" s="212"/>
      <c r="S1225" s="212"/>
      <c r="T1225" s="213"/>
      <c r="AT1225" s="214" t="s">
        <v>155</v>
      </c>
      <c r="AU1225" s="214" t="s">
        <v>82</v>
      </c>
      <c r="AV1225" s="14" t="s">
        <v>82</v>
      </c>
      <c r="AW1225" s="14" t="s">
        <v>33</v>
      </c>
      <c r="AX1225" s="14" t="s">
        <v>72</v>
      </c>
      <c r="AY1225" s="214" t="s">
        <v>143</v>
      </c>
    </row>
    <row r="1226" spans="2:51" s="14" customFormat="1" ht="12">
      <c r="B1226" s="204"/>
      <c r="C1226" s="205"/>
      <c r="D1226" s="195" t="s">
        <v>155</v>
      </c>
      <c r="E1226" s="206" t="s">
        <v>19</v>
      </c>
      <c r="F1226" s="207" t="s">
        <v>1455</v>
      </c>
      <c r="G1226" s="205"/>
      <c r="H1226" s="208">
        <v>5.8</v>
      </c>
      <c r="I1226" s="209"/>
      <c r="J1226" s="205"/>
      <c r="K1226" s="205"/>
      <c r="L1226" s="210"/>
      <c r="M1226" s="211"/>
      <c r="N1226" s="212"/>
      <c r="O1226" s="212"/>
      <c r="P1226" s="212"/>
      <c r="Q1226" s="212"/>
      <c r="R1226" s="212"/>
      <c r="S1226" s="212"/>
      <c r="T1226" s="213"/>
      <c r="AT1226" s="214" t="s">
        <v>155</v>
      </c>
      <c r="AU1226" s="214" t="s">
        <v>82</v>
      </c>
      <c r="AV1226" s="14" t="s">
        <v>82</v>
      </c>
      <c r="AW1226" s="14" t="s">
        <v>33</v>
      </c>
      <c r="AX1226" s="14" t="s">
        <v>72</v>
      </c>
      <c r="AY1226" s="214" t="s">
        <v>143</v>
      </c>
    </row>
    <row r="1227" spans="2:51" s="15" customFormat="1" ht="12">
      <c r="B1227" s="215"/>
      <c r="C1227" s="216"/>
      <c r="D1227" s="195" t="s">
        <v>155</v>
      </c>
      <c r="E1227" s="217" t="s">
        <v>19</v>
      </c>
      <c r="F1227" s="218" t="s">
        <v>166</v>
      </c>
      <c r="G1227" s="216"/>
      <c r="H1227" s="219">
        <v>243.15</v>
      </c>
      <c r="I1227" s="220"/>
      <c r="J1227" s="216"/>
      <c r="K1227" s="216"/>
      <c r="L1227" s="221"/>
      <c r="M1227" s="222"/>
      <c r="N1227" s="223"/>
      <c r="O1227" s="223"/>
      <c r="P1227" s="223"/>
      <c r="Q1227" s="223"/>
      <c r="R1227" s="223"/>
      <c r="S1227" s="223"/>
      <c r="T1227" s="224"/>
      <c r="AT1227" s="225" t="s">
        <v>155</v>
      </c>
      <c r="AU1227" s="225" t="s">
        <v>82</v>
      </c>
      <c r="AV1227" s="15" t="s">
        <v>151</v>
      </c>
      <c r="AW1227" s="15" t="s">
        <v>33</v>
      </c>
      <c r="AX1227" s="15" t="s">
        <v>80</v>
      </c>
      <c r="AY1227" s="225" t="s">
        <v>143</v>
      </c>
    </row>
    <row r="1228" spans="1:65" s="2" customFormat="1" ht="49.15" customHeight="1">
      <c r="A1228" s="36"/>
      <c r="B1228" s="37"/>
      <c r="C1228" s="175" t="s">
        <v>1456</v>
      </c>
      <c r="D1228" s="175" t="s">
        <v>146</v>
      </c>
      <c r="E1228" s="176" t="s">
        <v>1457</v>
      </c>
      <c r="F1228" s="177" t="s">
        <v>1458</v>
      </c>
      <c r="G1228" s="178" t="s">
        <v>178</v>
      </c>
      <c r="H1228" s="179">
        <v>64.562</v>
      </c>
      <c r="I1228" s="180"/>
      <c r="J1228" s="181">
        <f>ROUND(I1228*H1228,2)</f>
        <v>0</v>
      </c>
      <c r="K1228" s="177" t="s">
        <v>150</v>
      </c>
      <c r="L1228" s="41"/>
      <c r="M1228" s="182" t="s">
        <v>19</v>
      </c>
      <c r="N1228" s="183" t="s">
        <v>43</v>
      </c>
      <c r="O1228" s="66"/>
      <c r="P1228" s="184">
        <f>O1228*H1228</f>
        <v>0</v>
      </c>
      <c r="Q1228" s="184">
        <v>0.01385</v>
      </c>
      <c r="R1228" s="184">
        <f>Q1228*H1228</f>
        <v>0.8941836999999999</v>
      </c>
      <c r="S1228" s="184">
        <v>0</v>
      </c>
      <c r="T1228" s="185">
        <f>S1228*H1228</f>
        <v>0</v>
      </c>
      <c r="U1228" s="36"/>
      <c r="V1228" s="36"/>
      <c r="W1228" s="36"/>
      <c r="X1228" s="36"/>
      <c r="Y1228" s="36"/>
      <c r="Z1228" s="36"/>
      <c r="AA1228" s="36"/>
      <c r="AB1228" s="36"/>
      <c r="AC1228" s="36"/>
      <c r="AD1228" s="36"/>
      <c r="AE1228" s="36"/>
      <c r="AR1228" s="186" t="s">
        <v>257</v>
      </c>
      <c r="AT1228" s="186" t="s">
        <v>146</v>
      </c>
      <c r="AU1228" s="186" t="s">
        <v>82</v>
      </c>
      <c r="AY1228" s="19" t="s">
        <v>143</v>
      </c>
      <c r="BE1228" s="187">
        <f>IF(N1228="základní",J1228,0)</f>
        <v>0</v>
      </c>
      <c r="BF1228" s="187">
        <f>IF(N1228="snížená",J1228,0)</f>
        <v>0</v>
      </c>
      <c r="BG1228" s="187">
        <f>IF(N1228="zákl. přenesená",J1228,0)</f>
        <v>0</v>
      </c>
      <c r="BH1228" s="187">
        <f>IF(N1228="sníž. přenesená",J1228,0)</f>
        <v>0</v>
      </c>
      <c r="BI1228" s="187">
        <f>IF(N1228="nulová",J1228,0)</f>
        <v>0</v>
      </c>
      <c r="BJ1228" s="19" t="s">
        <v>80</v>
      </c>
      <c r="BK1228" s="187">
        <f>ROUND(I1228*H1228,2)</f>
        <v>0</v>
      </c>
      <c r="BL1228" s="19" t="s">
        <v>257</v>
      </c>
      <c r="BM1228" s="186" t="s">
        <v>1459</v>
      </c>
    </row>
    <row r="1229" spans="1:47" s="2" customFormat="1" ht="12">
      <c r="A1229" s="36"/>
      <c r="B1229" s="37"/>
      <c r="C1229" s="38"/>
      <c r="D1229" s="188" t="s">
        <v>153</v>
      </c>
      <c r="E1229" s="38"/>
      <c r="F1229" s="189" t="s">
        <v>1460</v>
      </c>
      <c r="G1229" s="38"/>
      <c r="H1229" s="38"/>
      <c r="I1229" s="190"/>
      <c r="J1229" s="38"/>
      <c r="K1229" s="38"/>
      <c r="L1229" s="41"/>
      <c r="M1229" s="191"/>
      <c r="N1229" s="192"/>
      <c r="O1229" s="66"/>
      <c r="P1229" s="66"/>
      <c r="Q1229" s="66"/>
      <c r="R1229" s="66"/>
      <c r="S1229" s="66"/>
      <c r="T1229" s="67"/>
      <c r="U1229" s="36"/>
      <c r="V1229" s="36"/>
      <c r="W1229" s="36"/>
      <c r="X1229" s="36"/>
      <c r="Y1229" s="36"/>
      <c r="Z1229" s="36"/>
      <c r="AA1229" s="36"/>
      <c r="AB1229" s="36"/>
      <c r="AC1229" s="36"/>
      <c r="AD1229" s="36"/>
      <c r="AE1229" s="36"/>
      <c r="AT1229" s="19" t="s">
        <v>153</v>
      </c>
      <c r="AU1229" s="19" t="s">
        <v>82</v>
      </c>
    </row>
    <row r="1230" spans="2:51" s="13" customFormat="1" ht="12">
      <c r="B1230" s="193"/>
      <c r="C1230" s="194"/>
      <c r="D1230" s="195" t="s">
        <v>155</v>
      </c>
      <c r="E1230" s="196" t="s">
        <v>19</v>
      </c>
      <c r="F1230" s="197" t="s">
        <v>800</v>
      </c>
      <c r="G1230" s="194"/>
      <c r="H1230" s="196" t="s">
        <v>19</v>
      </c>
      <c r="I1230" s="198"/>
      <c r="J1230" s="194"/>
      <c r="K1230" s="194"/>
      <c r="L1230" s="199"/>
      <c r="M1230" s="200"/>
      <c r="N1230" s="201"/>
      <c r="O1230" s="201"/>
      <c r="P1230" s="201"/>
      <c r="Q1230" s="201"/>
      <c r="R1230" s="201"/>
      <c r="S1230" s="201"/>
      <c r="T1230" s="202"/>
      <c r="AT1230" s="203" t="s">
        <v>155</v>
      </c>
      <c r="AU1230" s="203" t="s">
        <v>82</v>
      </c>
      <c r="AV1230" s="13" t="s">
        <v>80</v>
      </c>
      <c r="AW1230" s="13" t="s">
        <v>33</v>
      </c>
      <c r="AX1230" s="13" t="s">
        <v>72</v>
      </c>
      <c r="AY1230" s="203" t="s">
        <v>143</v>
      </c>
    </row>
    <row r="1231" spans="2:51" s="14" customFormat="1" ht="22.5">
      <c r="B1231" s="204"/>
      <c r="C1231" s="205"/>
      <c r="D1231" s="195" t="s">
        <v>155</v>
      </c>
      <c r="E1231" s="206" t="s">
        <v>19</v>
      </c>
      <c r="F1231" s="207" t="s">
        <v>1461</v>
      </c>
      <c r="G1231" s="205"/>
      <c r="H1231" s="208">
        <v>15.062</v>
      </c>
      <c r="I1231" s="209"/>
      <c r="J1231" s="205"/>
      <c r="K1231" s="205"/>
      <c r="L1231" s="210"/>
      <c r="M1231" s="211"/>
      <c r="N1231" s="212"/>
      <c r="O1231" s="212"/>
      <c r="P1231" s="212"/>
      <c r="Q1231" s="212"/>
      <c r="R1231" s="212"/>
      <c r="S1231" s="212"/>
      <c r="T1231" s="213"/>
      <c r="AT1231" s="214" t="s">
        <v>155</v>
      </c>
      <c r="AU1231" s="214" t="s">
        <v>82</v>
      </c>
      <c r="AV1231" s="14" t="s">
        <v>82</v>
      </c>
      <c r="AW1231" s="14" t="s">
        <v>33</v>
      </c>
      <c r="AX1231" s="14" t="s">
        <v>72</v>
      </c>
      <c r="AY1231" s="214" t="s">
        <v>143</v>
      </c>
    </row>
    <row r="1232" spans="2:51" s="14" customFormat="1" ht="12">
      <c r="B1232" s="204"/>
      <c r="C1232" s="205"/>
      <c r="D1232" s="195" t="s">
        <v>155</v>
      </c>
      <c r="E1232" s="206" t="s">
        <v>19</v>
      </c>
      <c r="F1232" s="207" t="s">
        <v>1038</v>
      </c>
      <c r="G1232" s="205"/>
      <c r="H1232" s="208">
        <v>1.5</v>
      </c>
      <c r="I1232" s="209"/>
      <c r="J1232" s="205"/>
      <c r="K1232" s="205"/>
      <c r="L1232" s="210"/>
      <c r="M1232" s="211"/>
      <c r="N1232" s="212"/>
      <c r="O1232" s="212"/>
      <c r="P1232" s="212"/>
      <c r="Q1232" s="212"/>
      <c r="R1232" s="212"/>
      <c r="S1232" s="212"/>
      <c r="T1232" s="213"/>
      <c r="AT1232" s="214" t="s">
        <v>155</v>
      </c>
      <c r="AU1232" s="214" t="s">
        <v>82</v>
      </c>
      <c r="AV1232" s="14" t="s">
        <v>82</v>
      </c>
      <c r="AW1232" s="14" t="s">
        <v>33</v>
      </c>
      <c r="AX1232" s="14" t="s">
        <v>72</v>
      </c>
      <c r="AY1232" s="214" t="s">
        <v>143</v>
      </c>
    </row>
    <row r="1233" spans="2:51" s="14" customFormat="1" ht="12">
      <c r="B1233" s="204"/>
      <c r="C1233" s="205"/>
      <c r="D1233" s="195" t="s">
        <v>155</v>
      </c>
      <c r="E1233" s="206" t="s">
        <v>19</v>
      </c>
      <c r="F1233" s="207" t="s">
        <v>1462</v>
      </c>
      <c r="G1233" s="205"/>
      <c r="H1233" s="208">
        <v>6.8</v>
      </c>
      <c r="I1233" s="209"/>
      <c r="J1233" s="205"/>
      <c r="K1233" s="205"/>
      <c r="L1233" s="210"/>
      <c r="M1233" s="211"/>
      <c r="N1233" s="212"/>
      <c r="O1233" s="212"/>
      <c r="P1233" s="212"/>
      <c r="Q1233" s="212"/>
      <c r="R1233" s="212"/>
      <c r="S1233" s="212"/>
      <c r="T1233" s="213"/>
      <c r="AT1233" s="214" t="s">
        <v>155</v>
      </c>
      <c r="AU1233" s="214" t="s">
        <v>82</v>
      </c>
      <c r="AV1233" s="14" t="s">
        <v>82</v>
      </c>
      <c r="AW1233" s="14" t="s">
        <v>33</v>
      </c>
      <c r="AX1233" s="14" t="s">
        <v>72</v>
      </c>
      <c r="AY1233" s="214" t="s">
        <v>143</v>
      </c>
    </row>
    <row r="1234" spans="2:51" s="14" customFormat="1" ht="12">
      <c r="B1234" s="204"/>
      <c r="C1234" s="205"/>
      <c r="D1234" s="195" t="s">
        <v>155</v>
      </c>
      <c r="E1234" s="206" t="s">
        <v>19</v>
      </c>
      <c r="F1234" s="207" t="s">
        <v>1040</v>
      </c>
      <c r="G1234" s="205"/>
      <c r="H1234" s="208">
        <v>40.4</v>
      </c>
      <c r="I1234" s="209"/>
      <c r="J1234" s="205"/>
      <c r="K1234" s="205"/>
      <c r="L1234" s="210"/>
      <c r="M1234" s="211"/>
      <c r="N1234" s="212"/>
      <c r="O1234" s="212"/>
      <c r="P1234" s="212"/>
      <c r="Q1234" s="212"/>
      <c r="R1234" s="212"/>
      <c r="S1234" s="212"/>
      <c r="T1234" s="213"/>
      <c r="AT1234" s="214" t="s">
        <v>155</v>
      </c>
      <c r="AU1234" s="214" t="s">
        <v>82</v>
      </c>
      <c r="AV1234" s="14" t="s">
        <v>82</v>
      </c>
      <c r="AW1234" s="14" t="s">
        <v>33</v>
      </c>
      <c r="AX1234" s="14" t="s">
        <v>72</v>
      </c>
      <c r="AY1234" s="214" t="s">
        <v>143</v>
      </c>
    </row>
    <row r="1235" spans="2:51" s="14" customFormat="1" ht="12">
      <c r="B1235" s="204"/>
      <c r="C1235" s="205"/>
      <c r="D1235" s="195" t="s">
        <v>155</v>
      </c>
      <c r="E1235" s="206" t="s">
        <v>19</v>
      </c>
      <c r="F1235" s="207" t="s">
        <v>1045</v>
      </c>
      <c r="G1235" s="205"/>
      <c r="H1235" s="208">
        <v>0.8</v>
      </c>
      <c r="I1235" s="209"/>
      <c r="J1235" s="205"/>
      <c r="K1235" s="205"/>
      <c r="L1235" s="210"/>
      <c r="M1235" s="211"/>
      <c r="N1235" s="212"/>
      <c r="O1235" s="212"/>
      <c r="P1235" s="212"/>
      <c r="Q1235" s="212"/>
      <c r="R1235" s="212"/>
      <c r="S1235" s="212"/>
      <c r="T1235" s="213"/>
      <c r="AT1235" s="214" t="s">
        <v>155</v>
      </c>
      <c r="AU1235" s="214" t="s">
        <v>82</v>
      </c>
      <c r="AV1235" s="14" t="s">
        <v>82</v>
      </c>
      <c r="AW1235" s="14" t="s">
        <v>33</v>
      </c>
      <c r="AX1235" s="14" t="s">
        <v>72</v>
      </c>
      <c r="AY1235" s="214" t="s">
        <v>143</v>
      </c>
    </row>
    <row r="1236" spans="2:51" s="15" customFormat="1" ht="12">
      <c r="B1236" s="215"/>
      <c r="C1236" s="216"/>
      <c r="D1236" s="195" t="s">
        <v>155</v>
      </c>
      <c r="E1236" s="217" t="s">
        <v>19</v>
      </c>
      <c r="F1236" s="218" t="s">
        <v>166</v>
      </c>
      <c r="G1236" s="216"/>
      <c r="H1236" s="219">
        <v>64.562</v>
      </c>
      <c r="I1236" s="220"/>
      <c r="J1236" s="216"/>
      <c r="K1236" s="216"/>
      <c r="L1236" s="221"/>
      <c r="M1236" s="222"/>
      <c r="N1236" s="223"/>
      <c r="O1236" s="223"/>
      <c r="P1236" s="223"/>
      <c r="Q1236" s="223"/>
      <c r="R1236" s="223"/>
      <c r="S1236" s="223"/>
      <c r="T1236" s="224"/>
      <c r="AT1236" s="225" t="s">
        <v>155</v>
      </c>
      <c r="AU1236" s="225" t="s">
        <v>82</v>
      </c>
      <c r="AV1236" s="15" t="s">
        <v>151</v>
      </c>
      <c r="AW1236" s="15" t="s">
        <v>33</v>
      </c>
      <c r="AX1236" s="15" t="s">
        <v>80</v>
      </c>
      <c r="AY1236" s="225" t="s">
        <v>143</v>
      </c>
    </row>
    <row r="1237" spans="1:65" s="2" customFormat="1" ht="49.15" customHeight="1">
      <c r="A1237" s="36"/>
      <c r="B1237" s="37"/>
      <c r="C1237" s="175" t="s">
        <v>1463</v>
      </c>
      <c r="D1237" s="175" t="s">
        <v>146</v>
      </c>
      <c r="E1237" s="176" t="s">
        <v>1464</v>
      </c>
      <c r="F1237" s="177" t="s">
        <v>1465</v>
      </c>
      <c r="G1237" s="178" t="s">
        <v>178</v>
      </c>
      <c r="H1237" s="179">
        <v>75.5</v>
      </c>
      <c r="I1237" s="180"/>
      <c r="J1237" s="181">
        <f>ROUND(I1237*H1237,2)</f>
        <v>0</v>
      </c>
      <c r="K1237" s="177" t="s">
        <v>150</v>
      </c>
      <c r="L1237" s="41"/>
      <c r="M1237" s="182" t="s">
        <v>19</v>
      </c>
      <c r="N1237" s="183" t="s">
        <v>43</v>
      </c>
      <c r="O1237" s="66"/>
      <c r="P1237" s="184">
        <f>O1237*H1237</f>
        <v>0</v>
      </c>
      <c r="Q1237" s="184">
        <v>0.01259</v>
      </c>
      <c r="R1237" s="184">
        <f>Q1237*H1237</f>
        <v>0.9505450000000001</v>
      </c>
      <c r="S1237" s="184">
        <v>0</v>
      </c>
      <c r="T1237" s="185">
        <f>S1237*H1237</f>
        <v>0</v>
      </c>
      <c r="U1237" s="36"/>
      <c r="V1237" s="36"/>
      <c r="W1237" s="36"/>
      <c r="X1237" s="36"/>
      <c r="Y1237" s="36"/>
      <c r="Z1237" s="36"/>
      <c r="AA1237" s="36"/>
      <c r="AB1237" s="36"/>
      <c r="AC1237" s="36"/>
      <c r="AD1237" s="36"/>
      <c r="AE1237" s="36"/>
      <c r="AR1237" s="186" t="s">
        <v>257</v>
      </c>
      <c r="AT1237" s="186" t="s">
        <v>146</v>
      </c>
      <c r="AU1237" s="186" t="s">
        <v>82</v>
      </c>
      <c r="AY1237" s="19" t="s">
        <v>143</v>
      </c>
      <c r="BE1237" s="187">
        <f>IF(N1237="základní",J1237,0)</f>
        <v>0</v>
      </c>
      <c r="BF1237" s="187">
        <f>IF(N1237="snížená",J1237,0)</f>
        <v>0</v>
      </c>
      <c r="BG1237" s="187">
        <f>IF(N1237="zákl. přenesená",J1237,0)</f>
        <v>0</v>
      </c>
      <c r="BH1237" s="187">
        <f>IF(N1237="sníž. přenesená",J1237,0)</f>
        <v>0</v>
      </c>
      <c r="BI1237" s="187">
        <f>IF(N1237="nulová",J1237,0)</f>
        <v>0</v>
      </c>
      <c r="BJ1237" s="19" t="s">
        <v>80</v>
      </c>
      <c r="BK1237" s="187">
        <f>ROUND(I1237*H1237,2)</f>
        <v>0</v>
      </c>
      <c r="BL1237" s="19" t="s">
        <v>257</v>
      </c>
      <c r="BM1237" s="186" t="s">
        <v>1466</v>
      </c>
    </row>
    <row r="1238" spans="1:47" s="2" customFormat="1" ht="12">
      <c r="A1238" s="36"/>
      <c r="B1238" s="37"/>
      <c r="C1238" s="38"/>
      <c r="D1238" s="188" t="s">
        <v>153</v>
      </c>
      <c r="E1238" s="38"/>
      <c r="F1238" s="189" t="s">
        <v>1467</v>
      </c>
      <c r="G1238" s="38"/>
      <c r="H1238" s="38"/>
      <c r="I1238" s="190"/>
      <c r="J1238" s="38"/>
      <c r="K1238" s="38"/>
      <c r="L1238" s="41"/>
      <c r="M1238" s="191"/>
      <c r="N1238" s="192"/>
      <c r="O1238" s="66"/>
      <c r="P1238" s="66"/>
      <c r="Q1238" s="66"/>
      <c r="R1238" s="66"/>
      <c r="S1238" s="66"/>
      <c r="T1238" s="67"/>
      <c r="U1238" s="36"/>
      <c r="V1238" s="36"/>
      <c r="W1238" s="36"/>
      <c r="X1238" s="36"/>
      <c r="Y1238" s="36"/>
      <c r="Z1238" s="36"/>
      <c r="AA1238" s="36"/>
      <c r="AB1238" s="36"/>
      <c r="AC1238" s="36"/>
      <c r="AD1238" s="36"/>
      <c r="AE1238" s="36"/>
      <c r="AT1238" s="19" t="s">
        <v>153</v>
      </c>
      <c r="AU1238" s="19" t="s">
        <v>82</v>
      </c>
    </row>
    <row r="1239" spans="2:51" s="13" customFormat="1" ht="12">
      <c r="B1239" s="193"/>
      <c r="C1239" s="194"/>
      <c r="D1239" s="195" t="s">
        <v>155</v>
      </c>
      <c r="E1239" s="196" t="s">
        <v>19</v>
      </c>
      <c r="F1239" s="197" t="s">
        <v>163</v>
      </c>
      <c r="G1239" s="194"/>
      <c r="H1239" s="196" t="s">
        <v>19</v>
      </c>
      <c r="I1239" s="198"/>
      <c r="J1239" s="194"/>
      <c r="K1239" s="194"/>
      <c r="L1239" s="199"/>
      <c r="M1239" s="200"/>
      <c r="N1239" s="201"/>
      <c r="O1239" s="201"/>
      <c r="P1239" s="201"/>
      <c r="Q1239" s="201"/>
      <c r="R1239" s="201"/>
      <c r="S1239" s="201"/>
      <c r="T1239" s="202"/>
      <c r="AT1239" s="203" t="s">
        <v>155</v>
      </c>
      <c r="AU1239" s="203" t="s">
        <v>82</v>
      </c>
      <c r="AV1239" s="13" t="s">
        <v>80</v>
      </c>
      <c r="AW1239" s="13" t="s">
        <v>33</v>
      </c>
      <c r="AX1239" s="13" t="s">
        <v>72</v>
      </c>
      <c r="AY1239" s="203" t="s">
        <v>143</v>
      </c>
    </row>
    <row r="1240" spans="2:51" s="14" customFormat="1" ht="12">
      <c r="B1240" s="204"/>
      <c r="C1240" s="205"/>
      <c r="D1240" s="195" t="s">
        <v>155</v>
      </c>
      <c r="E1240" s="206" t="s">
        <v>19</v>
      </c>
      <c r="F1240" s="207" t="s">
        <v>1468</v>
      </c>
      <c r="G1240" s="205"/>
      <c r="H1240" s="208">
        <v>4.24</v>
      </c>
      <c r="I1240" s="209"/>
      <c r="J1240" s="205"/>
      <c r="K1240" s="205"/>
      <c r="L1240" s="210"/>
      <c r="M1240" s="211"/>
      <c r="N1240" s="212"/>
      <c r="O1240" s="212"/>
      <c r="P1240" s="212"/>
      <c r="Q1240" s="212"/>
      <c r="R1240" s="212"/>
      <c r="S1240" s="212"/>
      <c r="T1240" s="213"/>
      <c r="AT1240" s="214" t="s">
        <v>155</v>
      </c>
      <c r="AU1240" s="214" t="s">
        <v>82</v>
      </c>
      <c r="AV1240" s="14" t="s">
        <v>82</v>
      </c>
      <c r="AW1240" s="14" t="s">
        <v>33</v>
      </c>
      <c r="AX1240" s="14" t="s">
        <v>72</v>
      </c>
      <c r="AY1240" s="214" t="s">
        <v>143</v>
      </c>
    </row>
    <row r="1241" spans="2:51" s="14" customFormat="1" ht="12">
      <c r="B1241" s="204"/>
      <c r="C1241" s="205"/>
      <c r="D1241" s="195" t="s">
        <v>155</v>
      </c>
      <c r="E1241" s="206" t="s">
        <v>19</v>
      </c>
      <c r="F1241" s="207" t="s">
        <v>1469</v>
      </c>
      <c r="G1241" s="205"/>
      <c r="H1241" s="208">
        <v>1.85</v>
      </c>
      <c r="I1241" s="209"/>
      <c r="J1241" s="205"/>
      <c r="K1241" s="205"/>
      <c r="L1241" s="210"/>
      <c r="M1241" s="211"/>
      <c r="N1241" s="212"/>
      <c r="O1241" s="212"/>
      <c r="P1241" s="212"/>
      <c r="Q1241" s="212"/>
      <c r="R1241" s="212"/>
      <c r="S1241" s="212"/>
      <c r="T1241" s="213"/>
      <c r="AT1241" s="214" t="s">
        <v>155</v>
      </c>
      <c r="AU1241" s="214" t="s">
        <v>82</v>
      </c>
      <c r="AV1241" s="14" t="s">
        <v>82</v>
      </c>
      <c r="AW1241" s="14" t="s">
        <v>33</v>
      </c>
      <c r="AX1241" s="14" t="s">
        <v>72</v>
      </c>
      <c r="AY1241" s="214" t="s">
        <v>143</v>
      </c>
    </row>
    <row r="1242" spans="2:51" s="14" customFormat="1" ht="12">
      <c r="B1242" s="204"/>
      <c r="C1242" s="205"/>
      <c r="D1242" s="195" t="s">
        <v>155</v>
      </c>
      <c r="E1242" s="206" t="s">
        <v>19</v>
      </c>
      <c r="F1242" s="207" t="s">
        <v>1470</v>
      </c>
      <c r="G1242" s="205"/>
      <c r="H1242" s="208">
        <v>6.5</v>
      </c>
      <c r="I1242" s="209"/>
      <c r="J1242" s="205"/>
      <c r="K1242" s="205"/>
      <c r="L1242" s="210"/>
      <c r="M1242" s="211"/>
      <c r="N1242" s="212"/>
      <c r="O1242" s="212"/>
      <c r="P1242" s="212"/>
      <c r="Q1242" s="212"/>
      <c r="R1242" s="212"/>
      <c r="S1242" s="212"/>
      <c r="T1242" s="213"/>
      <c r="AT1242" s="214" t="s">
        <v>155</v>
      </c>
      <c r="AU1242" s="214" t="s">
        <v>82</v>
      </c>
      <c r="AV1242" s="14" t="s">
        <v>82</v>
      </c>
      <c r="AW1242" s="14" t="s">
        <v>33</v>
      </c>
      <c r="AX1242" s="14" t="s">
        <v>72</v>
      </c>
      <c r="AY1242" s="214" t="s">
        <v>143</v>
      </c>
    </row>
    <row r="1243" spans="2:51" s="14" customFormat="1" ht="12">
      <c r="B1243" s="204"/>
      <c r="C1243" s="205"/>
      <c r="D1243" s="195" t="s">
        <v>155</v>
      </c>
      <c r="E1243" s="206" t="s">
        <v>19</v>
      </c>
      <c r="F1243" s="207" t="s">
        <v>1471</v>
      </c>
      <c r="G1243" s="205"/>
      <c r="H1243" s="208">
        <v>12.7</v>
      </c>
      <c r="I1243" s="209"/>
      <c r="J1243" s="205"/>
      <c r="K1243" s="205"/>
      <c r="L1243" s="210"/>
      <c r="M1243" s="211"/>
      <c r="N1243" s="212"/>
      <c r="O1243" s="212"/>
      <c r="P1243" s="212"/>
      <c r="Q1243" s="212"/>
      <c r="R1243" s="212"/>
      <c r="S1243" s="212"/>
      <c r="T1243" s="213"/>
      <c r="AT1243" s="214" t="s">
        <v>155</v>
      </c>
      <c r="AU1243" s="214" t="s">
        <v>82</v>
      </c>
      <c r="AV1243" s="14" t="s">
        <v>82</v>
      </c>
      <c r="AW1243" s="14" t="s">
        <v>33</v>
      </c>
      <c r="AX1243" s="14" t="s">
        <v>72</v>
      </c>
      <c r="AY1243" s="214" t="s">
        <v>143</v>
      </c>
    </row>
    <row r="1244" spans="2:51" s="14" customFormat="1" ht="12">
      <c r="B1244" s="204"/>
      <c r="C1244" s="205"/>
      <c r="D1244" s="195" t="s">
        <v>155</v>
      </c>
      <c r="E1244" s="206" t="s">
        <v>19</v>
      </c>
      <c r="F1244" s="207" t="s">
        <v>1472</v>
      </c>
      <c r="G1244" s="205"/>
      <c r="H1244" s="208">
        <v>12.8</v>
      </c>
      <c r="I1244" s="209"/>
      <c r="J1244" s="205"/>
      <c r="K1244" s="205"/>
      <c r="L1244" s="210"/>
      <c r="M1244" s="211"/>
      <c r="N1244" s="212"/>
      <c r="O1244" s="212"/>
      <c r="P1244" s="212"/>
      <c r="Q1244" s="212"/>
      <c r="R1244" s="212"/>
      <c r="S1244" s="212"/>
      <c r="T1244" s="213"/>
      <c r="AT1244" s="214" t="s">
        <v>155</v>
      </c>
      <c r="AU1244" s="214" t="s">
        <v>82</v>
      </c>
      <c r="AV1244" s="14" t="s">
        <v>82</v>
      </c>
      <c r="AW1244" s="14" t="s">
        <v>33</v>
      </c>
      <c r="AX1244" s="14" t="s">
        <v>72</v>
      </c>
      <c r="AY1244" s="214" t="s">
        <v>143</v>
      </c>
    </row>
    <row r="1245" spans="2:51" s="13" customFormat="1" ht="12">
      <c r="B1245" s="193"/>
      <c r="C1245" s="194"/>
      <c r="D1245" s="195" t="s">
        <v>155</v>
      </c>
      <c r="E1245" s="196" t="s">
        <v>19</v>
      </c>
      <c r="F1245" s="197" t="s">
        <v>336</v>
      </c>
      <c r="G1245" s="194"/>
      <c r="H1245" s="196" t="s">
        <v>19</v>
      </c>
      <c r="I1245" s="198"/>
      <c r="J1245" s="194"/>
      <c r="K1245" s="194"/>
      <c r="L1245" s="199"/>
      <c r="M1245" s="200"/>
      <c r="N1245" s="201"/>
      <c r="O1245" s="201"/>
      <c r="P1245" s="201"/>
      <c r="Q1245" s="201"/>
      <c r="R1245" s="201"/>
      <c r="S1245" s="201"/>
      <c r="T1245" s="202"/>
      <c r="AT1245" s="203" t="s">
        <v>155</v>
      </c>
      <c r="AU1245" s="203" t="s">
        <v>82</v>
      </c>
      <c r="AV1245" s="13" t="s">
        <v>80</v>
      </c>
      <c r="AW1245" s="13" t="s">
        <v>33</v>
      </c>
      <c r="AX1245" s="13" t="s">
        <v>72</v>
      </c>
      <c r="AY1245" s="203" t="s">
        <v>143</v>
      </c>
    </row>
    <row r="1246" spans="2:51" s="14" customFormat="1" ht="12">
      <c r="B1246" s="204"/>
      <c r="C1246" s="205"/>
      <c r="D1246" s="195" t="s">
        <v>155</v>
      </c>
      <c r="E1246" s="206" t="s">
        <v>19</v>
      </c>
      <c r="F1246" s="207" t="s">
        <v>1473</v>
      </c>
      <c r="G1246" s="205"/>
      <c r="H1246" s="208">
        <v>8.16</v>
      </c>
      <c r="I1246" s="209"/>
      <c r="J1246" s="205"/>
      <c r="K1246" s="205"/>
      <c r="L1246" s="210"/>
      <c r="M1246" s="211"/>
      <c r="N1246" s="212"/>
      <c r="O1246" s="212"/>
      <c r="P1246" s="212"/>
      <c r="Q1246" s="212"/>
      <c r="R1246" s="212"/>
      <c r="S1246" s="212"/>
      <c r="T1246" s="213"/>
      <c r="AT1246" s="214" t="s">
        <v>155</v>
      </c>
      <c r="AU1246" s="214" t="s">
        <v>82</v>
      </c>
      <c r="AV1246" s="14" t="s">
        <v>82</v>
      </c>
      <c r="AW1246" s="14" t="s">
        <v>33</v>
      </c>
      <c r="AX1246" s="14" t="s">
        <v>72</v>
      </c>
      <c r="AY1246" s="214" t="s">
        <v>143</v>
      </c>
    </row>
    <row r="1247" spans="2:51" s="14" customFormat="1" ht="12">
      <c r="B1247" s="204"/>
      <c r="C1247" s="205"/>
      <c r="D1247" s="195" t="s">
        <v>155</v>
      </c>
      <c r="E1247" s="206" t="s">
        <v>19</v>
      </c>
      <c r="F1247" s="207" t="s">
        <v>1474</v>
      </c>
      <c r="G1247" s="205"/>
      <c r="H1247" s="208">
        <v>7.79</v>
      </c>
      <c r="I1247" s="209"/>
      <c r="J1247" s="205"/>
      <c r="K1247" s="205"/>
      <c r="L1247" s="210"/>
      <c r="M1247" s="211"/>
      <c r="N1247" s="212"/>
      <c r="O1247" s="212"/>
      <c r="P1247" s="212"/>
      <c r="Q1247" s="212"/>
      <c r="R1247" s="212"/>
      <c r="S1247" s="212"/>
      <c r="T1247" s="213"/>
      <c r="AT1247" s="214" t="s">
        <v>155</v>
      </c>
      <c r="AU1247" s="214" t="s">
        <v>82</v>
      </c>
      <c r="AV1247" s="14" t="s">
        <v>82</v>
      </c>
      <c r="AW1247" s="14" t="s">
        <v>33</v>
      </c>
      <c r="AX1247" s="14" t="s">
        <v>72</v>
      </c>
      <c r="AY1247" s="214" t="s">
        <v>143</v>
      </c>
    </row>
    <row r="1248" spans="2:51" s="14" customFormat="1" ht="12">
      <c r="B1248" s="204"/>
      <c r="C1248" s="205"/>
      <c r="D1248" s="195" t="s">
        <v>155</v>
      </c>
      <c r="E1248" s="206" t="s">
        <v>19</v>
      </c>
      <c r="F1248" s="207" t="s">
        <v>1475</v>
      </c>
      <c r="G1248" s="205"/>
      <c r="H1248" s="208">
        <v>8.16</v>
      </c>
      <c r="I1248" s="209"/>
      <c r="J1248" s="205"/>
      <c r="K1248" s="205"/>
      <c r="L1248" s="210"/>
      <c r="M1248" s="211"/>
      <c r="N1248" s="212"/>
      <c r="O1248" s="212"/>
      <c r="P1248" s="212"/>
      <c r="Q1248" s="212"/>
      <c r="R1248" s="212"/>
      <c r="S1248" s="212"/>
      <c r="T1248" s="213"/>
      <c r="AT1248" s="214" t="s">
        <v>155</v>
      </c>
      <c r="AU1248" s="214" t="s">
        <v>82</v>
      </c>
      <c r="AV1248" s="14" t="s">
        <v>82</v>
      </c>
      <c r="AW1248" s="14" t="s">
        <v>33</v>
      </c>
      <c r="AX1248" s="14" t="s">
        <v>72</v>
      </c>
      <c r="AY1248" s="214" t="s">
        <v>143</v>
      </c>
    </row>
    <row r="1249" spans="2:51" s="14" customFormat="1" ht="12">
      <c r="B1249" s="204"/>
      <c r="C1249" s="205"/>
      <c r="D1249" s="195" t="s">
        <v>155</v>
      </c>
      <c r="E1249" s="206" t="s">
        <v>19</v>
      </c>
      <c r="F1249" s="207" t="s">
        <v>1476</v>
      </c>
      <c r="G1249" s="205"/>
      <c r="H1249" s="208">
        <v>7.92</v>
      </c>
      <c r="I1249" s="209"/>
      <c r="J1249" s="205"/>
      <c r="K1249" s="205"/>
      <c r="L1249" s="210"/>
      <c r="M1249" s="211"/>
      <c r="N1249" s="212"/>
      <c r="O1249" s="212"/>
      <c r="P1249" s="212"/>
      <c r="Q1249" s="212"/>
      <c r="R1249" s="212"/>
      <c r="S1249" s="212"/>
      <c r="T1249" s="213"/>
      <c r="AT1249" s="214" t="s">
        <v>155</v>
      </c>
      <c r="AU1249" s="214" t="s">
        <v>82</v>
      </c>
      <c r="AV1249" s="14" t="s">
        <v>82</v>
      </c>
      <c r="AW1249" s="14" t="s">
        <v>33</v>
      </c>
      <c r="AX1249" s="14" t="s">
        <v>72</v>
      </c>
      <c r="AY1249" s="214" t="s">
        <v>143</v>
      </c>
    </row>
    <row r="1250" spans="2:51" s="14" customFormat="1" ht="12">
      <c r="B1250" s="204"/>
      <c r="C1250" s="205"/>
      <c r="D1250" s="195" t="s">
        <v>155</v>
      </c>
      <c r="E1250" s="206" t="s">
        <v>19</v>
      </c>
      <c r="F1250" s="207" t="s">
        <v>1477</v>
      </c>
      <c r="G1250" s="205"/>
      <c r="H1250" s="208">
        <v>5.38</v>
      </c>
      <c r="I1250" s="209"/>
      <c r="J1250" s="205"/>
      <c r="K1250" s="205"/>
      <c r="L1250" s="210"/>
      <c r="M1250" s="211"/>
      <c r="N1250" s="212"/>
      <c r="O1250" s="212"/>
      <c r="P1250" s="212"/>
      <c r="Q1250" s="212"/>
      <c r="R1250" s="212"/>
      <c r="S1250" s="212"/>
      <c r="T1250" s="213"/>
      <c r="AT1250" s="214" t="s">
        <v>155</v>
      </c>
      <c r="AU1250" s="214" t="s">
        <v>82</v>
      </c>
      <c r="AV1250" s="14" t="s">
        <v>82</v>
      </c>
      <c r="AW1250" s="14" t="s">
        <v>33</v>
      </c>
      <c r="AX1250" s="14" t="s">
        <v>72</v>
      </c>
      <c r="AY1250" s="214" t="s">
        <v>143</v>
      </c>
    </row>
    <row r="1251" spans="2:51" s="15" customFormat="1" ht="12">
      <c r="B1251" s="215"/>
      <c r="C1251" s="216"/>
      <c r="D1251" s="195" t="s">
        <v>155</v>
      </c>
      <c r="E1251" s="217" t="s">
        <v>19</v>
      </c>
      <c r="F1251" s="218" t="s">
        <v>166</v>
      </c>
      <c r="G1251" s="216"/>
      <c r="H1251" s="219">
        <v>75.5</v>
      </c>
      <c r="I1251" s="220"/>
      <c r="J1251" s="216"/>
      <c r="K1251" s="216"/>
      <c r="L1251" s="221"/>
      <c r="M1251" s="222"/>
      <c r="N1251" s="223"/>
      <c r="O1251" s="223"/>
      <c r="P1251" s="223"/>
      <c r="Q1251" s="223"/>
      <c r="R1251" s="223"/>
      <c r="S1251" s="223"/>
      <c r="T1251" s="224"/>
      <c r="AT1251" s="225" t="s">
        <v>155</v>
      </c>
      <c r="AU1251" s="225" t="s">
        <v>82</v>
      </c>
      <c r="AV1251" s="15" t="s">
        <v>151</v>
      </c>
      <c r="AW1251" s="15" t="s">
        <v>33</v>
      </c>
      <c r="AX1251" s="15" t="s">
        <v>80</v>
      </c>
      <c r="AY1251" s="225" t="s">
        <v>143</v>
      </c>
    </row>
    <row r="1252" spans="1:65" s="2" customFormat="1" ht="55.5" customHeight="1">
      <c r="A1252" s="36"/>
      <c r="B1252" s="37"/>
      <c r="C1252" s="175" t="s">
        <v>1478</v>
      </c>
      <c r="D1252" s="175" t="s">
        <v>146</v>
      </c>
      <c r="E1252" s="176" t="s">
        <v>1479</v>
      </c>
      <c r="F1252" s="177" t="s">
        <v>1480</v>
      </c>
      <c r="G1252" s="178" t="s">
        <v>178</v>
      </c>
      <c r="H1252" s="179">
        <v>8.6</v>
      </c>
      <c r="I1252" s="180"/>
      <c r="J1252" s="181">
        <f>ROUND(I1252*H1252,2)</f>
        <v>0</v>
      </c>
      <c r="K1252" s="177" t="s">
        <v>150</v>
      </c>
      <c r="L1252" s="41"/>
      <c r="M1252" s="182" t="s">
        <v>19</v>
      </c>
      <c r="N1252" s="183" t="s">
        <v>43</v>
      </c>
      <c r="O1252" s="66"/>
      <c r="P1252" s="184">
        <f>O1252*H1252</f>
        <v>0</v>
      </c>
      <c r="Q1252" s="184">
        <v>0.01385</v>
      </c>
      <c r="R1252" s="184">
        <f>Q1252*H1252</f>
        <v>0.11911</v>
      </c>
      <c r="S1252" s="184">
        <v>0</v>
      </c>
      <c r="T1252" s="185">
        <f>S1252*H1252</f>
        <v>0</v>
      </c>
      <c r="U1252" s="36"/>
      <c r="V1252" s="36"/>
      <c r="W1252" s="36"/>
      <c r="X1252" s="36"/>
      <c r="Y1252" s="36"/>
      <c r="Z1252" s="36"/>
      <c r="AA1252" s="36"/>
      <c r="AB1252" s="36"/>
      <c r="AC1252" s="36"/>
      <c r="AD1252" s="36"/>
      <c r="AE1252" s="36"/>
      <c r="AR1252" s="186" t="s">
        <v>257</v>
      </c>
      <c r="AT1252" s="186" t="s">
        <v>146</v>
      </c>
      <c r="AU1252" s="186" t="s">
        <v>82</v>
      </c>
      <c r="AY1252" s="19" t="s">
        <v>143</v>
      </c>
      <c r="BE1252" s="187">
        <f>IF(N1252="základní",J1252,0)</f>
        <v>0</v>
      </c>
      <c r="BF1252" s="187">
        <f>IF(N1252="snížená",J1252,0)</f>
        <v>0</v>
      </c>
      <c r="BG1252" s="187">
        <f>IF(N1252="zákl. přenesená",J1252,0)</f>
        <v>0</v>
      </c>
      <c r="BH1252" s="187">
        <f>IF(N1252="sníž. přenesená",J1252,0)</f>
        <v>0</v>
      </c>
      <c r="BI1252" s="187">
        <f>IF(N1252="nulová",J1252,0)</f>
        <v>0</v>
      </c>
      <c r="BJ1252" s="19" t="s">
        <v>80</v>
      </c>
      <c r="BK1252" s="187">
        <f>ROUND(I1252*H1252,2)</f>
        <v>0</v>
      </c>
      <c r="BL1252" s="19" t="s">
        <v>257</v>
      </c>
      <c r="BM1252" s="186" t="s">
        <v>1481</v>
      </c>
    </row>
    <row r="1253" spans="1:47" s="2" customFormat="1" ht="12">
      <c r="A1253" s="36"/>
      <c r="B1253" s="37"/>
      <c r="C1253" s="38"/>
      <c r="D1253" s="188" t="s">
        <v>153</v>
      </c>
      <c r="E1253" s="38"/>
      <c r="F1253" s="189" t="s">
        <v>1482</v>
      </c>
      <c r="G1253" s="38"/>
      <c r="H1253" s="38"/>
      <c r="I1253" s="190"/>
      <c r="J1253" s="38"/>
      <c r="K1253" s="38"/>
      <c r="L1253" s="41"/>
      <c r="M1253" s="191"/>
      <c r="N1253" s="192"/>
      <c r="O1253" s="66"/>
      <c r="P1253" s="66"/>
      <c r="Q1253" s="66"/>
      <c r="R1253" s="66"/>
      <c r="S1253" s="66"/>
      <c r="T1253" s="67"/>
      <c r="U1253" s="36"/>
      <c r="V1253" s="36"/>
      <c r="W1253" s="36"/>
      <c r="X1253" s="36"/>
      <c r="Y1253" s="36"/>
      <c r="Z1253" s="36"/>
      <c r="AA1253" s="36"/>
      <c r="AB1253" s="36"/>
      <c r="AC1253" s="36"/>
      <c r="AD1253" s="36"/>
      <c r="AE1253" s="36"/>
      <c r="AT1253" s="19" t="s">
        <v>153</v>
      </c>
      <c r="AU1253" s="19" t="s">
        <v>82</v>
      </c>
    </row>
    <row r="1254" spans="2:51" s="13" customFormat="1" ht="12">
      <c r="B1254" s="193"/>
      <c r="C1254" s="194"/>
      <c r="D1254" s="195" t="s">
        <v>155</v>
      </c>
      <c r="E1254" s="196" t="s">
        <v>19</v>
      </c>
      <c r="F1254" s="197" t="s">
        <v>800</v>
      </c>
      <c r="G1254" s="194"/>
      <c r="H1254" s="196" t="s">
        <v>19</v>
      </c>
      <c r="I1254" s="198"/>
      <c r="J1254" s="194"/>
      <c r="K1254" s="194"/>
      <c r="L1254" s="199"/>
      <c r="M1254" s="200"/>
      <c r="N1254" s="201"/>
      <c r="O1254" s="201"/>
      <c r="P1254" s="201"/>
      <c r="Q1254" s="201"/>
      <c r="R1254" s="201"/>
      <c r="S1254" s="201"/>
      <c r="T1254" s="202"/>
      <c r="AT1254" s="203" t="s">
        <v>155</v>
      </c>
      <c r="AU1254" s="203" t="s">
        <v>82</v>
      </c>
      <c r="AV1254" s="13" t="s">
        <v>80</v>
      </c>
      <c r="AW1254" s="13" t="s">
        <v>33</v>
      </c>
      <c r="AX1254" s="13" t="s">
        <v>72</v>
      </c>
      <c r="AY1254" s="203" t="s">
        <v>143</v>
      </c>
    </row>
    <row r="1255" spans="2:51" s="14" customFormat="1" ht="12">
      <c r="B1255" s="204"/>
      <c r="C1255" s="205"/>
      <c r="D1255" s="195" t="s">
        <v>155</v>
      </c>
      <c r="E1255" s="206" t="s">
        <v>19</v>
      </c>
      <c r="F1255" s="207" t="s">
        <v>1041</v>
      </c>
      <c r="G1255" s="205"/>
      <c r="H1255" s="208">
        <v>2.2</v>
      </c>
      <c r="I1255" s="209"/>
      <c r="J1255" s="205"/>
      <c r="K1255" s="205"/>
      <c r="L1255" s="210"/>
      <c r="M1255" s="211"/>
      <c r="N1255" s="212"/>
      <c r="O1255" s="212"/>
      <c r="P1255" s="212"/>
      <c r="Q1255" s="212"/>
      <c r="R1255" s="212"/>
      <c r="S1255" s="212"/>
      <c r="T1255" s="213"/>
      <c r="AT1255" s="214" t="s">
        <v>155</v>
      </c>
      <c r="AU1255" s="214" t="s">
        <v>82</v>
      </c>
      <c r="AV1255" s="14" t="s">
        <v>82</v>
      </c>
      <c r="AW1255" s="14" t="s">
        <v>33</v>
      </c>
      <c r="AX1255" s="14" t="s">
        <v>72</v>
      </c>
      <c r="AY1255" s="214" t="s">
        <v>143</v>
      </c>
    </row>
    <row r="1256" spans="2:51" s="14" customFormat="1" ht="12">
      <c r="B1256" s="204"/>
      <c r="C1256" s="205"/>
      <c r="D1256" s="195" t="s">
        <v>155</v>
      </c>
      <c r="E1256" s="206" t="s">
        <v>19</v>
      </c>
      <c r="F1256" s="207" t="s">
        <v>1042</v>
      </c>
      <c r="G1256" s="205"/>
      <c r="H1256" s="208">
        <v>2.4</v>
      </c>
      <c r="I1256" s="209"/>
      <c r="J1256" s="205"/>
      <c r="K1256" s="205"/>
      <c r="L1256" s="210"/>
      <c r="M1256" s="211"/>
      <c r="N1256" s="212"/>
      <c r="O1256" s="212"/>
      <c r="P1256" s="212"/>
      <c r="Q1256" s="212"/>
      <c r="R1256" s="212"/>
      <c r="S1256" s="212"/>
      <c r="T1256" s="213"/>
      <c r="AT1256" s="214" t="s">
        <v>155</v>
      </c>
      <c r="AU1256" s="214" t="s">
        <v>82</v>
      </c>
      <c r="AV1256" s="14" t="s">
        <v>82</v>
      </c>
      <c r="AW1256" s="14" t="s">
        <v>33</v>
      </c>
      <c r="AX1256" s="14" t="s">
        <v>72</v>
      </c>
      <c r="AY1256" s="214" t="s">
        <v>143</v>
      </c>
    </row>
    <row r="1257" spans="2:51" s="14" customFormat="1" ht="12">
      <c r="B1257" s="204"/>
      <c r="C1257" s="205"/>
      <c r="D1257" s="195" t="s">
        <v>155</v>
      </c>
      <c r="E1257" s="206" t="s">
        <v>19</v>
      </c>
      <c r="F1257" s="207" t="s">
        <v>1043</v>
      </c>
      <c r="G1257" s="205"/>
      <c r="H1257" s="208">
        <v>1.6</v>
      </c>
      <c r="I1257" s="209"/>
      <c r="J1257" s="205"/>
      <c r="K1257" s="205"/>
      <c r="L1257" s="210"/>
      <c r="M1257" s="211"/>
      <c r="N1257" s="212"/>
      <c r="O1257" s="212"/>
      <c r="P1257" s="212"/>
      <c r="Q1257" s="212"/>
      <c r="R1257" s="212"/>
      <c r="S1257" s="212"/>
      <c r="T1257" s="213"/>
      <c r="AT1257" s="214" t="s">
        <v>155</v>
      </c>
      <c r="AU1257" s="214" t="s">
        <v>82</v>
      </c>
      <c r="AV1257" s="14" t="s">
        <v>82</v>
      </c>
      <c r="AW1257" s="14" t="s">
        <v>33</v>
      </c>
      <c r="AX1257" s="14" t="s">
        <v>72</v>
      </c>
      <c r="AY1257" s="214" t="s">
        <v>143</v>
      </c>
    </row>
    <row r="1258" spans="2:51" s="14" customFormat="1" ht="12">
      <c r="B1258" s="204"/>
      <c r="C1258" s="205"/>
      <c r="D1258" s="195" t="s">
        <v>155</v>
      </c>
      <c r="E1258" s="206" t="s">
        <v>19</v>
      </c>
      <c r="F1258" s="207" t="s">
        <v>1044</v>
      </c>
      <c r="G1258" s="205"/>
      <c r="H1258" s="208">
        <v>2.4</v>
      </c>
      <c r="I1258" s="209"/>
      <c r="J1258" s="205"/>
      <c r="K1258" s="205"/>
      <c r="L1258" s="210"/>
      <c r="M1258" s="211"/>
      <c r="N1258" s="212"/>
      <c r="O1258" s="212"/>
      <c r="P1258" s="212"/>
      <c r="Q1258" s="212"/>
      <c r="R1258" s="212"/>
      <c r="S1258" s="212"/>
      <c r="T1258" s="213"/>
      <c r="AT1258" s="214" t="s">
        <v>155</v>
      </c>
      <c r="AU1258" s="214" t="s">
        <v>82</v>
      </c>
      <c r="AV1258" s="14" t="s">
        <v>82</v>
      </c>
      <c r="AW1258" s="14" t="s">
        <v>33</v>
      </c>
      <c r="AX1258" s="14" t="s">
        <v>72</v>
      </c>
      <c r="AY1258" s="214" t="s">
        <v>143</v>
      </c>
    </row>
    <row r="1259" spans="2:51" s="15" customFormat="1" ht="12">
      <c r="B1259" s="215"/>
      <c r="C1259" s="216"/>
      <c r="D1259" s="195" t="s">
        <v>155</v>
      </c>
      <c r="E1259" s="217" t="s">
        <v>19</v>
      </c>
      <c r="F1259" s="218" t="s">
        <v>166</v>
      </c>
      <c r="G1259" s="216"/>
      <c r="H1259" s="219">
        <v>8.6</v>
      </c>
      <c r="I1259" s="220"/>
      <c r="J1259" s="216"/>
      <c r="K1259" s="216"/>
      <c r="L1259" s="221"/>
      <c r="M1259" s="222"/>
      <c r="N1259" s="223"/>
      <c r="O1259" s="223"/>
      <c r="P1259" s="223"/>
      <c r="Q1259" s="223"/>
      <c r="R1259" s="223"/>
      <c r="S1259" s="223"/>
      <c r="T1259" s="224"/>
      <c r="AT1259" s="225" t="s">
        <v>155</v>
      </c>
      <c r="AU1259" s="225" t="s">
        <v>82</v>
      </c>
      <c r="AV1259" s="15" t="s">
        <v>151</v>
      </c>
      <c r="AW1259" s="15" t="s">
        <v>33</v>
      </c>
      <c r="AX1259" s="15" t="s">
        <v>80</v>
      </c>
      <c r="AY1259" s="225" t="s">
        <v>143</v>
      </c>
    </row>
    <row r="1260" spans="1:65" s="2" customFormat="1" ht="49.15" customHeight="1">
      <c r="A1260" s="36"/>
      <c r="B1260" s="37"/>
      <c r="C1260" s="175" t="s">
        <v>1483</v>
      </c>
      <c r="D1260" s="175" t="s">
        <v>146</v>
      </c>
      <c r="E1260" s="176" t="s">
        <v>1484</v>
      </c>
      <c r="F1260" s="177" t="s">
        <v>1485</v>
      </c>
      <c r="G1260" s="178" t="s">
        <v>178</v>
      </c>
      <c r="H1260" s="179">
        <v>194.75</v>
      </c>
      <c r="I1260" s="180"/>
      <c r="J1260" s="181">
        <f>ROUND(I1260*H1260,2)</f>
        <v>0</v>
      </c>
      <c r="K1260" s="177" t="s">
        <v>150</v>
      </c>
      <c r="L1260" s="41"/>
      <c r="M1260" s="182" t="s">
        <v>19</v>
      </c>
      <c r="N1260" s="183" t="s">
        <v>43</v>
      </c>
      <c r="O1260" s="66"/>
      <c r="P1260" s="184">
        <f>O1260*H1260</f>
        <v>0</v>
      </c>
      <c r="Q1260" s="184">
        <v>0.01661</v>
      </c>
      <c r="R1260" s="184">
        <f>Q1260*H1260</f>
        <v>3.2347975</v>
      </c>
      <c r="S1260" s="184">
        <v>0</v>
      </c>
      <c r="T1260" s="185">
        <f>S1260*H1260</f>
        <v>0</v>
      </c>
      <c r="U1260" s="36"/>
      <c r="V1260" s="36"/>
      <c r="W1260" s="36"/>
      <c r="X1260" s="36"/>
      <c r="Y1260" s="36"/>
      <c r="Z1260" s="36"/>
      <c r="AA1260" s="36"/>
      <c r="AB1260" s="36"/>
      <c r="AC1260" s="36"/>
      <c r="AD1260" s="36"/>
      <c r="AE1260" s="36"/>
      <c r="AR1260" s="186" t="s">
        <v>257</v>
      </c>
      <c r="AT1260" s="186" t="s">
        <v>146</v>
      </c>
      <c r="AU1260" s="186" t="s">
        <v>82</v>
      </c>
      <c r="AY1260" s="19" t="s">
        <v>143</v>
      </c>
      <c r="BE1260" s="187">
        <f>IF(N1260="základní",J1260,0)</f>
        <v>0</v>
      </c>
      <c r="BF1260" s="187">
        <f>IF(N1260="snížená",J1260,0)</f>
        <v>0</v>
      </c>
      <c r="BG1260" s="187">
        <f>IF(N1260="zákl. přenesená",J1260,0)</f>
        <v>0</v>
      </c>
      <c r="BH1260" s="187">
        <f>IF(N1260="sníž. přenesená",J1260,0)</f>
        <v>0</v>
      </c>
      <c r="BI1260" s="187">
        <f>IF(N1260="nulová",J1260,0)</f>
        <v>0</v>
      </c>
      <c r="BJ1260" s="19" t="s">
        <v>80</v>
      </c>
      <c r="BK1260" s="187">
        <f>ROUND(I1260*H1260,2)</f>
        <v>0</v>
      </c>
      <c r="BL1260" s="19" t="s">
        <v>257</v>
      </c>
      <c r="BM1260" s="186" t="s">
        <v>1486</v>
      </c>
    </row>
    <row r="1261" spans="1:47" s="2" customFormat="1" ht="12">
      <c r="A1261" s="36"/>
      <c r="B1261" s="37"/>
      <c r="C1261" s="38"/>
      <c r="D1261" s="188" t="s">
        <v>153</v>
      </c>
      <c r="E1261" s="38"/>
      <c r="F1261" s="189" t="s">
        <v>1487</v>
      </c>
      <c r="G1261" s="38"/>
      <c r="H1261" s="38"/>
      <c r="I1261" s="190"/>
      <c r="J1261" s="38"/>
      <c r="K1261" s="38"/>
      <c r="L1261" s="41"/>
      <c r="M1261" s="191"/>
      <c r="N1261" s="192"/>
      <c r="O1261" s="66"/>
      <c r="P1261" s="66"/>
      <c r="Q1261" s="66"/>
      <c r="R1261" s="66"/>
      <c r="S1261" s="66"/>
      <c r="T1261" s="67"/>
      <c r="U1261" s="36"/>
      <c r="V1261" s="36"/>
      <c r="W1261" s="36"/>
      <c r="X1261" s="36"/>
      <c r="Y1261" s="36"/>
      <c r="Z1261" s="36"/>
      <c r="AA1261" s="36"/>
      <c r="AB1261" s="36"/>
      <c r="AC1261" s="36"/>
      <c r="AD1261" s="36"/>
      <c r="AE1261" s="36"/>
      <c r="AT1261" s="19" t="s">
        <v>153</v>
      </c>
      <c r="AU1261" s="19" t="s">
        <v>82</v>
      </c>
    </row>
    <row r="1262" spans="2:51" s="13" customFormat="1" ht="12">
      <c r="B1262" s="193"/>
      <c r="C1262" s="194"/>
      <c r="D1262" s="195" t="s">
        <v>155</v>
      </c>
      <c r="E1262" s="196" t="s">
        <v>19</v>
      </c>
      <c r="F1262" s="197" t="s">
        <v>336</v>
      </c>
      <c r="G1262" s="194"/>
      <c r="H1262" s="196" t="s">
        <v>19</v>
      </c>
      <c r="I1262" s="198"/>
      <c r="J1262" s="194"/>
      <c r="K1262" s="194"/>
      <c r="L1262" s="199"/>
      <c r="M1262" s="200"/>
      <c r="N1262" s="201"/>
      <c r="O1262" s="201"/>
      <c r="P1262" s="201"/>
      <c r="Q1262" s="201"/>
      <c r="R1262" s="201"/>
      <c r="S1262" s="201"/>
      <c r="T1262" s="202"/>
      <c r="AT1262" s="203" t="s">
        <v>155</v>
      </c>
      <c r="AU1262" s="203" t="s">
        <v>82</v>
      </c>
      <c r="AV1262" s="13" t="s">
        <v>80</v>
      </c>
      <c r="AW1262" s="13" t="s">
        <v>33</v>
      </c>
      <c r="AX1262" s="13" t="s">
        <v>72</v>
      </c>
      <c r="AY1262" s="203" t="s">
        <v>143</v>
      </c>
    </row>
    <row r="1263" spans="2:51" s="14" customFormat="1" ht="12">
      <c r="B1263" s="204"/>
      <c r="C1263" s="205"/>
      <c r="D1263" s="195" t="s">
        <v>155</v>
      </c>
      <c r="E1263" s="206" t="s">
        <v>19</v>
      </c>
      <c r="F1263" s="207" t="s">
        <v>1488</v>
      </c>
      <c r="G1263" s="205"/>
      <c r="H1263" s="208">
        <v>23.9</v>
      </c>
      <c r="I1263" s="209"/>
      <c r="J1263" s="205"/>
      <c r="K1263" s="205"/>
      <c r="L1263" s="210"/>
      <c r="M1263" s="211"/>
      <c r="N1263" s="212"/>
      <c r="O1263" s="212"/>
      <c r="P1263" s="212"/>
      <c r="Q1263" s="212"/>
      <c r="R1263" s="212"/>
      <c r="S1263" s="212"/>
      <c r="T1263" s="213"/>
      <c r="AT1263" s="214" t="s">
        <v>155</v>
      </c>
      <c r="AU1263" s="214" t="s">
        <v>82</v>
      </c>
      <c r="AV1263" s="14" t="s">
        <v>82</v>
      </c>
      <c r="AW1263" s="14" t="s">
        <v>33</v>
      </c>
      <c r="AX1263" s="14" t="s">
        <v>72</v>
      </c>
      <c r="AY1263" s="214" t="s">
        <v>143</v>
      </c>
    </row>
    <row r="1264" spans="2:51" s="14" customFormat="1" ht="12">
      <c r="B1264" s="204"/>
      <c r="C1264" s="205"/>
      <c r="D1264" s="195" t="s">
        <v>155</v>
      </c>
      <c r="E1264" s="206" t="s">
        <v>19</v>
      </c>
      <c r="F1264" s="207" t="s">
        <v>1489</v>
      </c>
      <c r="G1264" s="205"/>
      <c r="H1264" s="208">
        <v>63.2</v>
      </c>
      <c r="I1264" s="209"/>
      <c r="J1264" s="205"/>
      <c r="K1264" s="205"/>
      <c r="L1264" s="210"/>
      <c r="M1264" s="211"/>
      <c r="N1264" s="212"/>
      <c r="O1264" s="212"/>
      <c r="P1264" s="212"/>
      <c r="Q1264" s="212"/>
      <c r="R1264" s="212"/>
      <c r="S1264" s="212"/>
      <c r="T1264" s="213"/>
      <c r="AT1264" s="214" t="s">
        <v>155</v>
      </c>
      <c r="AU1264" s="214" t="s">
        <v>82</v>
      </c>
      <c r="AV1264" s="14" t="s">
        <v>82</v>
      </c>
      <c r="AW1264" s="14" t="s">
        <v>33</v>
      </c>
      <c r="AX1264" s="14" t="s">
        <v>72</v>
      </c>
      <c r="AY1264" s="214" t="s">
        <v>143</v>
      </c>
    </row>
    <row r="1265" spans="2:51" s="14" customFormat="1" ht="12">
      <c r="B1265" s="204"/>
      <c r="C1265" s="205"/>
      <c r="D1265" s="195" t="s">
        <v>155</v>
      </c>
      <c r="E1265" s="206" t="s">
        <v>19</v>
      </c>
      <c r="F1265" s="207" t="s">
        <v>1490</v>
      </c>
      <c r="G1265" s="205"/>
      <c r="H1265" s="208">
        <v>28.9</v>
      </c>
      <c r="I1265" s="209"/>
      <c r="J1265" s="205"/>
      <c r="K1265" s="205"/>
      <c r="L1265" s="210"/>
      <c r="M1265" s="211"/>
      <c r="N1265" s="212"/>
      <c r="O1265" s="212"/>
      <c r="P1265" s="212"/>
      <c r="Q1265" s="212"/>
      <c r="R1265" s="212"/>
      <c r="S1265" s="212"/>
      <c r="T1265" s="213"/>
      <c r="AT1265" s="214" t="s">
        <v>155</v>
      </c>
      <c r="AU1265" s="214" t="s">
        <v>82</v>
      </c>
      <c r="AV1265" s="14" t="s">
        <v>82</v>
      </c>
      <c r="AW1265" s="14" t="s">
        <v>33</v>
      </c>
      <c r="AX1265" s="14" t="s">
        <v>72</v>
      </c>
      <c r="AY1265" s="214" t="s">
        <v>143</v>
      </c>
    </row>
    <row r="1266" spans="2:51" s="14" customFormat="1" ht="12">
      <c r="B1266" s="204"/>
      <c r="C1266" s="205"/>
      <c r="D1266" s="195" t="s">
        <v>155</v>
      </c>
      <c r="E1266" s="206" t="s">
        <v>19</v>
      </c>
      <c r="F1266" s="207" t="s">
        <v>1491</v>
      </c>
      <c r="G1266" s="205"/>
      <c r="H1266" s="208">
        <v>29.4</v>
      </c>
      <c r="I1266" s="209"/>
      <c r="J1266" s="205"/>
      <c r="K1266" s="205"/>
      <c r="L1266" s="210"/>
      <c r="M1266" s="211"/>
      <c r="N1266" s="212"/>
      <c r="O1266" s="212"/>
      <c r="P1266" s="212"/>
      <c r="Q1266" s="212"/>
      <c r="R1266" s="212"/>
      <c r="S1266" s="212"/>
      <c r="T1266" s="213"/>
      <c r="AT1266" s="214" t="s">
        <v>155</v>
      </c>
      <c r="AU1266" s="214" t="s">
        <v>82</v>
      </c>
      <c r="AV1266" s="14" t="s">
        <v>82</v>
      </c>
      <c r="AW1266" s="14" t="s">
        <v>33</v>
      </c>
      <c r="AX1266" s="14" t="s">
        <v>72</v>
      </c>
      <c r="AY1266" s="214" t="s">
        <v>143</v>
      </c>
    </row>
    <row r="1267" spans="2:51" s="14" customFormat="1" ht="12">
      <c r="B1267" s="204"/>
      <c r="C1267" s="205"/>
      <c r="D1267" s="195" t="s">
        <v>155</v>
      </c>
      <c r="E1267" s="206" t="s">
        <v>19</v>
      </c>
      <c r="F1267" s="207" t="s">
        <v>1492</v>
      </c>
      <c r="G1267" s="205"/>
      <c r="H1267" s="208">
        <v>49.35</v>
      </c>
      <c r="I1267" s="209"/>
      <c r="J1267" s="205"/>
      <c r="K1267" s="205"/>
      <c r="L1267" s="210"/>
      <c r="M1267" s="211"/>
      <c r="N1267" s="212"/>
      <c r="O1267" s="212"/>
      <c r="P1267" s="212"/>
      <c r="Q1267" s="212"/>
      <c r="R1267" s="212"/>
      <c r="S1267" s="212"/>
      <c r="T1267" s="213"/>
      <c r="AT1267" s="214" t="s">
        <v>155</v>
      </c>
      <c r="AU1267" s="214" t="s">
        <v>82</v>
      </c>
      <c r="AV1267" s="14" t="s">
        <v>82</v>
      </c>
      <c r="AW1267" s="14" t="s">
        <v>33</v>
      </c>
      <c r="AX1267" s="14" t="s">
        <v>72</v>
      </c>
      <c r="AY1267" s="214" t="s">
        <v>143</v>
      </c>
    </row>
    <row r="1268" spans="2:51" s="15" customFormat="1" ht="12">
      <c r="B1268" s="215"/>
      <c r="C1268" s="216"/>
      <c r="D1268" s="195" t="s">
        <v>155</v>
      </c>
      <c r="E1268" s="217" t="s">
        <v>19</v>
      </c>
      <c r="F1268" s="218" t="s">
        <v>166</v>
      </c>
      <c r="G1268" s="216"/>
      <c r="H1268" s="219">
        <v>194.75</v>
      </c>
      <c r="I1268" s="220"/>
      <c r="J1268" s="216"/>
      <c r="K1268" s="216"/>
      <c r="L1268" s="221"/>
      <c r="M1268" s="222"/>
      <c r="N1268" s="223"/>
      <c r="O1268" s="223"/>
      <c r="P1268" s="223"/>
      <c r="Q1268" s="223"/>
      <c r="R1268" s="223"/>
      <c r="S1268" s="223"/>
      <c r="T1268" s="224"/>
      <c r="AT1268" s="225" t="s">
        <v>155</v>
      </c>
      <c r="AU1268" s="225" t="s">
        <v>82</v>
      </c>
      <c r="AV1268" s="15" t="s">
        <v>151</v>
      </c>
      <c r="AW1268" s="15" t="s">
        <v>33</v>
      </c>
      <c r="AX1268" s="15" t="s">
        <v>80</v>
      </c>
      <c r="AY1268" s="225" t="s">
        <v>143</v>
      </c>
    </row>
    <row r="1269" spans="1:65" s="2" customFormat="1" ht="37.9" customHeight="1">
      <c r="A1269" s="36"/>
      <c r="B1269" s="37"/>
      <c r="C1269" s="175" t="s">
        <v>1493</v>
      </c>
      <c r="D1269" s="175" t="s">
        <v>146</v>
      </c>
      <c r="E1269" s="176" t="s">
        <v>1494</v>
      </c>
      <c r="F1269" s="177" t="s">
        <v>1495</v>
      </c>
      <c r="G1269" s="178" t="s">
        <v>178</v>
      </c>
      <c r="H1269" s="179">
        <v>586.562</v>
      </c>
      <c r="I1269" s="180"/>
      <c r="J1269" s="181">
        <f>ROUND(I1269*H1269,2)</f>
        <v>0</v>
      </c>
      <c r="K1269" s="177" t="s">
        <v>150</v>
      </c>
      <c r="L1269" s="41"/>
      <c r="M1269" s="182" t="s">
        <v>19</v>
      </c>
      <c r="N1269" s="183" t="s">
        <v>43</v>
      </c>
      <c r="O1269" s="66"/>
      <c r="P1269" s="184">
        <f>O1269*H1269</f>
        <v>0</v>
      </c>
      <c r="Q1269" s="184">
        <v>0.0001</v>
      </c>
      <c r="R1269" s="184">
        <f>Q1269*H1269</f>
        <v>0.058656200000000006</v>
      </c>
      <c r="S1269" s="184">
        <v>0</v>
      </c>
      <c r="T1269" s="185">
        <f>S1269*H1269</f>
        <v>0</v>
      </c>
      <c r="U1269" s="36"/>
      <c r="V1269" s="36"/>
      <c r="W1269" s="36"/>
      <c r="X1269" s="36"/>
      <c r="Y1269" s="36"/>
      <c r="Z1269" s="36"/>
      <c r="AA1269" s="36"/>
      <c r="AB1269" s="36"/>
      <c r="AC1269" s="36"/>
      <c r="AD1269" s="36"/>
      <c r="AE1269" s="36"/>
      <c r="AR1269" s="186" t="s">
        <v>257</v>
      </c>
      <c r="AT1269" s="186" t="s">
        <v>146</v>
      </c>
      <c r="AU1269" s="186" t="s">
        <v>82</v>
      </c>
      <c r="AY1269" s="19" t="s">
        <v>143</v>
      </c>
      <c r="BE1269" s="187">
        <f>IF(N1269="základní",J1269,0)</f>
        <v>0</v>
      </c>
      <c r="BF1269" s="187">
        <f>IF(N1269="snížená",J1269,0)</f>
        <v>0</v>
      </c>
      <c r="BG1269" s="187">
        <f>IF(N1269="zákl. přenesená",J1269,0)</f>
        <v>0</v>
      </c>
      <c r="BH1269" s="187">
        <f>IF(N1269="sníž. přenesená",J1269,0)</f>
        <v>0</v>
      </c>
      <c r="BI1269" s="187">
        <f>IF(N1269="nulová",J1269,0)</f>
        <v>0</v>
      </c>
      <c r="BJ1269" s="19" t="s">
        <v>80</v>
      </c>
      <c r="BK1269" s="187">
        <f>ROUND(I1269*H1269,2)</f>
        <v>0</v>
      </c>
      <c r="BL1269" s="19" t="s">
        <v>257</v>
      </c>
      <c r="BM1269" s="186" t="s">
        <v>1496</v>
      </c>
    </row>
    <row r="1270" spans="1:47" s="2" customFormat="1" ht="12">
      <c r="A1270" s="36"/>
      <c r="B1270" s="37"/>
      <c r="C1270" s="38"/>
      <c r="D1270" s="188" t="s">
        <v>153</v>
      </c>
      <c r="E1270" s="38"/>
      <c r="F1270" s="189" t="s">
        <v>1497</v>
      </c>
      <c r="G1270" s="38"/>
      <c r="H1270" s="38"/>
      <c r="I1270" s="190"/>
      <c r="J1270" s="38"/>
      <c r="K1270" s="38"/>
      <c r="L1270" s="41"/>
      <c r="M1270" s="191"/>
      <c r="N1270" s="192"/>
      <c r="O1270" s="66"/>
      <c r="P1270" s="66"/>
      <c r="Q1270" s="66"/>
      <c r="R1270" s="66"/>
      <c r="S1270" s="66"/>
      <c r="T1270" s="67"/>
      <c r="U1270" s="36"/>
      <c r="V1270" s="36"/>
      <c r="W1270" s="36"/>
      <c r="X1270" s="36"/>
      <c r="Y1270" s="36"/>
      <c r="Z1270" s="36"/>
      <c r="AA1270" s="36"/>
      <c r="AB1270" s="36"/>
      <c r="AC1270" s="36"/>
      <c r="AD1270" s="36"/>
      <c r="AE1270" s="36"/>
      <c r="AT1270" s="19" t="s">
        <v>153</v>
      </c>
      <c r="AU1270" s="19" t="s">
        <v>82</v>
      </c>
    </row>
    <row r="1271" spans="2:51" s="14" customFormat="1" ht="12">
      <c r="B1271" s="204"/>
      <c r="C1271" s="205"/>
      <c r="D1271" s="195" t="s">
        <v>155</v>
      </c>
      <c r="E1271" s="206" t="s">
        <v>19</v>
      </c>
      <c r="F1271" s="207" t="s">
        <v>1498</v>
      </c>
      <c r="G1271" s="205"/>
      <c r="H1271" s="208">
        <v>586.562</v>
      </c>
      <c r="I1271" s="209"/>
      <c r="J1271" s="205"/>
      <c r="K1271" s="205"/>
      <c r="L1271" s="210"/>
      <c r="M1271" s="211"/>
      <c r="N1271" s="212"/>
      <c r="O1271" s="212"/>
      <c r="P1271" s="212"/>
      <c r="Q1271" s="212"/>
      <c r="R1271" s="212"/>
      <c r="S1271" s="212"/>
      <c r="T1271" s="213"/>
      <c r="AT1271" s="214" t="s">
        <v>155</v>
      </c>
      <c r="AU1271" s="214" t="s">
        <v>82</v>
      </c>
      <c r="AV1271" s="14" t="s">
        <v>82</v>
      </c>
      <c r="AW1271" s="14" t="s">
        <v>33</v>
      </c>
      <c r="AX1271" s="14" t="s">
        <v>80</v>
      </c>
      <c r="AY1271" s="214" t="s">
        <v>143</v>
      </c>
    </row>
    <row r="1272" spans="1:65" s="2" customFormat="1" ht="37.9" customHeight="1">
      <c r="A1272" s="36"/>
      <c r="B1272" s="37"/>
      <c r="C1272" s="175" t="s">
        <v>1499</v>
      </c>
      <c r="D1272" s="175" t="s">
        <v>146</v>
      </c>
      <c r="E1272" s="176" t="s">
        <v>1500</v>
      </c>
      <c r="F1272" s="177" t="s">
        <v>1501</v>
      </c>
      <c r="G1272" s="178" t="s">
        <v>178</v>
      </c>
      <c r="H1272" s="179">
        <v>73.162</v>
      </c>
      <c r="I1272" s="180"/>
      <c r="J1272" s="181">
        <f>ROUND(I1272*H1272,2)</f>
        <v>0</v>
      </c>
      <c r="K1272" s="177" t="s">
        <v>150</v>
      </c>
      <c r="L1272" s="41"/>
      <c r="M1272" s="182" t="s">
        <v>19</v>
      </c>
      <c r="N1272" s="183" t="s">
        <v>43</v>
      </c>
      <c r="O1272" s="66"/>
      <c r="P1272" s="184">
        <f>O1272*H1272</f>
        <v>0</v>
      </c>
      <c r="Q1272" s="184">
        <v>0</v>
      </c>
      <c r="R1272" s="184">
        <f>Q1272*H1272</f>
        <v>0</v>
      </c>
      <c r="S1272" s="184">
        <v>0</v>
      </c>
      <c r="T1272" s="185">
        <f>S1272*H1272</f>
        <v>0</v>
      </c>
      <c r="U1272" s="36"/>
      <c r="V1272" s="36"/>
      <c r="W1272" s="36"/>
      <c r="X1272" s="36"/>
      <c r="Y1272" s="36"/>
      <c r="Z1272" s="36"/>
      <c r="AA1272" s="36"/>
      <c r="AB1272" s="36"/>
      <c r="AC1272" s="36"/>
      <c r="AD1272" s="36"/>
      <c r="AE1272" s="36"/>
      <c r="AR1272" s="186" t="s">
        <v>257</v>
      </c>
      <c r="AT1272" s="186" t="s">
        <v>146</v>
      </c>
      <c r="AU1272" s="186" t="s">
        <v>82</v>
      </c>
      <c r="AY1272" s="19" t="s">
        <v>143</v>
      </c>
      <c r="BE1272" s="187">
        <f>IF(N1272="základní",J1272,0)</f>
        <v>0</v>
      </c>
      <c r="BF1272" s="187">
        <f>IF(N1272="snížená",J1272,0)</f>
        <v>0</v>
      </c>
      <c r="BG1272" s="187">
        <f>IF(N1272="zákl. přenesená",J1272,0)</f>
        <v>0</v>
      </c>
      <c r="BH1272" s="187">
        <f>IF(N1272="sníž. přenesená",J1272,0)</f>
        <v>0</v>
      </c>
      <c r="BI1272" s="187">
        <f>IF(N1272="nulová",J1272,0)</f>
        <v>0</v>
      </c>
      <c r="BJ1272" s="19" t="s">
        <v>80</v>
      </c>
      <c r="BK1272" s="187">
        <f>ROUND(I1272*H1272,2)</f>
        <v>0</v>
      </c>
      <c r="BL1272" s="19" t="s">
        <v>257</v>
      </c>
      <c r="BM1272" s="186" t="s">
        <v>1502</v>
      </c>
    </row>
    <row r="1273" spans="1:47" s="2" customFormat="1" ht="12">
      <c r="A1273" s="36"/>
      <c r="B1273" s="37"/>
      <c r="C1273" s="38"/>
      <c r="D1273" s="188" t="s">
        <v>153</v>
      </c>
      <c r="E1273" s="38"/>
      <c r="F1273" s="189" t="s">
        <v>1503</v>
      </c>
      <c r="G1273" s="38"/>
      <c r="H1273" s="38"/>
      <c r="I1273" s="190"/>
      <c r="J1273" s="38"/>
      <c r="K1273" s="38"/>
      <c r="L1273" s="41"/>
      <c r="M1273" s="191"/>
      <c r="N1273" s="192"/>
      <c r="O1273" s="66"/>
      <c r="P1273" s="66"/>
      <c r="Q1273" s="66"/>
      <c r="R1273" s="66"/>
      <c r="S1273" s="66"/>
      <c r="T1273" s="67"/>
      <c r="U1273" s="36"/>
      <c r="V1273" s="36"/>
      <c r="W1273" s="36"/>
      <c r="X1273" s="36"/>
      <c r="Y1273" s="36"/>
      <c r="Z1273" s="36"/>
      <c r="AA1273" s="36"/>
      <c r="AB1273" s="36"/>
      <c r="AC1273" s="36"/>
      <c r="AD1273" s="36"/>
      <c r="AE1273" s="36"/>
      <c r="AT1273" s="19" t="s">
        <v>153</v>
      </c>
      <c r="AU1273" s="19" t="s">
        <v>82</v>
      </c>
    </row>
    <row r="1274" spans="2:51" s="13" customFormat="1" ht="12">
      <c r="B1274" s="193"/>
      <c r="C1274" s="194"/>
      <c r="D1274" s="195" t="s">
        <v>155</v>
      </c>
      <c r="E1274" s="196" t="s">
        <v>19</v>
      </c>
      <c r="F1274" s="197" t="s">
        <v>800</v>
      </c>
      <c r="G1274" s="194"/>
      <c r="H1274" s="196" t="s">
        <v>19</v>
      </c>
      <c r="I1274" s="198"/>
      <c r="J1274" s="194"/>
      <c r="K1274" s="194"/>
      <c r="L1274" s="199"/>
      <c r="M1274" s="200"/>
      <c r="N1274" s="201"/>
      <c r="O1274" s="201"/>
      <c r="P1274" s="201"/>
      <c r="Q1274" s="201"/>
      <c r="R1274" s="201"/>
      <c r="S1274" s="201"/>
      <c r="T1274" s="202"/>
      <c r="AT1274" s="203" t="s">
        <v>155</v>
      </c>
      <c r="AU1274" s="203" t="s">
        <v>82</v>
      </c>
      <c r="AV1274" s="13" t="s">
        <v>80</v>
      </c>
      <c r="AW1274" s="13" t="s">
        <v>33</v>
      </c>
      <c r="AX1274" s="13" t="s">
        <v>72</v>
      </c>
      <c r="AY1274" s="203" t="s">
        <v>143</v>
      </c>
    </row>
    <row r="1275" spans="2:51" s="14" customFormat="1" ht="12">
      <c r="B1275" s="204"/>
      <c r="C1275" s="205"/>
      <c r="D1275" s="195" t="s">
        <v>155</v>
      </c>
      <c r="E1275" s="206" t="s">
        <v>19</v>
      </c>
      <c r="F1275" s="207" t="s">
        <v>1504</v>
      </c>
      <c r="G1275" s="205"/>
      <c r="H1275" s="208">
        <v>73.162</v>
      </c>
      <c r="I1275" s="209"/>
      <c r="J1275" s="205"/>
      <c r="K1275" s="205"/>
      <c r="L1275" s="210"/>
      <c r="M1275" s="211"/>
      <c r="N1275" s="212"/>
      <c r="O1275" s="212"/>
      <c r="P1275" s="212"/>
      <c r="Q1275" s="212"/>
      <c r="R1275" s="212"/>
      <c r="S1275" s="212"/>
      <c r="T1275" s="213"/>
      <c r="AT1275" s="214" t="s">
        <v>155</v>
      </c>
      <c r="AU1275" s="214" t="s">
        <v>82</v>
      </c>
      <c r="AV1275" s="14" t="s">
        <v>82</v>
      </c>
      <c r="AW1275" s="14" t="s">
        <v>33</v>
      </c>
      <c r="AX1275" s="14" t="s">
        <v>80</v>
      </c>
      <c r="AY1275" s="214" t="s">
        <v>143</v>
      </c>
    </row>
    <row r="1276" spans="1:65" s="2" customFormat="1" ht="24.2" customHeight="1">
      <c r="A1276" s="36"/>
      <c r="B1276" s="37"/>
      <c r="C1276" s="226" t="s">
        <v>1505</v>
      </c>
      <c r="D1276" s="226" t="s">
        <v>227</v>
      </c>
      <c r="E1276" s="227" t="s">
        <v>1506</v>
      </c>
      <c r="F1276" s="228" t="s">
        <v>1507</v>
      </c>
      <c r="G1276" s="229" t="s">
        <v>178</v>
      </c>
      <c r="H1276" s="230">
        <v>84.136</v>
      </c>
      <c r="I1276" s="231"/>
      <c r="J1276" s="232">
        <f>ROUND(I1276*H1276,2)</f>
        <v>0</v>
      </c>
      <c r="K1276" s="228" t="s">
        <v>150</v>
      </c>
      <c r="L1276" s="233"/>
      <c r="M1276" s="234" t="s">
        <v>19</v>
      </c>
      <c r="N1276" s="235" t="s">
        <v>43</v>
      </c>
      <c r="O1276" s="66"/>
      <c r="P1276" s="184">
        <f>O1276*H1276</f>
        <v>0</v>
      </c>
      <c r="Q1276" s="184">
        <v>0.00014</v>
      </c>
      <c r="R1276" s="184">
        <f>Q1276*H1276</f>
        <v>0.011779039999999998</v>
      </c>
      <c r="S1276" s="184">
        <v>0</v>
      </c>
      <c r="T1276" s="185">
        <f>S1276*H1276</f>
        <v>0</v>
      </c>
      <c r="U1276" s="36"/>
      <c r="V1276" s="36"/>
      <c r="W1276" s="36"/>
      <c r="X1276" s="36"/>
      <c r="Y1276" s="36"/>
      <c r="Z1276" s="36"/>
      <c r="AA1276" s="36"/>
      <c r="AB1276" s="36"/>
      <c r="AC1276" s="36"/>
      <c r="AD1276" s="36"/>
      <c r="AE1276" s="36"/>
      <c r="AR1276" s="186" t="s">
        <v>519</v>
      </c>
      <c r="AT1276" s="186" t="s">
        <v>227</v>
      </c>
      <c r="AU1276" s="186" t="s">
        <v>82</v>
      </c>
      <c r="AY1276" s="19" t="s">
        <v>143</v>
      </c>
      <c r="BE1276" s="187">
        <f>IF(N1276="základní",J1276,0)</f>
        <v>0</v>
      </c>
      <c r="BF1276" s="187">
        <f>IF(N1276="snížená",J1276,0)</f>
        <v>0</v>
      </c>
      <c r="BG1276" s="187">
        <f>IF(N1276="zákl. přenesená",J1276,0)</f>
        <v>0</v>
      </c>
      <c r="BH1276" s="187">
        <f>IF(N1276="sníž. přenesená",J1276,0)</f>
        <v>0</v>
      </c>
      <c r="BI1276" s="187">
        <f>IF(N1276="nulová",J1276,0)</f>
        <v>0</v>
      </c>
      <c r="BJ1276" s="19" t="s">
        <v>80</v>
      </c>
      <c r="BK1276" s="187">
        <f>ROUND(I1276*H1276,2)</f>
        <v>0</v>
      </c>
      <c r="BL1276" s="19" t="s">
        <v>257</v>
      </c>
      <c r="BM1276" s="186" t="s">
        <v>1508</v>
      </c>
    </row>
    <row r="1277" spans="2:51" s="14" customFormat="1" ht="12">
      <c r="B1277" s="204"/>
      <c r="C1277" s="205"/>
      <c r="D1277" s="195" t="s">
        <v>155</v>
      </c>
      <c r="E1277" s="205"/>
      <c r="F1277" s="207" t="s">
        <v>1509</v>
      </c>
      <c r="G1277" s="205"/>
      <c r="H1277" s="208">
        <v>84.136</v>
      </c>
      <c r="I1277" s="209"/>
      <c r="J1277" s="205"/>
      <c r="K1277" s="205"/>
      <c r="L1277" s="210"/>
      <c r="M1277" s="211"/>
      <c r="N1277" s="212"/>
      <c r="O1277" s="212"/>
      <c r="P1277" s="212"/>
      <c r="Q1277" s="212"/>
      <c r="R1277" s="212"/>
      <c r="S1277" s="212"/>
      <c r="T1277" s="213"/>
      <c r="AT1277" s="214" t="s">
        <v>155</v>
      </c>
      <c r="AU1277" s="214" t="s">
        <v>82</v>
      </c>
      <c r="AV1277" s="14" t="s">
        <v>82</v>
      </c>
      <c r="AW1277" s="14" t="s">
        <v>4</v>
      </c>
      <c r="AX1277" s="14" t="s">
        <v>80</v>
      </c>
      <c r="AY1277" s="214" t="s">
        <v>143</v>
      </c>
    </row>
    <row r="1278" spans="1:65" s="2" customFormat="1" ht="33" customHeight="1">
      <c r="A1278" s="36"/>
      <c r="B1278" s="37"/>
      <c r="C1278" s="175" t="s">
        <v>1510</v>
      </c>
      <c r="D1278" s="175" t="s">
        <v>146</v>
      </c>
      <c r="E1278" s="176" t="s">
        <v>1511</v>
      </c>
      <c r="F1278" s="177" t="s">
        <v>1512</v>
      </c>
      <c r="G1278" s="178" t="s">
        <v>194</v>
      </c>
      <c r="H1278" s="179">
        <v>5</v>
      </c>
      <c r="I1278" s="180"/>
      <c r="J1278" s="181">
        <f>ROUND(I1278*H1278,2)</f>
        <v>0</v>
      </c>
      <c r="K1278" s="177" t="s">
        <v>150</v>
      </c>
      <c r="L1278" s="41"/>
      <c r="M1278" s="182" t="s">
        <v>19</v>
      </c>
      <c r="N1278" s="183" t="s">
        <v>43</v>
      </c>
      <c r="O1278" s="66"/>
      <c r="P1278" s="184">
        <f>O1278*H1278</f>
        <v>0</v>
      </c>
      <c r="Q1278" s="184">
        <v>0.00022</v>
      </c>
      <c r="R1278" s="184">
        <f>Q1278*H1278</f>
        <v>0.0011</v>
      </c>
      <c r="S1278" s="184">
        <v>0</v>
      </c>
      <c r="T1278" s="185">
        <f>S1278*H1278</f>
        <v>0</v>
      </c>
      <c r="U1278" s="36"/>
      <c r="V1278" s="36"/>
      <c r="W1278" s="36"/>
      <c r="X1278" s="36"/>
      <c r="Y1278" s="36"/>
      <c r="Z1278" s="36"/>
      <c r="AA1278" s="36"/>
      <c r="AB1278" s="36"/>
      <c r="AC1278" s="36"/>
      <c r="AD1278" s="36"/>
      <c r="AE1278" s="36"/>
      <c r="AR1278" s="186" t="s">
        <v>257</v>
      </c>
      <c r="AT1278" s="186" t="s">
        <v>146</v>
      </c>
      <c r="AU1278" s="186" t="s">
        <v>82</v>
      </c>
      <c r="AY1278" s="19" t="s">
        <v>143</v>
      </c>
      <c r="BE1278" s="187">
        <f>IF(N1278="základní",J1278,0)</f>
        <v>0</v>
      </c>
      <c r="BF1278" s="187">
        <f>IF(N1278="snížená",J1278,0)</f>
        <v>0</v>
      </c>
      <c r="BG1278" s="187">
        <f>IF(N1278="zákl. přenesená",J1278,0)</f>
        <v>0</v>
      </c>
      <c r="BH1278" s="187">
        <f>IF(N1278="sníž. přenesená",J1278,0)</f>
        <v>0</v>
      </c>
      <c r="BI1278" s="187">
        <f>IF(N1278="nulová",J1278,0)</f>
        <v>0</v>
      </c>
      <c r="BJ1278" s="19" t="s">
        <v>80</v>
      </c>
      <c r="BK1278" s="187">
        <f>ROUND(I1278*H1278,2)</f>
        <v>0</v>
      </c>
      <c r="BL1278" s="19" t="s">
        <v>257</v>
      </c>
      <c r="BM1278" s="186" t="s">
        <v>1513</v>
      </c>
    </row>
    <row r="1279" spans="1:47" s="2" customFormat="1" ht="12">
      <c r="A1279" s="36"/>
      <c r="B1279" s="37"/>
      <c r="C1279" s="38"/>
      <c r="D1279" s="188" t="s">
        <v>153</v>
      </c>
      <c r="E1279" s="38"/>
      <c r="F1279" s="189" t="s">
        <v>1514</v>
      </c>
      <c r="G1279" s="38"/>
      <c r="H1279" s="38"/>
      <c r="I1279" s="190"/>
      <c r="J1279" s="38"/>
      <c r="K1279" s="38"/>
      <c r="L1279" s="41"/>
      <c r="M1279" s="191"/>
      <c r="N1279" s="192"/>
      <c r="O1279" s="66"/>
      <c r="P1279" s="66"/>
      <c r="Q1279" s="66"/>
      <c r="R1279" s="66"/>
      <c r="S1279" s="66"/>
      <c r="T1279" s="67"/>
      <c r="U1279" s="36"/>
      <c r="V1279" s="36"/>
      <c r="W1279" s="36"/>
      <c r="X1279" s="36"/>
      <c r="Y1279" s="36"/>
      <c r="Z1279" s="36"/>
      <c r="AA1279" s="36"/>
      <c r="AB1279" s="36"/>
      <c r="AC1279" s="36"/>
      <c r="AD1279" s="36"/>
      <c r="AE1279" s="36"/>
      <c r="AT1279" s="19" t="s">
        <v>153</v>
      </c>
      <c r="AU1279" s="19" t="s">
        <v>82</v>
      </c>
    </row>
    <row r="1280" spans="2:51" s="14" customFormat="1" ht="12">
      <c r="B1280" s="204"/>
      <c r="C1280" s="205"/>
      <c r="D1280" s="195" t="s">
        <v>155</v>
      </c>
      <c r="E1280" s="206" t="s">
        <v>19</v>
      </c>
      <c r="F1280" s="207" t="s">
        <v>1515</v>
      </c>
      <c r="G1280" s="205"/>
      <c r="H1280" s="208">
        <v>4</v>
      </c>
      <c r="I1280" s="209"/>
      <c r="J1280" s="205"/>
      <c r="K1280" s="205"/>
      <c r="L1280" s="210"/>
      <c r="M1280" s="211"/>
      <c r="N1280" s="212"/>
      <c r="O1280" s="212"/>
      <c r="P1280" s="212"/>
      <c r="Q1280" s="212"/>
      <c r="R1280" s="212"/>
      <c r="S1280" s="212"/>
      <c r="T1280" s="213"/>
      <c r="AT1280" s="214" t="s">
        <v>155</v>
      </c>
      <c r="AU1280" s="214" t="s">
        <v>82</v>
      </c>
      <c r="AV1280" s="14" t="s">
        <v>82</v>
      </c>
      <c r="AW1280" s="14" t="s">
        <v>33</v>
      </c>
      <c r="AX1280" s="14" t="s">
        <v>72</v>
      </c>
      <c r="AY1280" s="214" t="s">
        <v>143</v>
      </c>
    </row>
    <row r="1281" spans="2:51" s="14" customFormat="1" ht="12">
      <c r="B1281" s="204"/>
      <c r="C1281" s="205"/>
      <c r="D1281" s="195" t="s">
        <v>155</v>
      </c>
      <c r="E1281" s="206" t="s">
        <v>19</v>
      </c>
      <c r="F1281" s="207" t="s">
        <v>1516</v>
      </c>
      <c r="G1281" s="205"/>
      <c r="H1281" s="208">
        <v>1</v>
      </c>
      <c r="I1281" s="209"/>
      <c r="J1281" s="205"/>
      <c r="K1281" s="205"/>
      <c r="L1281" s="210"/>
      <c r="M1281" s="211"/>
      <c r="N1281" s="212"/>
      <c r="O1281" s="212"/>
      <c r="P1281" s="212"/>
      <c r="Q1281" s="212"/>
      <c r="R1281" s="212"/>
      <c r="S1281" s="212"/>
      <c r="T1281" s="213"/>
      <c r="AT1281" s="214" t="s">
        <v>155</v>
      </c>
      <c r="AU1281" s="214" t="s">
        <v>82</v>
      </c>
      <c r="AV1281" s="14" t="s">
        <v>82</v>
      </c>
      <c r="AW1281" s="14" t="s">
        <v>33</v>
      </c>
      <c r="AX1281" s="14" t="s">
        <v>72</v>
      </c>
      <c r="AY1281" s="214" t="s">
        <v>143</v>
      </c>
    </row>
    <row r="1282" spans="2:51" s="15" customFormat="1" ht="12">
      <c r="B1282" s="215"/>
      <c r="C1282" s="216"/>
      <c r="D1282" s="195" t="s">
        <v>155</v>
      </c>
      <c r="E1282" s="217" t="s">
        <v>19</v>
      </c>
      <c r="F1282" s="218" t="s">
        <v>166</v>
      </c>
      <c r="G1282" s="216"/>
      <c r="H1282" s="219">
        <v>5</v>
      </c>
      <c r="I1282" s="220"/>
      <c r="J1282" s="216"/>
      <c r="K1282" s="216"/>
      <c r="L1282" s="221"/>
      <c r="M1282" s="222"/>
      <c r="N1282" s="223"/>
      <c r="O1282" s="223"/>
      <c r="P1282" s="223"/>
      <c r="Q1282" s="223"/>
      <c r="R1282" s="223"/>
      <c r="S1282" s="223"/>
      <c r="T1282" s="224"/>
      <c r="AT1282" s="225" t="s">
        <v>155</v>
      </c>
      <c r="AU1282" s="225" t="s">
        <v>82</v>
      </c>
      <c r="AV1282" s="15" t="s">
        <v>151</v>
      </c>
      <c r="AW1282" s="15" t="s">
        <v>33</v>
      </c>
      <c r="AX1282" s="15" t="s">
        <v>80</v>
      </c>
      <c r="AY1282" s="225" t="s">
        <v>143</v>
      </c>
    </row>
    <row r="1283" spans="1:65" s="2" customFormat="1" ht="33" customHeight="1">
      <c r="A1283" s="36"/>
      <c r="B1283" s="37"/>
      <c r="C1283" s="226" t="s">
        <v>1517</v>
      </c>
      <c r="D1283" s="226" t="s">
        <v>227</v>
      </c>
      <c r="E1283" s="227" t="s">
        <v>1518</v>
      </c>
      <c r="F1283" s="228" t="s">
        <v>1519</v>
      </c>
      <c r="G1283" s="229" t="s">
        <v>194</v>
      </c>
      <c r="H1283" s="230">
        <v>1</v>
      </c>
      <c r="I1283" s="231"/>
      <c r="J1283" s="232">
        <f>ROUND(I1283*H1283,2)</f>
        <v>0</v>
      </c>
      <c r="K1283" s="228" t="s">
        <v>150</v>
      </c>
      <c r="L1283" s="233"/>
      <c r="M1283" s="234" t="s">
        <v>19</v>
      </c>
      <c r="N1283" s="235" t="s">
        <v>43</v>
      </c>
      <c r="O1283" s="66"/>
      <c r="P1283" s="184">
        <f>O1283*H1283</f>
        <v>0</v>
      </c>
      <c r="Q1283" s="184">
        <v>0.01201</v>
      </c>
      <c r="R1283" s="184">
        <f>Q1283*H1283</f>
        <v>0.01201</v>
      </c>
      <c r="S1283" s="184">
        <v>0</v>
      </c>
      <c r="T1283" s="185">
        <f>S1283*H1283</f>
        <v>0</v>
      </c>
      <c r="U1283" s="36"/>
      <c r="V1283" s="36"/>
      <c r="W1283" s="36"/>
      <c r="X1283" s="36"/>
      <c r="Y1283" s="36"/>
      <c r="Z1283" s="36"/>
      <c r="AA1283" s="36"/>
      <c r="AB1283" s="36"/>
      <c r="AC1283" s="36"/>
      <c r="AD1283" s="36"/>
      <c r="AE1283" s="36"/>
      <c r="AR1283" s="186" t="s">
        <v>519</v>
      </c>
      <c r="AT1283" s="186" t="s">
        <v>227</v>
      </c>
      <c r="AU1283" s="186" t="s">
        <v>82</v>
      </c>
      <c r="AY1283" s="19" t="s">
        <v>143</v>
      </c>
      <c r="BE1283" s="187">
        <f>IF(N1283="základní",J1283,0)</f>
        <v>0</v>
      </c>
      <c r="BF1283" s="187">
        <f>IF(N1283="snížená",J1283,0)</f>
        <v>0</v>
      </c>
      <c r="BG1283" s="187">
        <f>IF(N1283="zákl. přenesená",J1283,0)</f>
        <v>0</v>
      </c>
      <c r="BH1283" s="187">
        <f>IF(N1283="sníž. přenesená",J1283,0)</f>
        <v>0</v>
      </c>
      <c r="BI1283" s="187">
        <f>IF(N1283="nulová",J1283,0)</f>
        <v>0</v>
      </c>
      <c r="BJ1283" s="19" t="s">
        <v>80</v>
      </c>
      <c r="BK1283" s="187">
        <f>ROUND(I1283*H1283,2)</f>
        <v>0</v>
      </c>
      <c r="BL1283" s="19" t="s">
        <v>257</v>
      </c>
      <c r="BM1283" s="186" t="s">
        <v>1520</v>
      </c>
    </row>
    <row r="1284" spans="1:65" s="2" customFormat="1" ht="33" customHeight="1">
      <c r="A1284" s="36"/>
      <c r="B1284" s="37"/>
      <c r="C1284" s="226" t="s">
        <v>1521</v>
      </c>
      <c r="D1284" s="226" t="s">
        <v>227</v>
      </c>
      <c r="E1284" s="227" t="s">
        <v>1522</v>
      </c>
      <c r="F1284" s="228" t="s">
        <v>1523</v>
      </c>
      <c r="G1284" s="229" t="s">
        <v>194</v>
      </c>
      <c r="H1284" s="230">
        <v>4</v>
      </c>
      <c r="I1284" s="231"/>
      <c r="J1284" s="232">
        <f>ROUND(I1284*H1284,2)</f>
        <v>0</v>
      </c>
      <c r="K1284" s="228" t="s">
        <v>150</v>
      </c>
      <c r="L1284" s="233"/>
      <c r="M1284" s="234" t="s">
        <v>19</v>
      </c>
      <c r="N1284" s="235" t="s">
        <v>43</v>
      </c>
      <c r="O1284" s="66"/>
      <c r="P1284" s="184">
        <f>O1284*H1284</f>
        <v>0</v>
      </c>
      <c r="Q1284" s="184">
        <v>0.01225</v>
      </c>
      <c r="R1284" s="184">
        <f>Q1284*H1284</f>
        <v>0.049</v>
      </c>
      <c r="S1284" s="184">
        <v>0</v>
      </c>
      <c r="T1284" s="185">
        <f>S1284*H1284</f>
        <v>0</v>
      </c>
      <c r="U1284" s="36"/>
      <c r="V1284" s="36"/>
      <c r="W1284" s="36"/>
      <c r="X1284" s="36"/>
      <c r="Y1284" s="36"/>
      <c r="Z1284" s="36"/>
      <c r="AA1284" s="36"/>
      <c r="AB1284" s="36"/>
      <c r="AC1284" s="36"/>
      <c r="AD1284" s="36"/>
      <c r="AE1284" s="36"/>
      <c r="AR1284" s="186" t="s">
        <v>519</v>
      </c>
      <c r="AT1284" s="186" t="s">
        <v>227</v>
      </c>
      <c r="AU1284" s="186" t="s">
        <v>82</v>
      </c>
      <c r="AY1284" s="19" t="s">
        <v>143</v>
      </c>
      <c r="BE1284" s="187">
        <f>IF(N1284="základní",J1284,0)</f>
        <v>0</v>
      </c>
      <c r="BF1284" s="187">
        <f>IF(N1284="snížená",J1284,0)</f>
        <v>0</v>
      </c>
      <c r="BG1284" s="187">
        <f>IF(N1284="zákl. přenesená",J1284,0)</f>
        <v>0</v>
      </c>
      <c r="BH1284" s="187">
        <f>IF(N1284="sníž. přenesená",J1284,0)</f>
        <v>0</v>
      </c>
      <c r="BI1284" s="187">
        <f>IF(N1284="nulová",J1284,0)</f>
        <v>0</v>
      </c>
      <c r="BJ1284" s="19" t="s">
        <v>80</v>
      </c>
      <c r="BK1284" s="187">
        <f>ROUND(I1284*H1284,2)</f>
        <v>0</v>
      </c>
      <c r="BL1284" s="19" t="s">
        <v>257</v>
      </c>
      <c r="BM1284" s="186" t="s">
        <v>1524</v>
      </c>
    </row>
    <row r="1285" spans="1:65" s="2" customFormat="1" ht="44.25" customHeight="1">
      <c r="A1285" s="36"/>
      <c r="B1285" s="37"/>
      <c r="C1285" s="175" t="s">
        <v>1525</v>
      </c>
      <c r="D1285" s="175" t="s">
        <v>146</v>
      </c>
      <c r="E1285" s="176" t="s">
        <v>1526</v>
      </c>
      <c r="F1285" s="177" t="s">
        <v>1527</v>
      </c>
      <c r="G1285" s="178" t="s">
        <v>178</v>
      </c>
      <c r="H1285" s="179">
        <v>68.134</v>
      </c>
      <c r="I1285" s="180"/>
      <c r="J1285" s="181">
        <f>ROUND(I1285*H1285,2)</f>
        <v>0</v>
      </c>
      <c r="K1285" s="177" t="s">
        <v>19</v>
      </c>
      <c r="L1285" s="41"/>
      <c r="M1285" s="182" t="s">
        <v>19</v>
      </c>
      <c r="N1285" s="183" t="s">
        <v>43</v>
      </c>
      <c r="O1285" s="66"/>
      <c r="P1285" s="184">
        <f>O1285*H1285</f>
        <v>0</v>
      </c>
      <c r="Q1285" s="184">
        <v>0.02118</v>
      </c>
      <c r="R1285" s="184">
        <f>Q1285*H1285</f>
        <v>1.44307812</v>
      </c>
      <c r="S1285" s="184">
        <v>0</v>
      </c>
      <c r="T1285" s="185">
        <f>S1285*H1285</f>
        <v>0</v>
      </c>
      <c r="U1285" s="36"/>
      <c r="V1285" s="36"/>
      <c r="W1285" s="36"/>
      <c r="X1285" s="36"/>
      <c r="Y1285" s="36"/>
      <c r="Z1285" s="36"/>
      <c r="AA1285" s="36"/>
      <c r="AB1285" s="36"/>
      <c r="AC1285" s="36"/>
      <c r="AD1285" s="36"/>
      <c r="AE1285" s="36"/>
      <c r="AR1285" s="186" t="s">
        <v>257</v>
      </c>
      <c r="AT1285" s="186" t="s">
        <v>146</v>
      </c>
      <c r="AU1285" s="186" t="s">
        <v>82</v>
      </c>
      <c r="AY1285" s="19" t="s">
        <v>143</v>
      </c>
      <c r="BE1285" s="187">
        <f>IF(N1285="základní",J1285,0)</f>
        <v>0</v>
      </c>
      <c r="BF1285" s="187">
        <f>IF(N1285="snížená",J1285,0)</f>
        <v>0</v>
      </c>
      <c r="BG1285" s="187">
        <f>IF(N1285="zákl. přenesená",J1285,0)</f>
        <v>0</v>
      </c>
      <c r="BH1285" s="187">
        <f>IF(N1285="sníž. přenesená",J1285,0)</f>
        <v>0</v>
      </c>
      <c r="BI1285" s="187">
        <f>IF(N1285="nulová",J1285,0)</f>
        <v>0</v>
      </c>
      <c r="BJ1285" s="19" t="s">
        <v>80</v>
      </c>
      <c r="BK1285" s="187">
        <f>ROUND(I1285*H1285,2)</f>
        <v>0</v>
      </c>
      <c r="BL1285" s="19" t="s">
        <v>257</v>
      </c>
      <c r="BM1285" s="186" t="s">
        <v>1528</v>
      </c>
    </row>
    <row r="1286" spans="2:51" s="13" customFormat="1" ht="12">
      <c r="B1286" s="193"/>
      <c r="C1286" s="194"/>
      <c r="D1286" s="195" t="s">
        <v>155</v>
      </c>
      <c r="E1286" s="196" t="s">
        <v>19</v>
      </c>
      <c r="F1286" s="197" t="s">
        <v>800</v>
      </c>
      <c r="G1286" s="194"/>
      <c r="H1286" s="196" t="s">
        <v>19</v>
      </c>
      <c r="I1286" s="198"/>
      <c r="J1286" s="194"/>
      <c r="K1286" s="194"/>
      <c r="L1286" s="199"/>
      <c r="M1286" s="200"/>
      <c r="N1286" s="201"/>
      <c r="O1286" s="201"/>
      <c r="P1286" s="201"/>
      <c r="Q1286" s="201"/>
      <c r="R1286" s="201"/>
      <c r="S1286" s="201"/>
      <c r="T1286" s="202"/>
      <c r="AT1286" s="203" t="s">
        <v>155</v>
      </c>
      <c r="AU1286" s="203" t="s">
        <v>82</v>
      </c>
      <c r="AV1286" s="13" t="s">
        <v>80</v>
      </c>
      <c r="AW1286" s="13" t="s">
        <v>33</v>
      </c>
      <c r="AX1286" s="13" t="s">
        <v>72</v>
      </c>
      <c r="AY1286" s="203" t="s">
        <v>143</v>
      </c>
    </row>
    <row r="1287" spans="2:51" s="13" customFormat="1" ht="12">
      <c r="B1287" s="193"/>
      <c r="C1287" s="194"/>
      <c r="D1287" s="195" t="s">
        <v>155</v>
      </c>
      <c r="E1287" s="196" t="s">
        <v>19</v>
      </c>
      <c r="F1287" s="197" t="s">
        <v>1529</v>
      </c>
      <c r="G1287" s="194"/>
      <c r="H1287" s="196" t="s">
        <v>19</v>
      </c>
      <c r="I1287" s="198"/>
      <c r="J1287" s="194"/>
      <c r="K1287" s="194"/>
      <c r="L1287" s="199"/>
      <c r="M1287" s="200"/>
      <c r="N1287" s="201"/>
      <c r="O1287" s="201"/>
      <c r="P1287" s="201"/>
      <c r="Q1287" s="201"/>
      <c r="R1287" s="201"/>
      <c r="S1287" s="201"/>
      <c r="T1287" s="202"/>
      <c r="AT1287" s="203" t="s">
        <v>155</v>
      </c>
      <c r="AU1287" s="203" t="s">
        <v>82</v>
      </c>
      <c r="AV1287" s="13" t="s">
        <v>80</v>
      </c>
      <c r="AW1287" s="13" t="s">
        <v>33</v>
      </c>
      <c r="AX1287" s="13" t="s">
        <v>72</v>
      </c>
      <c r="AY1287" s="203" t="s">
        <v>143</v>
      </c>
    </row>
    <row r="1288" spans="2:51" s="14" customFormat="1" ht="12">
      <c r="B1288" s="204"/>
      <c r="C1288" s="205"/>
      <c r="D1288" s="195" t="s">
        <v>155</v>
      </c>
      <c r="E1288" s="206" t="s">
        <v>19</v>
      </c>
      <c r="F1288" s="207" t="s">
        <v>1530</v>
      </c>
      <c r="G1288" s="205"/>
      <c r="H1288" s="208">
        <v>5.355</v>
      </c>
      <c r="I1288" s="209"/>
      <c r="J1288" s="205"/>
      <c r="K1288" s="205"/>
      <c r="L1288" s="210"/>
      <c r="M1288" s="211"/>
      <c r="N1288" s="212"/>
      <c r="O1288" s="212"/>
      <c r="P1288" s="212"/>
      <c r="Q1288" s="212"/>
      <c r="R1288" s="212"/>
      <c r="S1288" s="212"/>
      <c r="T1288" s="213"/>
      <c r="AT1288" s="214" t="s">
        <v>155</v>
      </c>
      <c r="AU1288" s="214" t="s">
        <v>82</v>
      </c>
      <c r="AV1288" s="14" t="s">
        <v>82</v>
      </c>
      <c r="AW1288" s="14" t="s">
        <v>33</v>
      </c>
      <c r="AX1288" s="14" t="s">
        <v>72</v>
      </c>
      <c r="AY1288" s="214" t="s">
        <v>143</v>
      </c>
    </row>
    <row r="1289" spans="2:51" s="13" customFormat="1" ht="12">
      <c r="B1289" s="193"/>
      <c r="C1289" s="194"/>
      <c r="D1289" s="195" t="s">
        <v>155</v>
      </c>
      <c r="E1289" s="196" t="s">
        <v>19</v>
      </c>
      <c r="F1289" s="197" t="s">
        <v>1531</v>
      </c>
      <c r="G1289" s="194"/>
      <c r="H1289" s="196" t="s">
        <v>19</v>
      </c>
      <c r="I1289" s="198"/>
      <c r="J1289" s="194"/>
      <c r="K1289" s="194"/>
      <c r="L1289" s="199"/>
      <c r="M1289" s="200"/>
      <c r="N1289" s="201"/>
      <c r="O1289" s="201"/>
      <c r="P1289" s="201"/>
      <c r="Q1289" s="201"/>
      <c r="R1289" s="201"/>
      <c r="S1289" s="201"/>
      <c r="T1289" s="202"/>
      <c r="AT1289" s="203" t="s">
        <v>155</v>
      </c>
      <c r="AU1289" s="203" t="s">
        <v>82</v>
      </c>
      <c r="AV1289" s="13" t="s">
        <v>80</v>
      </c>
      <c r="AW1289" s="13" t="s">
        <v>33</v>
      </c>
      <c r="AX1289" s="13" t="s">
        <v>72</v>
      </c>
      <c r="AY1289" s="203" t="s">
        <v>143</v>
      </c>
    </row>
    <row r="1290" spans="2:51" s="14" customFormat="1" ht="12">
      <c r="B1290" s="204"/>
      <c r="C1290" s="205"/>
      <c r="D1290" s="195" t="s">
        <v>155</v>
      </c>
      <c r="E1290" s="206" t="s">
        <v>19</v>
      </c>
      <c r="F1290" s="207" t="s">
        <v>1532</v>
      </c>
      <c r="G1290" s="205"/>
      <c r="H1290" s="208">
        <v>65.494</v>
      </c>
      <c r="I1290" s="209"/>
      <c r="J1290" s="205"/>
      <c r="K1290" s="205"/>
      <c r="L1290" s="210"/>
      <c r="M1290" s="211"/>
      <c r="N1290" s="212"/>
      <c r="O1290" s="212"/>
      <c r="P1290" s="212"/>
      <c r="Q1290" s="212"/>
      <c r="R1290" s="212"/>
      <c r="S1290" s="212"/>
      <c r="T1290" s="213"/>
      <c r="AT1290" s="214" t="s">
        <v>155</v>
      </c>
      <c r="AU1290" s="214" t="s">
        <v>82</v>
      </c>
      <c r="AV1290" s="14" t="s">
        <v>82</v>
      </c>
      <c r="AW1290" s="14" t="s">
        <v>33</v>
      </c>
      <c r="AX1290" s="14" t="s">
        <v>72</v>
      </c>
      <c r="AY1290" s="214" t="s">
        <v>143</v>
      </c>
    </row>
    <row r="1291" spans="2:51" s="14" customFormat="1" ht="12">
      <c r="B1291" s="204"/>
      <c r="C1291" s="205"/>
      <c r="D1291" s="195" t="s">
        <v>155</v>
      </c>
      <c r="E1291" s="206" t="s">
        <v>19</v>
      </c>
      <c r="F1291" s="207" t="s">
        <v>1533</v>
      </c>
      <c r="G1291" s="205"/>
      <c r="H1291" s="208">
        <v>-2.715</v>
      </c>
      <c r="I1291" s="209"/>
      <c r="J1291" s="205"/>
      <c r="K1291" s="205"/>
      <c r="L1291" s="210"/>
      <c r="M1291" s="211"/>
      <c r="N1291" s="212"/>
      <c r="O1291" s="212"/>
      <c r="P1291" s="212"/>
      <c r="Q1291" s="212"/>
      <c r="R1291" s="212"/>
      <c r="S1291" s="212"/>
      <c r="T1291" s="213"/>
      <c r="AT1291" s="214" t="s">
        <v>155</v>
      </c>
      <c r="AU1291" s="214" t="s">
        <v>82</v>
      </c>
      <c r="AV1291" s="14" t="s">
        <v>82</v>
      </c>
      <c r="AW1291" s="14" t="s">
        <v>33</v>
      </c>
      <c r="AX1291" s="14" t="s">
        <v>72</v>
      </c>
      <c r="AY1291" s="214" t="s">
        <v>143</v>
      </c>
    </row>
    <row r="1292" spans="2:51" s="15" customFormat="1" ht="12">
      <c r="B1292" s="215"/>
      <c r="C1292" s="216"/>
      <c r="D1292" s="195" t="s">
        <v>155</v>
      </c>
      <c r="E1292" s="217" t="s">
        <v>19</v>
      </c>
      <c r="F1292" s="218" t="s">
        <v>166</v>
      </c>
      <c r="G1292" s="216"/>
      <c r="H1292" s="219">
        <v>68.134</v>
      </c>
      <c r="I1292" s="220"/>
      <c r="J1292" s="216"/>
      <c r="K1292" s="216"/>
      <c r="L1292" s="221"/>
      <c r="M1292" s="222"/>
      <c r="N1292" s="223"/>
      <c r="O1292" s="223"/>
      <c r="P1292" s="223"/>
      <c r="Q1292" s="223"/>
      <c r="R1292" s="223"/>
      <c r="S1292" s="223"/>
      <c r="T1292" s="224"/>
      <c r="AT1292" s="225" t="s">
        <v>155</v>
      </c>
      <c r="AU1292" s="225" t="s">
        <v>82</v>
      </c>
      <c r="AV1292" s="15" t="s">
        <v>151</v>
      </c>
      <c r="AW1292" s="15" t="s">
        <v>33</v>
      </c>
      <c r="AX1292" s="15" t="s">
        <v>80</v>
      </c>
      <c r="AY1292" s="225" t="s">
        <v>143</v>
      </c>
    </row>
    <row r="1293" spans="1:65" s="2" customFormat="1" ht="37.9" customHeight="1">
      <c r="A1293" s="36"/>
      <c r="B1293" s="37"/>
      <c r="C1293" s="175" t="s">
        <v>1534</v>
      </c>
      <c r="D1293" s="175" t="s">
        <v>146</v>
      </c>
      <c r="E1293" s="176" t="s">
        <v>1535</v>
      </c>
      <c r="F1293" s="177" t="s">
        <v>1536</v>
      </c>
      <c r="G1293" s="178" t="s">
        <v>178</v>
      </c>
      <c r="H1293" s="179">
        <v>56.6</v>
      </c>
      <c r="I1293" s="180"/>
      <c r="J1293" s="181">
        <f>ROUND(I1293*H1293,2)</f>
        <v>0</v>
      </c>
      <c r="K1293" s="177" t="s">
        <v>19</v>
      </c>
      <c r="L1293" s="41"/>
      <c r="M1293" s="182" t="s">
        <v>19</v>
      </c>
      <c r="N1293" s="183" t="s">
        <v>43</v>
      </c>
      <c r="O1293" s="66"/>
      <c r="P1293" s="184">
        <f>O1293*H1293</f>
        <v>0</v>
      </c>
      <c r="Q1293" s="184">
        <v>0.02187</v>
      </c>
      <c r="R1293" s="184">
        <f>Q1293*H1293</f>
        <v>1.237842</v>
      </c>
      <c r="S1293" s="184">
        <v>0</v>
      </c>
      <c r="T1293" s="185">
        <f>S1293*H1293</f>
        <v>0</v>
      </c>
      <c r="U1293" s="36"/>
      <c r="V1293" s="36"/>
      <c r="W1293" s="36"/>
      <c r="X1293" s="36"/>
      <c r="Y1293" s="36"/>
      <c r="Z1293" s="36"/>
      <c r="AA1293" s="36"/>
      <c r="AB1293" s="36"/>
      <c r="AC1293" s="36"/>
      <c r="AD1293" s="36"/>
      <c r="AE1293" s="36"/>
      <c r="AR1293" s="186" t="s">
        <v>257</v>
      </c>
      <c r="AT1293" s="186" t="s">
        <v>146</v>
      </c>
      <c r="AU1293" s="186" t="s">
        <v>82</v>
      </c>
      <c r="AY1293" s="19" t="s">
        <v>143</v>
      </c>
      <c r="BE1293" s="187">
        <f>IF(N1293="základní",J1293,0)</f>
        <v>0</v>
      </c>
      <c r="BF1293" s="187">
        <f>IF(N1293="snížená",J1293,0)</f>
        <v>0</v>
      </c>
      <c r="BG1293" s="187">
        <f>IF(N1293="zákl. přenesená",J1293,0)</f>
        <v>0</v>
      </c>
      <c r="BH1293" s="187">
        <f>IF(N1293="sníž. přenesená",J1293,0)</f>
        <v>0</v>
      </c>
      <c r="BI1293" s="187">
        <f>IF(N1293="nulová",J1293,0)</f>
        <v>0</v>
      </c>
      <c r="BJ1293" s="19" t="s">
        <v>80</v>
      </c>
      <c r="BK1293" s="187">
        <f>ROUND(I1293*H1293,2)</f>
        <v>0</v>
      </c>
      <c r="BL1293" s="19" t="s">
        <v>257</v>
      </c>
      <c r="BM1293" s="186" t="s">
        <v>1537</v>
      </c>
    </row>
    <row r="1294" spans="2:51" s="13" customFormat="1" ht="12">
      <c r="B1294" s="193"/>
      <c r="C1294" s="194"/>
      <c r="D1294" s="195" t="s">
        <v>155</v>
      </c>
      <c r="E1294" s="196" t="s">
        <v>19</v>
      </c>
      <c r="F1294" s="197" t="s">
        <v>1538</v>
      </c>
      <c r="G1294" s="194"/>
      <c r="H1294" s="196" t="s">
        <v>19</v>
      </c>
      <c r="I1294" s="198"/>
      <c r="J1294" s="194"/>
      <c r="K1294" s="194"/>
      <c r="L1294" s="199"/>
      <c r="M1294" s="200"/>
      <c r="N1294" s="201"/>
      <c r="O1294" s="201"/>
      <c r="P1294" s="201"/>
      <c r="Q1294" s="201"/>
      <c r="R1294" s="201"/>
      <c r="S1294" s="201"/>
      <c r="T1294" s="202"/>
      <c r="AT1294" s="203" t="s">
        <v>155</v>
      </c>
      <c r="AU1294" s="203" t="s">
        <v>82</v>
      </c>
      <c r="AV1294" s="13" t="s">
        <v>80</v>
      </c>
      <c r="AW1294" s="13" t="s">
        <v>33</v>
      </c>
      <c r="AX1294" s="13" t="s">
        <v>72</v>
      </c>
      <c r="AY1294" s="203" t="s">
        <v>143</v>
      </c>
    </row>
    <row r="1295" spans="2:51" s="14" customFormat="1" ht="12">
      <c r="B1295" s="204"/>
      <c r="C1295" s="205"/>
      <c r="D1295" s="195" t="s">
        <v>155</v>
      </c>
      <c r="E1295" s="206" t="s">
        <v>19</v>
      </c>
      <c r="F1295" s="207" t="s">
        <v>574</v>
      </c>
      <c r="G1295" s="205"/>
      <c r="H1295" s="208">
        <v>56.6</v>
      </c>
      <c r="I1295" s="209"/>
      <c r="J1295" s="205"/>
      <c r="K1295" s="205"/>
      <c r="L1295" s="210"/>
      <c r="M1295" s="211"/>
      <c r="N1295" s="212"/>
      <c r="O1295" s="212"/>
      <c r="P1295" s="212"/>
      <c r="Q1295" s="212"/>
      <c r="R1295" s="212"/>
      <c r="S1295" s="212"/>
      <c r="T1295" s="213"/>
      <c r="AT1295" s="214" t="s">
        <v>155</v>
      </c>
      <c r="AU1295" s="214" t="s">
        <v>82</v>
      </c>
      <c r="AV1295" s="14" t="s">
        <v>82</v>
      </c>
      <c r="AW1295" s="14" t="s">
        <v>33</v>
      </c>
      <c r="AX1295" s="14" t="s">
        <v>80</v>
      </c>
      <c r="AY1295" s="214" t="s">
        <v>143</v>
      </c>
    </row>
    <row r="1296" spans="1:65" s="2" customFormat="1" ht="24.2" customHeight="1">
      <c r="A1296" s="36"/>
      <c r="B1296" s="37"/>
      <c r="C1296" s="175" t="s">
        <v>1539</v>
      </c>
      <c r="D1296" s="175" t="s">
        <v>146</v>
      </c>
      <c r="E1296" s="176" t="s">
        <v>1540</v>
      </c>
      <c r="F1296" s="177" t="s">
        <v>2763</v>
      </c>
      <c r="G1296" s="178" t="s">
        <v>178</v>
      </c>
      <c r="H1296" s="179">
        <v>137.2</v>
      </c>
      <c r="I1296" s="180"/>
      <c r="J1296" s="181">
        <f>ROUND(I1296*H1296,2)</f>
        <v>0</v>
      </c>
      <c r="K1296" s="177" t="s">
        <v>150</v>
      </c>
      <c r="L1296" s="41"/>
      <c r="M1296" s="182" t="s">
        <v>19</v>
      </c>
      <c r="N1296" s="183" t="s">
        <v>43</v>
      </c>
      <c r="O1296" s="66"/>
      <c r="P1296" s="184">
        <f>O1296*H1296</f>
        <v>0</v>
      </c>
      <c r="Q1296" s="184">
        <v>0</v>
      </c>
      <c r="R1296" s="184">
        <f>Q1296*H1296</f>
        <v>0</v>
      </c>
      <c r="S1296" s="184">
        <v>0</v>
      </c>
      <c r="T1296" s="185">
        <f>S1296*H1296</f>
        <v>0</v>
      </c>
      <c r="U1296" s="36"/>
      <c r="V1296" s="36"/>
      <c r="W1296" s="36"/>
      <c r="X1296" s="36"/>
      <c r="Y1296" s="36"/>
      <c r="Z1296" s="36"/>
      <c r="AA1296" s="36"/>
      <c r="AB1296" s="36"/>
      <c r="AC1296" s="36"/>
      <c r="AD1296" s="36"/>
      <c r="AE1296" s="36"/>
      <c r="AR1296" s="186" t="s">
        <v>257</v>
      </c>
      <c r="AT1296" s="186" t="s">
        <v>146</v>
      </c>
      <c r="AU1296" s="186" t="s">
        <v>82</v>
      </c>
      <c r="AY1296" s="19" t="s">
        <v>143</v>
      </c>
      <c r="BE1296" s="187">
        <f>IF(N1296="základní",J1296,0)</f>
        <v>0</v>
      </c>
      <c r="BF1296" s="187">
        <f>IF(N1296="snížená",J1296,0)</f>
        <v>0</v>
      </c>
      <c r="BG1296" s="187">
        <f>IF(N1296="zákl. přenesená",J1296,0)</f>
        <v>0</v>
      </c>
      <c r="BH1296" s="187">
        <f>IF(N1296="sníž. přenesená",J1296,0)</f>
        <v>0</v>
      </c>
      <c r="BI1296" s="187">
        <f>IF(N1296="nulová",J1296,0)</f>
        <v>0</v>
      </c>
      <c r="BJ1296" s="19" t="s">
        <v>80</v>
      </c>
      <c r="BK1296" s="187">
        <f>ROUND(I1296*H1296,2)</f>
        <v>0</v>
      </c>
      <c r="BL1296" s="19" t="s">
        <v>257</v>
      </c>
      <c r="BM1296" s="186" t="s">
        <v>1541</v>
      </c>
    </row>
    <row r="1297" spans="1:47" s="2" customFormat="1" ht="12">
      <c r="A1297" s="36"/>
      <c r="B1297" s="37"/>
      <c r="C1297" s="38"/>
      <c r="D1297" s="188" t="s">
        <v>153</v>
      </c>
      <c r="E1297" s="38"/>
      <c r="F1297" s="189" t="s">
        <v>1542</v>
      </c>
      <c r="G1297" s="38"/>
      <c r="H1297" s="38"/>
      <c r="I1297" s="190"/>
      <c r="J1297" s="38"/>
      <c r="K1297" s="38"/>
      <c r="L1297" s="41"/>
      <c r="M1297" s="191"/>
      <c r="N1297" s="192"/>
      <c r="O1297" s="66"/>
      <c r="P1297" s="66"/>
      <c r="Q1297" s="66"/>
      <c r="R1297" s="66"/>
      <c r="S1297" s="66"/>
      <c r="T1297" s="67"/>
      <c r="U1297" s="36"/>
      <c r="V1297" s="36"/>
      <c r="W1297" s="36"/>
      <c r="X1297" s="36"/>
      <c r="Y1297" s="36"/>
      <c r="Z1297" s="36"/>
      <c r="AA1297" s="36"/>
      <c r="AB1297" s="36"/>
      <c r="AC1297" s="36"/>
      <c r="AD1297" s="36"/>
      <c r="AE1297" s="36"/>
      <c r="AT1297" s="19" t="s">
        <v>153</v>
      </c>
      <c r="AU1297" s="19" t="s">
        <v>82</v>
      </c>
    </row>
    <row r="1298" spans="2:51" s="14" customFormat="1" ht="12">
      <c r="B1298" s="204"/>
      <c r="C1298" s="205"/>
      <c r="D1298" s="195" t="s">
        <v>155</v>
      </c>
      <c r="E1298" s="206" t="s">
        <v>19</v>
      </c>
      <c r="F1298" s="207" t="s">
        <v>1543</v>
      </c>
      <c r="G1298" s="205"/>
      <c r="H1298" s="208">
        <v>137.2</v>
      </c>
      <c r="I1298" s="209"/>
      <c r="J1298" s="205"/>
      <c r="K1298" s="205"/>
      <c r="L1298" s="210"/>
      <c r="M1298" s="211"/>
      <c r="N1298" s="212"/>
      <c r="O1298" s="212"/>
      <c r="P1298" s="212"/>
      <c r="Q1298" s="212"/>
      <c r="R1298" s="212"/>
      <c r="S1298" s="212"/>
      <c r="T1298" s="213"/>
      <c r="AT1298" s="214" t="s">
        <v>155</v>
      </c>
      <c r="AU1298" s="214" t="s">
        <v>82</v>
      </c>
      <c r="AV1298" s="14" t="s">
        <v>82</v>
      </c>
      <c r="AW1298" s="14" t="s">
        <v>33</v>
      </c>
      <c r="AX1298" s="14" t="s">
        <v>80</v>
      </c>
      <c r="AY1298" s="214" t="s">
        <v>143</v>
      </c>
    </row>
    <row r="1299" spans="1:65" s="2" customFormat="1" ht="37.9" customHeight="1">
      <c r="A1299" s="36"/>
      <c r="B1299" s="37"/>
      <c r="C1299" s="226" t="s">
        <v>1544</v>
      </c>
      <c r="D1299" s="226" t="s">
        <v>227</v>
      </c>
      <c r="E1299" s="227" t="s">
        <v>1545</v>
      </c>
      <c r="F1299" s="228" t="s">
        <v>1546</v>
      </c>
      <c r="G1299" s="229" t="s">
        <v>178</v>
      </c>
      <c r="H1299" s="230">
        <v>34</v>
      </c>
      <c r="I1299" s="231"/>
      <c r="J1299" s="232">
        <f aca="true" t="shared" si="10" ref="J1299:J1304">ROUND(I1299*H1299,2)</f>
        <v>0</v>
      </c>
      <c r="K1299" s="228" t="s">
        <v>19</v>
      </c>
      <c r="L1299" s="233"/>
      <c r="M1299" s="234" t="s">
        <v>19</v>
      </c>
      <c r="N1299" s="235" t="s">
        <v>43</v>
      </c>
      <c r="O1299" s="66"/>
      <c r="P1299" s="184">
        <f aca="true" t="shared" si="11" ref="P1299:P1304">O1299*H1299</f>
        <v>0</v>
      </c>
      <c r="Q1299" s="184">
        <v>0.036</v>
      </c>
      <c r="R1299" s="184">
        <f aca="true" t="shared" si="12" ref="R1299:R1304">Q1299*H1299</f>
        <v>1.224</v>
      </c>
      <c r="S1299" s="184">
        <v>0</v>
      </c>
      <c r="T1299" s="185">
        <f aca="true" t="shared" si="13" ref="T1299:T1304">S1299*H1299</f>
        <v>0</v>
      </c>
      <c r="U1299" s="36"/>
      <c r="V1299" s="36"/>
      <c r="W1299" s="36"/>
      <c r="X1299" s="36"/>
      <c r="Y1299" s="36"/>
      <c r="Z1299" s="36"/>
      <c r="AA1299" s="36"/>
      <c r="AB1299" s="36"/>
      <c r="AC1299" s="36"/>
      <c r="AD1299" s="36"/>
      <c r="AE1299" s="36"/>
      <c r="AR1299" s="186" t="s">
        <v>519</v>
      </c>
      <c r="AT1299" s="186" t="s">
        <v>227</v>
      </c>
      <c r="AU1299" s="186" t="s">
        <v>82</v>
      </c>
      <c r="AY1299" s="19" t="s">
        <v>143</v>
      </c>
      <c r="BE1299" s="187">
        <f aca="true" t="shared" si="14" ref="BE1299:BE1304">IF(N1299="základní",J1299,0)</f>
        <v>0</v>
      </c>
      <c r="BF1299" s="187">
        <f aca="true" t="shared" si="15" ref="BF1299:BF1304">IF(N1299="snížená",J1299,0)</f>
        <v>0</v>
      </c>
      <c r="BG1299" s="187">
        <f aca="true" t="shared" si="16" ref="BG1299:BG1304">IF(N1299="zákl. přenesená",J1299,0)</f>
        <v>0</v>
      </c>
      <c r="BH1299" s="187">
        <f aca="true" t="shared" si="17" ref="BH1299:BH1304">IF(N1299="sníž. přenesená",J1299,0)</f>
        <v>0</v>
      </c>
      <c r="BI1299" s="187">
        <f aca="true" t="shared" si="18" ref="BI1299:BI1304">IF(N1299="nulová",J1299,0)</f>
        <v>0</v>
      </c>
      <c r="BJ1299" s="19" t="s">
        <v>80</v>
      </c>
      <c r="BK1299" s="187">
        <f aca="true" t="shared" si="19" ref="BK1299:BK1304">ROUND(I1299*H1299,2)</f>
        <v>0</v>
      </c>
      <c r="BL1299" s="19" t="s">
        <v>257</v>
      </c>
      <c r="BM1299" s="186" t="s">
        <v>1547</v>
      </c>
    </row>
    <row r="1300" spans="1:65" s="2" customFormat="1" ht="24.2" customHeight="1">
      <c r="A1300" s="36"/>
      <c r="B1300" s="37"/>
      <c r="C1300" s="226" t="s">
        <v>1548</v>
      </c>
      <c r="D1300" s="226" t="s">
        <v>227</v>
      </c>
      <c r="E1300" s="227" t="s">
        <v>1549</v>
      </c>
      <c r="F1300" s="228" t="s">
        <v>1550</v>
      </c>
      <c r="G1300" s="229" t="s">
        <v>178</v>
      </c>
      <c r="H1300" s="230">
        <v>84</v>
      </c>
      <c r="I1300" s="231"/>
      <c r="J1300" s="232">
        <f t="shared" si="10"/>
        <v>0</v>
      </c>
      <c r="K1300" s="228" t="s">
        <v>150</v>
      </c>
      <c r="L1300" s="233"/>
      <c r="M1300" s="234" t="s">
        <v>19</v>
      </c>
      <c r="N1300" s="235" t="s">
        <v>43</v>
      </c>
      <c r="O1300" s="66"/>
      <c r="P1300" s="184">
        <f t="shared" si="11"/>
        <v>0</v>
      </c>
      <c r="Q1300" s="184">
        <v>0.04</v>
      </c>
      <c r="R1300" s="184">
        <f t="shared" si="12"/>
        <v>3.36</v>
      </c>
      <c r="S1300" s="184">
        <v>0</v>
      </c>
      <c r="T1300" s="185">
        <f t="shared" si="13"/>
        <v>0</v>
      </c>
      <c r="U1300" s="36"/>
      <c r="V1300" s="36"/>
      <c r="W1300" s="36"/>
      <c r="X1300" s="36"/>
      <c r="Y1300" s="36"/>
      <c r="Z1300" s="36"/>
      <c r="AA1300" s="36"/>
      <c r="AB1300" s="36"/>
      <c r="AC1300" s="36"/>
      <c r="AD1300" s="36"/>
      <c r="AE1300" s="36"/>
      <c r="AR1300" s="186" t="s">
        <v>519</v>
      </c>
      <c r="AT1300" s="186" t="s">
        <v>227</v>
      </c>
      <c r="AU1300" s="186" t="s">
        <v>82</v>
      </c>
      <c r="AY1300" s="19" t="s">
        <v>143</v>
      </c>
      <c r="BE1300" s="187">
        <f t="shared" si="14"/>
        <v>0</v>
      </c>
      <c r="BF1300" s="187">
        <f t="shared" si="15"/>
        <v>0</v>
      </c>
      <c r="BG1300" s="187">
        <f t="shared" si="16"/>
        <v>0</v>
      </c>
      <c r="BH1300" s="187">
        <f t="shared" si="17"/>
        <v>0</v>
      </c>
      <c r="BI1300" s="187">
        <f t="shared" si="18"/>
        <v>0</v>
      </c>
      <c r="BJ1300" s="19" t="s">
        <v>80</v>
      </c>
      <c r="BK1300" s="187">
        <f t="shared" si="19"/>
        <v>0</v>
      </c>
      <c r="BL1300" s="19" t="s">
        <v>257</v>
      </c>
      <c r="BM1300" s="186" t="s">
        <v>1551</v>
      </c>
    </row>
    <row r="1301" spans="1:65" s="2" customFormat="1" ht="37.9" customHeight="1">
      <c r="A1301" s="36"/>
      <c r="B1301" s="37"/>
      <c r="C1301" s="226" t="s">
        <v>1552</v>
      </c>
      <c r="D1301" s="226" t="s">
        <v>227</v>
      </c>
      <c r="E1301" s="227" t="s">
        <v>1553</v>
      </c>
      <c r="F1301" s="228" t="s">
        <v>1554</v>
      </c>
      <c r="G1301" s="229" t="s">
        <v>178</v>
      </c>
      <c r="H1301" s="230">
        <v>19.2</v>
      </c>
      <c r="I1301" s="231"/>
      <c r="J1301" s="232">
        <f t="shared" si="10"/>
        <v>0</v>
      </c>
      <c r="K1301" s="228" t="s">
        <v>19</v>
      </c>
      <c r="L1301" s="233"/>
      <c r="M1301" s="234" t="s">
        <v>19</v>
      </c>
      <c r="N1301" s="235" t="s">
        <v>43</v>
      </c>
      <c r="O1301" s="66"/>
      <c r="P1301" s="184">
        <f t="shared" si="11"/>
        <v>0</v>
      </c>
      <c r="Q1301" s="184">
        <v>0.04</v>
      </c>
      <c r="R1301" s="184">
        <f t="shared" si="12"/>
        <v>0.768</v>
      </c>
      <c r="S1301" s="184">
        <v>0</v>
      </c>
      <c r="T1301" s="185">
        <f t="shared" si="13"/>
        <v>0</v>
      </c>
      <c r="U1301" s="36"/>
      <c r="V1301" s="36"/>
      <c r="W1301" s="36"/>
      <c r="X1301" s="36"/>
      <c r="Y1301" s="36"/>
      <c r="Z1301" s="36"/>
      <c r="AA1301" s="36"/>
      <c r="AB1301" s="36"/>
      <c r="AC1301" s="36"/>
      <c r="AD1301" s="36"/>
      <c r="AE1301" s="36"/>
      <c r="AR1301" s="186" t="s">
        <v>519</v>
      </c>
      <c r="AT1301" s="186" t="s">
        <v>227</v>
      </c>
      <c r="AU1301" s="186" t="s">
        <v>82</v>
      </c>
      <c r="AY1301" s="19" t="s">
        <v>143</v>
      </c>
      <c r="BE1301" s="187">
        <f t="shared" si="14"/>
        <v>0</v>
      </c>
      <c r="BF1301" s="187">
        <f t="shared" si="15"/>
        <v>0</v>
      </c>
      <c r="BG1301" s="187">
        <f t="shared" si="16"/>
        <v>0</v>
      </c>
      <c r="BH1301" s="187">
        <f t="shared" si="17"/>
        <v>0</v>
      </c>
      <c r="BI1301" s="187">
        <f t="shared" si="18"/>
        <v>0</v>
      </c>
      <c r="BJ1301" s="19" t="s">
        <v>80</v>
      </c>
      <c r="BK1301" s="187">
        <f t="shared" si="19"/>
        <v>0</v>
      </c>
      <c r="BL1301" s="19" t="s">
        <v>257</v>
      </c>
      <c r="BM1301" s="186" t="s">
        <v>1555</v>
      </c>
    </row>
    <row r="1302" spans="1:65" s="2" customFormat="1" ht="24.2" customHeight="1">
      <c r="A1302" s="36"/>
      <c r="B1302" s="37"/>
      <c r="C1302" s="175" t="s">
        <v>1556</v>
      </c>
      <c r="D1302" s="175" t="s">
        <v>146</v>
      </c>
      <c r="E1302" s="176" t="s">
        <v>1557</v>
      </c>
      <c r="F1302" s="177" t="s">
        <v>1558</v>
      </c>
      <c r="G1302" s="178" t="s">
        <v>527</v>
      </c>
      <c r="H1302" s="179">
        <v>1</v>
      </c>
      <c r="I1302" s="180"/>
      <c r="J1302" s="181">
        <f t="shared" si="10"/>
        <v>0</v>
      </c>
      <c r="K1302" s="177" t="s">
        <v>19</v>
      </c>
      <c r="L1302" s="41"/>
      <c r="M1302" s="182" t="s">
        <v>19</v>
      </c>
      <c r="N1302" s="183" t="s">
        <v>43</v>
      </c>
      <c r="O1302" s="66"/>
      <c r="P1302" s="184">
        <f t="shared" si="11"/>
        <v>0</v>
      </c>
      <c r="Q1302" s="184">
        <v>0</v>
      </c>
      <c r="R1302" s="184">
        <f t="shared" si="12"/>
        <v>0</v>
      </c>
      <c r="S1302" s="184">
        <v>0</v>
      </c>
      <c r="T1302" s="185">
        <f t="shared" si="13"/>
        <v>0</v>
      </c>
      <c r="U1302" s="36"/>
      <c r="V1302" s="36"/>
      <c r="W1302" s="36"/>
      <c r="X1302" s="36"/>
      <c r="Y1302" s="36"/>
      <c r="Z1302" s="36"/>
      <c r="AA1302" s="36"/>
      <c r="AB1302" s="36"/>
      <c r="AC1302" s="36"/>
      <c r="AD1302" s="36"/>
      <c r="AE1302" s="36"/>
      <c r="AR1302" s="186" t="s">
        <v>257</v>
      </c>
      <c r="AT1302" s="186" t="s">
        <v>146</v>
      </c>
      <c r="AU1302" s="186" t="s">
        <v>82</v>
      </c>
      <c r="AY1302" s="19" t="s">
        <v>143</v>
      </c>
      <c r="BE1302" s="187">
        <f t="shared" si="14"/>
        <v>0</v>
      </c>
      <c r="BF1302" s="187">
        <f t="shared" si="15"/>
        <v>0</v>
      </c>
      <c r="BG1302" s="187">
        <f t="shared" si="16"/>
        <v>0</v>
      </c>
      <c r="BH1302" s="187">
        <f t="shared" si="17"/>
        <v>0</v>
      </c>
      <c r="BI1302" s="187">
        <f t="shared" si="18"/>
        <v>0</v>
      </c>
      <c r="BJ1302" s="19" t="s">
        <v>80</v>
      </c>
      <c r="BK1302" s="187">
        <f t="shared" si="19"/>
        <v>0</v>
      </c>
      <c r="BL1302" s="19" t="s">
        <v>257</v>
      </c>
      <c r="BM1302" s="186" t="s">
        <v>1559</v>
      </c>
    </row>
    <row r="1303" spans="1:65" s="2" customFormat="1" ht="21.75" customHeight="1">
      <c r="A1303" s="36"/>
      <c r="B1303" s="37"/>
      <c r="C1303" s="175" t="s">
        <v>1560</v>
      </c>
      <c r="D1303" s="175" t="s">
        <v>146</v>
      </c>
      <c r="E1303" s="176" t="s">
        <v>1561</v>
      </c>
      <c r="F1303" s="177" t="s">
        <v>1562</v>
      </c>
      <c r="G1303" s="178" t="s">
        <v>527</v>
      </c>
      <c r="H1303" s="179">
        <v>1</v>
      </c>
      <c r="I1303" s="180"/>
      <c r="J1303" s="181">
        <f t="shared" si="10"/>
        <v>0</v>
      </c>
      <c r="K1303" s="177" t="s">
        <v>19</v>
      </c>
      <c r="L1303" s="41"/>
      <c r="M1303" s="182" t="s">
        <v>19</v>
      </c>
      <c r="N1303" s="183" t="s">
        <v>43</v>
      </c>
      <c r="O1303" s="66"/>
      <c r="P1303" s="184">
        <f t="shared" si="11"/>
        <v>0</v>
      </c>
      <c r="Q1303" s="184">
        <v>0</v>
      </c>
      <c r="R1303" s="184">
        <f t="shared" si="12"/>
        <v>0</v>
      </c>
      <c r="S1303" s="184">
        <v>0</v>
      </c>
      <c r="T1303" s="185">
        <f t="shared" si="13"/>
        <v>0</v>
      </c>
      <c r="U1303" s="36"/>
      <c r="V1303" s="36"/>
      <c r="W1303" s="36"/>
      <c r="X1303" s="36"/>
      <c r="Y1303" s="36"/>
      <c r="Z1303" s="36"/>
      <c r="AA1303" s="36"/>
      <c r="AB1303" s="36"/>
      <c r="AC1303" s="36"/>
      <c r="AD1303" s="36"/>
      <c r="AE1303" s="36"/>
      <c r="AR1303" s="186" t="s">
        <v>257</v>
      </c>
      <c r="AT1303" s="186" t="s">
        <v>146</v>
      </c>
      <c r="AU1303" s="186" t="s">
        <v>82</v>
      </c>
      <c r="AY1303" s="19" t="s">
        <v>143</v>
      </c>
      <c r="BE1303" s="187">
        <f t="shared" si="14"/>
        <v>0</v>
      </c>
      <c r="BF1303" s="187">
        <f t="shared" si="15"/>
        <v>0</v>
      </c>
      <c r="BG1303" s="187">
        <f t="shared" si="16"/>
        <v>0</v>
      </c>
      <c r="BH1303" s="187">
        <f t="shared" si="17"/>
        <v>0</v>
      </c>
      <c r="BI1303" s="187">
        <f t="shared" si="18"/>
        <v>0</v>
      </c>
      <c r="BJ1303" s="19" t="s">
        <v>80</v>
      </c>
      <c r="BK1303" s="187">
        <f t="shared" si="19"/>
        <v>0</v>
      </c>
      <c r="BL1303" s="19" t="s">
        <v>257</v>
      </c>
      <c r="BM1303" s="186" t="s">
        <v>1563</v>
      </c>
    </row>
    <row r="1304" spans="1:65" s="2" customFormat="1" ht="49.15" customHeight="1">
      <c r="A1304" s="36"/>
      <c r="B1304" s="37"/>
      <c r="C1304" s="175" t="s">
        <v>1564</v>
      </c>
      <c r="D1304" s="175" t="s">
        <v>146</v>
      </c>
      <c r="E1304" s="176" t="s">
        <v>1565</v>
      </c>
      <c r="F1304" s="177" t="s">
        <v>1566</v>
      </c>
      <c r="G1304" s="178" t="s">
        <v>1002</v>
      </c>
      <c r="H1304" s="247"/>
      <c r="I1304" s="180"/>
      <c r="J1304" s="181">
        <f t="shared" si="10"/>
        <v>0</v>
      </c>
      <c r="K1304" s="177" t="s">
        <v>150</v>
      </c>
      <c r="L1304" s="41"/>
      <c r="M1304" s="182" t="s">
        <v>19</v>
      </c>
      <c r="N1304" s="183" t="s">
        <v>43</v>
      </c>
      <c r="O1304" s="66"/>
      <c r="P1304" s="184">
        <f t="shared" si="11"/>
        <v>0</v>
      </c>
      <c r="Q1304" s="184">
        <v>0</v>
      </c>
      <c r="R1304" s="184">
        <f t="shared" si="12"/>
        <v>0</v>
      </c>
      <c r="S1304" s="184">
        <v>0</v>
      </c>
      <c r="T1304" s="185">
        <f t="shared" si="13"/>
        <v>0</v>
      </c>
      <c r="U1304" s="36"/>
      <c r="V1304" s="36"/>
      <c r="W1304" s="36"/>
      <c r="X1304" s="36"/>
      <c r="Y1304" s="36"/>
      <c r="Z1304" s="36"/>
      <c r="AA1304" s="36"/>
      <c r="AB1304" s="36"/>
      <c r="AC1304" s="36"/>
      <c r="AD1304" s="36"/>
      <c r="AE1304" s="36"/>
      <c r="AR1304" s="186" t="s">
        <v>257</v>
      </c>
      <c r="AT1304" s="186" t="s">
        <v>146</v>
      </c>
      <c r="AU1304" s="186" t="s">
        <v>82</v>
      </c>
      <c r="AY1304" s="19" t="s">
        <v>143</v>
      </c>
      <c r="BE1304" s="187">
        <f t="shared" si="14"/>
        <v>0</v>
      </c>
      <c r="BF1304" s="187">
        <f t="shared" si="15"/>
        <v>0</v>
      </c>
      <c r="BG1304" s="187">
        <f t="shared" si="16"/>
        <v>0</v>
      </c>
      <c r="BH1304" s="187">
        <f t="shared" si="17"/>
        <v>0</v>
      </c>
      <c r="BI1304" s="187">
        <f t="shared" si="18"/>
        <v>0</v>
      </c>
      <c r="BJ1304" s="19" t="s">
        <v>80</v>
      </c>
      <c r="BK1304" s="187">
        <f t="shared" si="19"/>
        <v>0</v>
      </c>
      <c r="BL1304" s="19" t="s">
        <v>257</v>
      </c>
      <c r="BM1304" s="186" t="s">
        <v>1567</v>
      </c>
    </row>
    <row r="1305" spans="1:47" s="2" customFormat="1" ht="12">
      <c r="A1305" s="36"/>
      <c r="B1305" s="37"/>
      <c r="C1305" s="38"/>
      <c r="D1305" s="188" t="s">
        <v>153</v>
      </c>
      <c r="E1305" s="38"/>
      <c r="F1305" s="189" t="s">
        <v>1568</v>
      </c>
      <c r="G1305" s="38"/>
      <c r="H1305" s="38"/>
      <c r="I1305" s="190"/>
      <c r="J1305" s="38"/>
      <c r="K1305" s="38"/>
      <c r="L1305" s="41"/>
      <c r="M1305" s="191"/>
      <c r="N1305" s="192"/>
      <c r="O1305" s="66"/>
      <c r="P1305" s="66"/>
      <c r="Q1305" s="66"/>
      <c r="R1305" s="66"/>
      <c r="S1305" s="66"/>
      <c r="T1305" s="67"/>
      <c r="U1305" s="36"/>
      <c r="V1305" s="36"/>
      <c r="W1305" s="36"/>
      <c r="X1305" s="36"/>
      <c r="Y1305" s="36"/>
      <c r="Z1305" s="36"/>
      <c r="AA1305" s="36"/>
      <c r="AB1305" s="36"/>
      <c r="AC1305" s="36"/>
      <c r="AD1305" s="36"/>
      <c r="AE1305" s="36"/>
      <c r="AT1305" s="19" t="s">
        <v>153</v>
      </c>
      <c r="AU1305" s="19" t="s">
        <v>82</v>
      </c>
    </row>
    <row r="1306" spans="2:63" s="12" customFormat="1" ht="22.9" customHeight="1">
      <c r="B1306" s="159"/>
      <c r="C1306" s="160"/>
      <c r="D1306" s="161" t="s">
        <v>71</v>
      </c>
      <c r="E1306" s="173" t="s">
        <v>1569</v>
      </c>
      <c r="F1306" s="173" t="s">
        <v>1570</v>
      </c>
      <c r="G1306" s="160"/>
      <c r="H1306" s="160"/>
      <c r="I1306" s="163"/>
      <c r="J1306" s="174">
        <f>BK1306</f>
        <v>0</v>
      </c>
      <c r="K1306" s="160"/>
      <c r="L1306" s="165"/>
      <c r="M1306" s="166"/>
      <c r="N1306" s="167"/>
      <c r="O1306" s="167"/>
      <c r="P1306" s="168">
        <f>SUM(P1307:P1509)</f>
        <v>0</v>
      </c>
      <c r="Q1306" s="167"/>
      <c r="R1306" s="168">
        <f>SUM(R1307:R1509)</f>
        <v>4.5912188899999995</v>
      </c>
      <c r="S1306" s="167"/>
      <c r="T1306" s="169">
        <f>SUM(T1307:T1509)</f>
        <v>2.5914844599999993</v>
      </c>
      <c r="AR1306" s="170" t="s">
        <v>82</v>
      </c>
      <c r="AT1306" s="171" t="s">
        <v>71</v>
      </c>
      <c r="AU1306" s="171" t="s">
        <v>80</v>
      </c>
      <c r="AY1306" s="170" t="s">
        <v>143</v>
      </c>
      <c r="BK1306" s="172">
        <f>SUM(BK1307:BK1509)</f>
        <v>0</v>
      </c>
    </row>
    <row r="1307" spans="1:65" s="2" customFormat="1" ht="24.2" customHeight="1">
      <c r="A1307" s="36"/>
      <c r="B1307" s="37"/>
      <c r="C1307" s="175" t="s">
        <v>1571</v>
      </c>
      <c r="D1307" s="175" t="s">
        <v>146</v>
      </c>
      <c r="E1307" s="176" t="s">
        <v>1572</v>
      </c>
      <c r="F1307" s="177" t="s">
        <v>1573</v>
      </c>
      <c r="G1307" s="178" t="s">
        <v>178</v>
      </c>
      <c r="H1307" s="179">
        <v>435.796</v>
      </c>
      <c r="I1307" s="180"/>
      <c r="J1307" s="181">
        <f>ROUND(I1307*H1307,2)</f>
        <v>0</v>
      </c>
      <c r="K1307" s="177" t="s">
        <v>150</v>
      </c>
      <c r="L1307" s="41"/>
      <c r="M1307" s="182" t="s">
        <v>19</v>
      </c>
      <c r="N1307" s="183" t="s">
        <v>43</v>
      </c>
      <c r="O1307" s="66"/>
      <c r="P1307" s="184">
        <f>O1307*H1307</f>
        <v>0</v>
      </c>
      <c r="Q1307" s="184">
        <v>0</v>
      </c>
      <c r="R1307" s="184">
        <f>Q1307*H1307</f>
        <v>0</v>
      </c>
      <c r="S1307" s="184">
        <v>0.00312</v>
      </c>
      <c r="T1307" s="185">
        <f>S1307*H1307</f>
        <v>1.35968352</v>
      </c>
      <c r="U1307" s="36"/>
      <c r="V1307" s="36"/>
      <c r="W1307" s="36"/>
      <c r="X1307" s="36"/>
      <c r="Y1307" s="36"/>
      <c r="Z1307" s="36"/>
      <c r="AA1307" s="36"/>
      <c r="AB1307" s="36"/>
      <c r="AC1307" s="36"/>
      <c r="AD1307" s="36"/>
      <c r="AE1307" s="36"/>
      <c r="AR1307" s="186" t="s">
        <v>257</v>
      </c>
      <c r="AT1307" s="186" t="s">
        <v>146</v>
      </c>
      <c r="AU1307" s="186" t="s">
        <v>82</v>
      </c>
      <c r="AY1307" s="19" t="s">
        <v>143</v>
      </c>
      <c r="BE1307" s="187">
        <f>IF(N1307="základní",J1307,0)</f>
        <v>0</v>
      </c>
      <c r="BF1307" s="187">
        <f>IF(N1307="snížená",J1307,0)</f>
        <v>0</v>
      </c>
      <c r="BG1307" s="187">
        <f>IF(N1307="zákl. přenesená",J1307,0)</f>
        <v>0</v>
      </c>
      <c r="BH1307" s="187">
        <f>IF(N1307="sníž. přenesená",J1307,0)</f>
        <v>0</v>
      </c>
      <c r="BI1307" s="187">
        <f>IF(N1307="nulová",J1307,0)</f>
        <v>0</v>
      </c>
      <c r="BJ1307" s="19" t="s">
        <v>80</v>
      </c>
      <c r="BK1307" s="187">
        <f>ROUND(I1307*H1307,2)</f>
        <v>0</v>
      </c>
      <c r="BL1307" s="19" t="s">
        <v>257</v>
      </c>
      <c r="BM1307" s="186" t="s">
        <v>1574</v>
      </c>
    </row>
    <row r="1308" spans="1:47" s="2" customFormat="1" ht="12">
      <c r="A1308" s="36"/>
      <c r="B1308" s="37"/>
      <c r="C1308" s="38"/>
      <c r="D1308" s="188" t="s">
        <v>153</v>
      </c>
      <c r="E1308" s="38"/>
      <c r="F1308" s="189" t="s">
        <v>1575</v>
      </c>
      <c r="G1308" s="38"/>
      <c r="H1308" s="38"/>
      <c r="I1308" s="190"/>
      <c r="J1308" s="38"/>
      <c r="K1308" s="38"/>
      <c r="L1308" s="41"/>
      <c r="M1308" s="191"/>
      <c r="N1308" s="192"/>
      <c r="O1308" s="66"/>
      <c r="P1308" s="66"/>
      <c r="Q1308" s="66"/>
      <c r="R1308" s="66"/>
      <c r="S1308" s="66"/>
      <c r="T1308" s="67"/>
      <c r="U1308" s="36"/>
      <c r="V1308" s="36"/>
      <c r="W1308" s="36"/>
      <c r="X1308" s="36"/>
      <c r="Y1308" s="36"/>
      <c r="Z1308" s="36"/>
      <c r="AA1308" s="36"/>
      <c r="AB1308" s="36"/>
      <c r="AC1308" s="36"/>
      <c r="AD1308" s="36"/>
      <c r="AE1308" s="36"/>
      <c r="AT1308" s="19" t="s">
        <v>153</v>
      </c>
      <c r="AU1308" s="19" t="s">
        <v>82</v>
      </c>
    </row>
    <row r="1309" spans="2:51" s="13" customFormat="1" ht="12">
      <c r="B1309" s="193"/>
      <c r="C1309" s="194"/>
      <c r="D1309" s="195" t="s">
        <v>155</v>
      </c>
      <c r="E1309" s="196" t="s">
        <v>19</v>
      </c>
      <c r="F1309" s="197" t="s">
        <v>832</v>
      </c>
      <c r="G1309" s="194"/>
      <c r="H1309" s="196" t="s">
        <v>19</v>
      </c>
      <c r="I1309" s="198"/>
      <c r="J1309" s="194"/>
      <c r="K1309" s="194"/>
      <c r="L1309" s="199"/>
      <c r="M1309" s="200"/>
      <c r="N1309" s="201"/>
      <c r="O1309" s="201"/>
      <c r="P1309" s="201"/>
      <c r="Q1309" s="201"/>
      <c r="R1309" s="201"/>
      <c r="S1309" s="201"/>
      <c r="T1309" s="202"/>
      <c r="AT1309" s="203" t="s">
        <v>155</v>
      </c>
      <c r="AU1309" s="203" t="s">
        <v>82</v>
      </c>
      <c r="AV1309" s="13" t="s">
        <v>80</v>
      </c>
      <c r="AW1309" s="13" t="s">
        <v>33</v>
      </c>
      <c r="AX1309" s="13" t="s">
        <v>72</v>
      </c>
      <c r="AY1309" s="203" t="s">
        <v>143</v>
      </c>
    </row>
    <row r="1310" spans="2:51" s="14" customFormat="1" ht="12">
      <c r="B1310" s="204"/>
      <c r="C1310" s="205"/>
      <c r="D1310" s="195" t="s">
        <v>155</v>
      </c>
      <c r="E1310" s="206" t="s">
        <v>19</v>
      </c>
      <c r="F1310" s="207" t="s">
        <v>975</v>
      </c>
      <c r="G1310" s="205"/>
      <c r="H1310" s="208">
        <v>335.723</v>
      </c>
      <c r="I1310" s="209"/>
      <c r="J1310" s="205"/>
      <c r="K1310" s="205"/>
      <c r="L1310" s="210"/>
      <c r="M1310" s="211"/>
      <c r="N1310" s="212"/>
      <c r="O1310" s="212"/>
      <c r="P1310" s="212"/>
      <c r="Q1310" s="212"/>
      <c r="R1310" s="212"/>
      <c r="S1310" s="212"/>
      <c r="T1310" s="213"/>
      <c r="AT1310" s="214" t="s">
        <v>155</v>
      </c>
      <c r="AU1310" s="214" t="s">
        <v>82</v>
      </c>
      <c r="AV1310" s="14" t="s">
        <v>82</v>
      </c>
      <c r="AW1310" s="14" t="s">
        <v>33</v>
      </c>
      <c r="AX1310" s="14" t="s">
        <v>72</v>
      </c>
      <c r="AY1310" s="214" t="s">
        <v>143</v>
      </c>
    </row>
    <row r="1311" spans="2:51" s="14" customFormat="1" ht="12">
      <c r="B1311" s="204"/>
      <c r="C1311" s="205"/>
      <c r="D1311" s="195" t="s">
        <v>155</v>
      </c>
      <c r="E1311" s="206" t="s">
        <v>19</v>
      </c>
      <c r="F1311" s="207" t="s">
        <v>976</v>
      </c>
      <c r="G1311" s="205"/>
      <c r="H1311" s="208">
        <v>100.073</v>
      </c>
      <c r="I1311" s="209"/>
      <c r="J1311" s="205"/>
      <c r="K1311" s="205"/>
      <c r="L1311" s="210"/>
      <c r="M1311" s="211"/>
      <c r="N1311" s="212"/>
      <c r="O1311" s="212"/>
      <c r="P1311" s="212"/>
      <c r="Q1311" s="212"/>
      <c r="R1311" s="212"/>
      <c r="S1311" s="212"/>
      <c r="T1311" s="213"/>
      <c r="AT1311" s="214" t="s">
        <v>155</v>
      </c>
      <c r="AU1311" s="214" t="s">
        <v>82</v>
      </c>
      <c r="AV1311" s="14" t="s">
        <v>82</v>
      </c>
      <c r="AW1311" s="14" t="s">
        <v>33</v>
      </c>
      <c r="AX1311" s="14" t="s">
        <v>72</v>
      </c>
      <c r="AY1311" s="214" t="s">
        <v>143</v>
      </c>
    </row>
    <row r="1312" spans="2:51" s="15" customFormat="1" ht="12">
      <c r="B1312" s="215"/>
      <c r="C1312" s="216"/>
      <c r="D1312" s="195" t="s">
        <v>155</v>
      </c>
      <c r="E1312" s="217" t="s">
        <v>19</v>
      </c>
      <c r="F1312" s="218" t="s">
        <v>166</v>
      </c>
      <c r="G1312" s="216"/>
      <c r="H1312" s="219">
        <v>435.796</v>
      </c>
      <c r="I1312" s="220"/>
      <c r="J1312" s="216"/>
      <c r="K1312" s="216"/>
      <c r="L1312" s="221"/>
      <c r="M1312" s="222"/>
      <c r="N1312" s="223"/>
      <c r="O1312" s="223"/>
      <c r="P1312" s="223"/>
      <c r="Q1312" s="223"/>
      <c r="R1312" s="223"/>
      <c r="S1312" s="223"/>
      <c r="T1312" s="224"/>
      <c r="AT1312" s="225" t="s">
        <v>155</v>
      </c>
      <c r="AU1312" s="225" t="s">
        <v>82</v>
      </c>
      <c r="AV1312" s="15" t="s">
        <v>151</v>
      </c>
      <c r="AW1312" s="15" t="s">
        <v>33</v>
      </c>
      <c r="AX1312" s="15" t="s">
        <v>80</v>
      </c>
      <c r="AY1312" s="225" t="s">
        <v>143</v>
      </c>
    </row>
    <row r="1313" spans="1:65" s="2" customFormat="1" ht="24.2" customHeight="1">
      <c r="A1313" s="36"/>
      <c r="B1313" s="37"/>
      <c r="C1313" s="175" t="s">
        <v>1576</v>
      </c>
      <c r="D1313" s="175" t="s">
        <v>146</v>
      </c>
      <c r="E1313" s="176" t="s">
        <v>1577</v>
      </c>
      <c r="F1313" s="177" t="s">
        <v>1578</v>
      </c>
      <c r="G1313" s="178" t="s">
        <v>169</v>
      </c>
      <c r="H1313" s="179">
        <v>15.7</v>
      </c>
      <c r="I1313" s="180"/>
      <c r="J1313" s="181">
        <f>ROUND(I1313*H1313,2)</f>
        <v>0</v>
      </c>
      <c r="K1313" s="177" t="s">
        <v>150</v>
      </c>
      <c r="L1313" s="41"/>
      <c r="M1313" s="182" t="s">
        <v>19</v>
      </c>
      <c r="N1313" s="183" t="s">
        <v>43</v>
      </c>
      <c r="O1313" s="66"/>
      <c r="P1313" s="184">
        <f>O1313*H1313</f>
        <v>0</v>
      </c>
      <c r="Q1313" s="184">
        <v>0</v>
      </c>
      <c r="R1313" s="184">
        <f>Q1313*H1313</f>
        <v>0</v>
      </c>
      <c r="S1313" s="184">
        <v>0.00187</v>
      </c>
      <c r="T1313" s="185">
        <f>S1313*H1313</f>
        <v>0.029358999999999996</v>
      </c>
      <c r="U1313" s="36"/>
      <c r="V1313" s="36"/>
      <c r="W1313" s="36"/>
      <c r="X1313" s="36"/>
      <c r="Y1313" s="36"/>
      <c r="Z1313" s="36"/>
      <c r="AA1313" s="36"/>
      <c r="AB1313" s="36"/>
      <c r="AC1313" s="36"/>
      <c r="AD1313" s="36"/>
      <c r="AE1313" s="36"/>
      <c r="AR1313" s="186" t="s">
        <v>257</v>
      </c>
      <c r="AT1313" s="186" t="s">
        <v>146</v>
      </c>
      <c r="AU1313" s="186" t="s">
        <v>82</v>
      </c>
      <c r="AY1313" s="19" t="s">
        <v>143</v>
      </c>
      <c r="BE1313" s="187">
        <f>IF(N1313="základní",J1313,0)</f>
        <v>0</v>
      </c>
      <c r="BF1313" s="187">
        <f>IF(N1313="snížená",J1313,0)</f>
        <v>0</v>
      </c>
      <c r="BG1313" s="187">
        <f>IF(N1313="zákl. přenesená",J1313,0)</f>
        <v>0</v>
      </c>
      <c r="BH1313" s="187">
        <f>IF(N1313="sníž. přenesená",J1313,0)</f>
        <v>0</v>
      </c>
      <c r="BI1313" s="187">
        <f>IF(N1313="nulová",J1313,0)</f>
        <v>0</v>
      </c>
      <c r="BJ1313" s="19" t="s">
        <v>80</v>
      </c>
      <c r="BK1313" s="187">
        <f>ROUND(I1313*H1313,2)</f>
        <v>0</v>
      </c>
      <c r="BL1313" s="19" t="s">
        <v>257</v>
      </c>
      <c r="BM1313" s="186" t="s">
        <v>1579</v>
      </c>
    </row>
    <row r="1314" spans="1:47" s="2" customFormat="1" ht="12">
      <c r="A1314" s="36"/>
      <c r="B1314" s="37"/>
      <c r="C1314" s="38"/>
      <c r="D1314" s="188" t="s">
        <v>153</v>
      </c>
      <c r="E1314" s="38"/>
      <c r="F1314" s="189" t="s">
        <v>1580</v>
      </c>
      <c r="G1314" s="38"/>
      <c r="H1314" s="38"/>
      <c r="I1314" s="190"/>
      <c r="J1314" s="38"/>
      <c r="K1314" s="38"/>
      <c r="L1314" s="41"/>
      <c r="M1314" s="191"/>
      <c r="N1314" s="192"/>
      <c r="O1314" s="66"/>
      <c r="P1314" s="66"/>
      <c r="Q1314" s="66"/>
      <c r="R1314" s="66"/>
      <c r="S1314" s="66"/>
      <c r="T1314" s="67"/>
      <c r="U1314" s="36"/>
      <c r="V1314" s="36"/>
      <c r="W1314" s="36"/>
      <c r="X1314" s="36"/>
      <c r="Y1314" s="36"/>
      <c r="Z1314" s="36"/>
      <c r="AA1314" s="36"/>
      <c r="AB1314" s="36"/>
      <c r="AC1314" s="36"/>
      <c r="AD1314" s="36"/>
      <c r="AE1314" s="36"/>
      <c r="AT1314" s="19" t="s">
        <v>153</v>
      </c>
      <c r="AU1314" s="19" t="s">
        <v>82</v>
      </c>
    </row>
    <row r="1315" spans="2:51" s="13" customFormat="1" ht="12">
      <c r="B1315" s="193"/>
      <c r="C1315" s="194"/>
      <c r="D1315" s="195" t="s">
        <v>155</v>
      </c>
      <c r="E1315" s="196" t="s">
        <v>19</v>
      </c>
      <c r="F1315" s="197" t="s">
        <v>832</v>
      </c>
      <c r="G1315" s="194"/>
      <c r="H1315" s="196" t="s">
        <v>19</v>
      </c>
      <c r="I1315" s="198"/>
      <c r="J1315" s="194"/>
      <c r="K1315" s="194"/>
      <c r="L1315" s="199"/>
      <c r="M1315" s="200"/>
      <c r="N1315" s="201"/>
      <c r="O1315" s="201"/>
      <c r="P1315" s="201"/>
      <c r="Q1315" s="201"/>
      <c r="R1315" s="201"/>
      <c r="S1315" s="201"/>
      <c r="T1315" s="202"/>
      <c r="AT1315" s="203" t="s">
        <v>155</v>
      </c>
      <c r="AU1315" s="203" t="s">
        <v>82</v>
      </c>
      <c r="AV1315" s="13" t="s">
        <v>80</v>
      </c>
      <c r="AW1315" s="13" t="s">
        <v>33</v>
      </c>
      <c r="AX1315" s="13" t="s">
        <v>72</v>
      </c>
      <c r="AY1315" s="203" t="s">
        <v>143</v>
      </c>
    </row>
    <row r="1316" spans="2:51" s="14" customFormat="1" ht="12">
      <c r="B1316" s="204"/>
      <c r="C1316" s="205"/>
      <c r="D1316" s="195" t="s">
        <v>155</v>
      </c>
      <c r="E1316" s="206" t="s">
        <v>19</v>
      </c>
      <c r="F1316" s="207" t="s">
        <v>1581</v>
      </c>
      <c r="G1316" s="205"/>
      <c r="H1316" s="208">
        <v>15.7</v>
      </c>
      <c r="I1316" s="209"/>
      <c r="J1316" s="205"/>
      <c r="K1316" s="205"/>
      <c r="L1316" s="210"/>
      <c r="M1316" s="211"/>
      <c r="N1316" s="212"/>
      <c r="O1316" s="212"/>
      <c r="P1316" s="212"/>
      <c r="Q1316" s="212"/>
      <c r="R1316" s="212"/>
      <c r="S1316" s="212"/>
      <c r="T1316" s="213"/>
      <c r="AT1316" s="214" t="s">
        <v>155</v>
      </c>
      <c r="AU1316" s="214" t="s">
        <v>82</v>
      </c>
      <c r="AV1316" s="14" t="s">
        <v>82</v>
      </c>
      <c r="AW1316" s="14" t="s">
        <v>33</v>
      </c>
      <c r="AX1316" s="14" t="s">
        <v>80</v>
      </c>
      <c r="AY1316" s="214" t="s">
        <v>143</v>
      </c>
    </row>
    <row r="1317" spans="1:65" s="2" customFormat="1" ht="24.2" customHeight="1">
      <c r="A1317" s="36"/>
      <c r="B1317" s="37"/>
      <c r="C1317" s="175" t="s">
        <v>1582</v>
      </c>
      <c r="D1317" s="175" t="s">
        <v>146</v>
      </c>
      <c r="E1317" s="176" t="s">
        <v>1583</v>
      </c>
      <c r="F1317" s="177" t="s">
        <v>1584</v>
      </c>
      <c r="G1317" s="178" t="s">
        <v>169</v>
      </c>
      <c r="H1317" s="179">
        <v>40</v>
      </c>
      <c r="I1317" s="180"/>
      <c r="J1317" s="181">
        <f>ROUND(I1317*H1317,2)</f>
        <v>0</v>
      </c>
      <c r="K1317" s="177" t="s">
        <v>150</v>
      </c>
      <c r="L1317" s="41"/>
      <c r="M1317" s="182" t="s">
        <v>19</v>
      </c>
      <c r="N1317" s="183" t="s">
        <v>43</v>
      </c>
      <c r="O1317" s="66"/>
      <c r="P1317" s="184">
        <f>O1317*H1317</f>
        <v>0</v>
      </c>
      <c r="Q1317" s="184">
        <v>0</v>
      </c>
      <c r="R1317" s="184">
        <f>Q1317*H1317</f>
        <v>0</v>
      </c>
      <c r="S1317" s="184">
        <v>0.00187</v>
      </c>
      <c r="T1317" s="185">
        <f>S1317*H1317</f>
        <v>0.07479999999999999</v>
      </c>
      <c r="U1317" s="36"/>
      <c r="V1317" s="36"/>
      <c r="W1317" s="36"/>
      <c r="X1317" s="36"/>
      <c r="Y1317" s="36"/>
      <c r="Z1317" s="36"/>
      <c r="AA1317" s="36"/>
      <c r="AB1317" s="36"/>
      <c r="AC1317" s="36"/>
      <c r="AD1317" s="36"/>
      <c r="AE1317" s="36"/>
      <c r="AR1317" s="186" t="s">
        <v>257</v>
      </c>
      <c r="AT1317" s="186" t="s">
        <v>146</v>
      </c>
      <c r="AU1317" s="186" t="s">
        <v>82</v>
      </c>
      <c r="AY1317" s="19" t="s">
        <v>143</v>
      </c>
      <c r="BE1317" s="187">
        <f>IF(N1317="základní",J1317,0)</f>
        <v>0</v>
      </c>
      <c r="BF1317" s="187">
        <f>IF(N1317="snížená",J1317,0)</f>
        <v>0</v>
      </c>
      <c r="BG1317" s="187">
        <f>IF(N1317="zákl. přenesená",J1317,0)</f>
        <v>0</v>
      </c>
      <c r="BH1317" s="187">
        <f>IF(N1317="sníž. přenesená",J1317,0)</f>
        <v>0</v>
      </c>
      <c r="BI1317" s="187">
        <f>IF(N1317="nulová",J1317,0)</f>
        <v>0</v>
      </c>
      <c r="BJ1317" s="19" t="s">
        <v>80</v>
      </c>
      <c r="BK1317" s="187">
        <f>ROUND(I1317*H1317,2)</f>
        <v>0</v>
      </c>
      <c r="BL1317" s="19" t="s">
        <v>257</v>
      </c>
      <c r="BM1317" s="186" t="s">
        <v>1585</v>
      </c>
    </row>
    <row r="1318" spans="1:47" s="2" customFormat="1" ht="12">
      <c r="A1318" s="36"/>
      <c r="B1318" s="37"/>
      <c r="C1318" s="38"/>
      <c r="D1318" s="188" t="s">
        <v>153</v>
      </c>
      <c r="E1318" s="38"/>
      <c r="F1318" s="189" t="s">
        <v>1586</v>
      </c>
      <c r="G1318" s="38"/>
      <c r="H1318" s="38"/>
      <c r="I1318" s="190"/>
      <c r="J1318" s="38"/>
      <c r="K1318" s="38"/>
      <c r="L1318" s="41"/>
      <c r="M1318" s="191"/>
      <c r="N1318" s="192"/>
      <c r="O1318" s="66"/>
      <c r="P1318" s="66"/>
      <c r="Q1318" s="66"/>
      <c r="R1318" s="66"/>
      <c r="S1318" s="66"/>
      <c r="T1318" s="67"/>
      <c r="U1318" s="36"/>
      <c r="V1318" s="36"/>
      <c r="W1318" s="36"/>
      <c r="X1318" s="36"/>
      <c r="Y1318" s="36"/>
      <c r="Z1318" s="36"/>
      <c r="AA1318" s="36"/>
      <c r="AB1318" s="36"/>
      <c r="AC1318" s="36"/>
      <c r="AD1318" s="36"/>
      <c r="AE1318" s="36"/>
      <c r="AT1318" s="19" t="s">
        <v>153</v>
      </c>
      <c r="AU1318" s="19" t="s">
        <v>82</v>
      </c>
    </row>
    <row r="1319" spans="2:51" s="13" customFormat="1" ht="12">
      <c r="B1319" s="193"/>
      <c r="C1319" s="194"/>
      <c r="D1319" s="195" t="s">
        <v>155</v>
      </c>
      <c r="E1319" s="196" t="s">
        <v>19</v>
      </c>
      <c r="F1319" s="197" t="s">
        <v>832</v>
      </c>
      <c r="G1319" s="194"/>
      <c r="H1319" s="196" t="s">
        <v>19</v>
      </c>
      <c r="I1319" s="198"/>
      <c r="J1319" s="194"/>
      <c r="K1319" s="194"/>
      <c r="L1319" s="199"/>
      <c r="M1319" s="200"/>
      <c r="N1319" s="201"/>
      <c r="O1319" s="201"/>
      <c r="P1319" s="201"/>
      <c r="Q1319" s="201"/>
      <c r="R1319" s="201"/>
      <c r="S1319" s="201"/>
      <c r="T1319" s="202"/>
      <c r="AT1319" s="203" t="s">
        <v>155</v>
      </c>
      <c r="AU1319" s="203" t="s">
        <v>82</v>
      </c>
      <c r="AV1319" s="13" t="s">
        <v>80</v>
      </c>
      <c r="AW1319" s="13" t="s">
        <v>33</v>
      </c>
      <c r="AX1319" s="13" t="s">
        <v>72</v>
      </c>
      <c r="AY1319" s="203" t="s">
        <v>143</v>
      </c>
    </row>
    <row r="1320" spans="2:51" s="14" customFormat="1" ht="12">
      <c r="B1320" s="204"/>
      <c r="C1320" s="205"/>
      <c r="D1320" s="195" t="s">
        <v>155</v>
      </c>
      <c r="E1320" s="206" t="s">
        <v>19</v>
      </c>
      <c r="F1320" s="207" t="s">
        <v>1587</v>
      </c>
      <c r="G1320" s="205"/>
      <c r="H1320" s="208">
        <v>40</v>
      </c>
      <c r="I1320" s="209"/>
      <c r="J1320" s="205"/>
      <c r="K1320" s="205"/>
      <c r="L1320" s="210"/>
      <c r="M1320" s="211"/>
      <c r="N1320" s="212"/>
      <c r="O1320" s="212"/>
      <c r="P1320" s="212"/>
      <c r="Q1320" s="212"/>
      <c r="R1320" s="212"/>
      <c r="S1320" s="212"/>
      <c r="T1320" s="213"/>
      <c r="AT1320" s="214" t="s">
        <v>155</v>
      </c>
      <c r="AU1320" s="214" t="s">
        <v>82</v>
      </c>
      <c r="AV1320" s="14" t="s">
        <v>82</v>
      </c>
      <c r="AW1320" s="14" t="s">
        <v>33</v>
      </c>
      <c r="AX1320" s="14" t="s">
        <v>80</v>
      </c>
      <c r="AY1320" s="214" t="s">
        <v>143</v>
      </c>
    </row>
    <row r="1321" spans="1:65" s="2" customFormat="1" ht="24.2" customHeight="1">
      <c r="A1321" s="36"/>
      <c r="B1321" s="37"/>
      <c r="C1321" s="175" t="s">
        <v>1588</v>
      </c>
      <c r="D1321" s="175" t="s">
        <v>146</v>
      </c>
      <c r="E1321" s="176" t="s">
        <v>1589</v>
      </c>
      <c r="F1321" s="177" t="s">
        <v>1590</v>
      </c>
      <c r="G1321" s="178" t="s">
        <v>169</v>
      </c>
      <c r="H1321" s="179">
        <v>4.3</v>
      </c>
      <c r="I1321" s="180"/>
      <c r="J1321" s="181">
        <f>ROUND(I1321*H1321,2)</f>
        <v>0</v>
      </c>
      <c r="K1321" s="177" t="s">
        <v>150</v>
      </c>
      <c r="L1321" s="41"/>
      <c r="M1321" s="182" t="s">
        <v>19</v>
      </c>
      <c r="N1321" s="183" t="s">
        <v>43</v>
      </c>
      <c r="O1321" s="66"/>
      <c r="P1321" s="184">
        <f>O1321*H1321</f>
        <v>0</v>
      </c>
      <c r="Q1321" s="184">
        <v>0</v>
      </c>
      <c r="R1321" s="184">
        <f>Q1321*H1321</f>
        <v>0</v>
      </c>
      <c r="S1321" s="184">
        <v>0.00348</v>
      </c>
      <c r="T1321" s="185">
        <f>S1321*H1321</f>
        <v>0.014964</v>
      </c>
      <c r="U1321" s="36"/>
      <c r="V1321" s="36"/>
      <c r="W1321" s="36"/>
      <c r="X1321" s="36"/>
      <c r="Y1321" s="36"/>
      <c r="Z1321" s="36"/>
      <c r="AA1321" s="36"/>
      <c r="AB1321" s="36"/>
      <c r="AC1321" s="36"/>
      <c r="AD1321" s="36"/>
      <c r="AE1321" s="36"/>
      <c r="AR1321" s="186" t="s">
        <v>257</v>
      </c>
      <c r="AT1321" s="186" t="s">
        <v>146</v>
      </c>
      <c r="AU1321" s="186" t="s">
        <v>82</v>
      </c>
      <c r="AY1321" s="19" t="s">
        <v>143</v>
      </c>
      <c r="BE1321" s="187">
        <f>IF(N1321="základní",J1321,0)</f>
        <v>0</v>
      </c>
      <c r="BF1321" s="187">
        <f>IF(N1321="snížená",J1321,0)</f>
        <v>0</v>
      </c>
      <c r="BG1321" s="187">
        <f>IF(N1321="zákl. přenesená",J1321,0)</f>
        <v>0</v>
      </c>
      <c r="BH1321" s="187">
        <f>IF(N1321="sníž. přenesená",J1321,0)</f>
        <v>0</v>
      </c>
      <c r="BI1321" s="187">
        <f>IF(N1321="nulová",J1321,0)</f>
        <v>0</v>
      </c>
      <c r="BJ1321" s="19" t="s">
        <v>80</v>
      </c>
      <c r="BK1321" s="187">
        <f>ROUND(I1321*H1321,2)</f>
        <v>0</v>
      </c>
      <c r="BL1321" s="19" t="s">
        <v>257</v>
      </c>
      <c r="BM1321" s="186" t="s">
        <v>1591</v>
      </c>
    </row>
    <row r="1322" spans="1:47" s="2" customFormat="1" ht="12">
      <c r="A1322" s="36"/>
      <c r="B1322" s="37"/>
      <c r="C1322" s="38"/>
      <c r="D1322" s="188" t="s">
        <v>153</v>
      </c>
      <c r="E1322" s="38"/>
      <c r="F1322" s="189" t="s">
        <v>1592</v>
      </c>
      <c r="G1322" s="38"/>
      <c r="H1322" s="38"/>
      <c r="I1322" s="190"/>
      <c r="J1322" s="38"/>
      <c r="K1322" s="38"/>
      <c r="L1322" s="41"/>
      <c r="M1322" s="191"/>
      <c r="N1322" s="192"/>
      <c r="O1322" s="66"/>
      <c r="P1322" s="66"/>
      <c r="Q1322" s="66"/>
      <c r="R1322" s="66"/>
      <c r="S1322" s="66"/>
      <c r="T1322" s="67"/>
      <c r="U1322" s="36"/>
      <c r="V1322" s="36"/>
      <c r="W1322" s="36"/>
      <c r="X1322" s="36"/>
      <c r="Y1322" s="36"/>
      <c r="Z1322" s="36"/>
      <c r="AA1322" s="36"/>
      <c r="AB1322" s="36"/>
      <c r="AC1322" s="36"/>
      <c r="AD1322" s="36"/>
      <c r="AE1322" s="36"/>
      <c r="AT1322" s="19" t="s">
        <v>153</v>
      </c>
      <c r="AU1322" s="19" t="s">
        <v>82</v>
      </c>
    </row>
    <row r="1323" spans="2:51" s="13" customFormat="1" ht="12">
      <c r="B1323" s="193"/>
      <c r="C1323" s="194"/>
      <c r="D1323" s="195" t="s">
        <v>155</v>
      </c>
      <c r="E1323" s="196" t="s">
        <v>19</v>
      </c>
      <c r="F1323" s="197" t="s">
        <v>832</v>
      </c>
      <c r="G1323" s="194"/>
      <c r="H1323" s="196" t="s">
        <v>19</v>
      </c>
      <c r="I1323" s="198"/>
      <c r="J1323" s="194"/>
      <c r="K1323" s="194"/>
      <c r="L1323" s="199"/>
      <c r="M1323" s="200"/>
      <c r="N1323" s="201"/>
      <c r="O1323" s="201"/>
      <c r="P1323" s="201"/>
      <c r="Q1323" s="201"/>
      <c r="R1323" s="201"/>
      <c r="S1323" s="201"/>
      <c r="T1323" s="202"/>
      <c r="AT1323" s="203" t="s">
        <v>155</v>
      </c>
      <c r="AU1323" s="203" t="s">
        <v>82</v>
      </c>
      <c r="AV1323" s="13" t="s">
        <v>80</v>
      </c>
      <c r="AW1323" s="13" t="s">
        <v>33</v>
      </c>
      <c r="AX1323" s="13" t="s">
        <v>72</v>
      </c>
      <c r="AY1323" s="203" t="s">
        <v>143</v>
      </c>
    </row>
    <row r="1324" spans="2:51" s="14" customFormat="1" ht="12">
      <c r="B1324" s="204"/>
      <c r="C1324" s="205"/>
      <c r="D1324" s="195" t="s">
        <v>155</v>
      </c>
      <c r="E1324" s="206" t="s">
        <v>19</v>
      </c>
      <c r="F1324" s="207" t="s">
        <v>1593</v>
      </c>
      <c r="G1324" s="205"/>
      <c r="H1324" s="208">
        <v>4.3</v>
      </c>
      <c r="I1324" s="209"/>
      <c r="J1324" s="205"/>
      <c r="K1324" s="205"/>
      <c r="L1324" s="210"/>
      <c r="M1324" s="211"/>
      <c r="N1324" s="212"/>
      <c r="O1324" s="212"/>
      <c r="P1324" s="212"/>
      <c r="Q1324" s="212"/>
      <c r="R1324" s="212"/>
      <c r="S1324" s="212"/>
      <c r="T1324" s="213"/>
      <c r="AT1324" s="214" t="s">
        <v>155</v>
      </c>
      <c r="AU1324" s="214" t="s">
        <v>82</v>
      </c>
      <c r="AV1324" s="14" t="s">
        <v>82</v>
      </c>
      <c r="AW1324" s="14" t="s">
        <v>33</v>
      </c>
      <c r="AX1324" s="14" t="s">
        <v>72</v>
      </c>
      <c r="AY1324" s="214" t="s">
        <v>143</v>
      </c>
    </row>
    <row r="1325" spans="2:51" s="15" customFormat="1" ht="12">
      <c r="B1325" s="215"/>
      <c r="C1325" s="216"/>
      <c r="D1325" s="195" t="s">
        <v>155</v>
      </c>
      <c r="E1325" s="217" t="s">
        <v>19</v>
      </c>
      <c r="F1325" s="218" t="s">
        <v>166</v>
      </c>
      <c r="G1325" s="216"/>
      <c r="H1325" s="219">
        <v>4.3</v>
      </c>
      <c r="I1325" s="220"/>
      <c r="J1325" s="216"/>
      <c r="K1325" s="216"/>
      <c r="L1325" s="221"/>
      <c r="M1325" s="222"/>
      <c r="N1325" s="223"/>
      <c r="O1325" s="223"/>
      <c r="P1325" s="223"/>
      <c r="Q1325" s="223"/>
      <c r="R1325" s="223"/>
      <c r="S1325" s="223"/>
      <c r="T1325" s="224"/>
      <c r="AT1325" s="225" t="s">
        <v>155</v>
      </c>
      <c r="AU1325" s="225" t="s">
        <v>82</v>
      </c>
      <c r="AV1325" s="15" t="s">
        <v>151</v>
      </c>
      <c r="AW1325" s="15" t="s">
        <v>33</v>
      </c>
      <c r="AX1325" s="15" t="s">
        <v>80</v>
      </c>
      <c r="AY1325" s="225" t="s">
        <v>143</v>
      </c>
    </row>
    <row r="1326" spans="1:65" s="2" customFormat="1" ht="24.2" customHeight="1">
      <c r="A1326" s="36"/>
      <c r="B1326" s="37"/>
      <c r="C1326" s="175" t="s">
        <v>1594</v>
      </c>
      <c r="D1326" s="175" t="s">
        <v>146</v>
      </c>
      <c r="E1326" s="176" t="s">
        <v>1595</v>
      </c>
      <c r="F1326" s="177" t="s">
        <v>1596</v>
      </c>
      <c r="G1326" s="178" t="s">
        <v>169</v>
      </c>
      <c r="H1326" s="179">
        <v>6.76</v>
      </c>
      <c r="I1326" s="180"/>
      <c r="J1326" s="181">
        <f>ROUND(I1326*H1326,2)</f>
        <v>0</v>
      </c>
      <c r="K1326" s="177" t="s">
        <v>150</v>
      </c>
      <c r="L1326" s="41"/>
      <c r="M1326" s="182" t="s">
        <v>19</v>
      </c>
      <c r="N1326" s="183" t="s">
        <v>43</v>
      </c>
      <c r="O1326" s="66"/>
      <c r="P1326" s="184">
        <f>O1326*H1326</f>
        <v>0</v>
      </c>
      <c r="Q1326" s="184">
        <v>0</v>
      </c>
      <c r="R1326" s="184">
        <f>Q1326*H1326</f>
        <v>0</v>
      </c>
      <c r="S1326" s="184">
        <v>0.00177</v>
      </c>
      <c r="T1326" s="185">
        <f>S1326*H1326</f>
        <v>0.0119652</v>
      </c>
      <c r="U1326" s="36"/>
      <c r="V1326" s="36"/>
      <c r="W1326" s="36"/>
      <c r="X1326" s="36"/>
      <c r="Y1326" s="36"/>
      <c r="Z1326" s="36"/>
      <c r="AA1326" s="36"/>
      <c r="AB1326" s="36"/>
      <c r="AC1326" s="36"/>
      <c r="AD1326" s="36"/>
      <c r="AE1326" s="36"/>
      <c r="AR1326" s="186" t="s">
        <v>257</v>
      </c>
      <c r="AT1326" s="186" t="s">
        <v>146</v>
      </c>
      <c r="AU1326" s="186" t="s">
        <v>82</v>
      </c>
      <c r="AY1326" s="19" t="s">
        <v>143</v>
      </c>
      <c r="BE1326" s="187">
        <f>IF(N1326="základní",J1326,0)</f>
        <v>0</v>
      </c>
      <c r="BF1326" s="187">
        <f>IF(N1326="snížená",J1326,0)</f>
        <v>0</v>
      </c>
      <c r="BG1326" s="187">
        <f>IF(N1326="zákl. přenesená",J1326,0)</f>
        <v>0</v>
      </c>
      <c r="BH1326" s="187">
        <f>IF(N1326="sníž. přenesená",J1326,0)</f>
        <v>0</v>
      </c>
      <c r="BI1326" s="187">
        <f>IF(N1326="nulová",J1326,0)</f>
        <v>0</v>
      </c>
      <c r="BJ1326" s="19" t="s">
        <v>80</v>
      </c>
      <c r="BK1326" s="187">
        <f>ROUND(I1326*H1326,2)</f>
        <v>0</v>
      </c>
      <c r="BL1326" s="19" t="s">
        <v>257</v>
      </c>
      <c r="BM1326" s="186" t="s">
        <v>1597</v>
      </c>
    </row>
    <row r="1327" spans="1:47" s="2" customFormat="1" ht="12">
      <c r="A1327" s="36"/>
      <c r="B1327" s="37"/>
      <c r="C1327" s="38"/>
      <c r="D1327" s="188" t="s">
        <v>153</v>
      </c>
      <c r="E1327" s="38"/>
      <c r="F1327" s="189" t="s">
        <v>1598</v>
      </c>
      <c r="G1327" s="38"/>
      <c r="H1327" s="38"/>
      <c r="I1327" s="190"/>
      <c r="J1327" s="38"/>
      <c r="K1327" s="38"/>
      <c r="L1327" s="41"/>
      <c r="M1327" s="191"/>
      <c r="N1327" s="192"/>
      <c r="O1327" s="66"/>
      <c r="P1327" s="66"/>
      <c r="Q1327" s="66"/>
      <c r="R1327" s="66"/>
      <c r="S1327" s="66"/>
      <c r="T1327" s="67"/>
      <c r="U1327" s="36"/>
      <c r="V1327" s="36"/>
      <c r="W1327" s="36"/>
      <c r="X1327" s="36"/>
      <c r="Y1327" s="36"/>
      <c r="Z1327" s="36"/>
      <c r="AA1327" s="36"/>
      <c r="AB1327" s="36"/>
      <c r="AC1327" s="36"/>
      <c r="AD1327" s="36"/>
      <c r="AE1327" s="36"/>
      <c r="AT1327" s="19" t="s">
        <v>153</v>
      </c>
      <c r="AU1327" s="19" t="s">
        <v>82</v>
      </c>
    </row>
    <row r="1328" spans="2:51" s="13" customFormat="1" ht="12">
      <c r="B1328" s="193"/>
      <c r="C1328" s="194"/>
      <c r="D1328" s="195" t="s">
        <v>155</v>
      </c>
      <c r="E1328" s="196" t="s">
        <v>19</v>
      </c>
      <c r="F1328" s="197" t="s">
        <v>838</v>
      </c>
      <c r="G1328" s="194"/>
      <c r="H1328" s="196" t="s">
        <v>19</v>
      </c>
      <c r="I1328" s="198"/>
      <c r="J1328" s="194"/>
      <c r="K1328" s="194"/>
      <c r="L1328" s="199"/>
      <c r="M1328" s="200"/>
      <c r="N1328" s="201"/>
      <c r="O1328" s="201"/>
      <c r="P1328" s="201"/>
      <c r="Q1328" s="201"/>
      <c r="R1328" s="201"/>
      <c r="S1328" s="201"/>
      <c r="T1328" s="202"/>
      <c r="AT1328" s="203" t="s">
        <v>155</v>
      </c>
      <c r="AU1328" s="203" t="s">
        <v>82</v>
      </c>
      <c r="AV1328" s="13" t="s">
        <v>80</v>
      </c>
      <c r="AW1328" s="13" t="s">
        <v>33</v>
      </c>
      <c r="AX1328" s="13" t="s">
        <v>72</v>
      </c>
      <c r="AY1328" s="203" t="s">
        <v>143</v>
      </c>
    </row>
    <row r="1329" spans="2:51" s="14" customFormat="1" ht="12">
      <c r="B1329" s="204"/>
      <c r="C1329" s="205"/>
      <c r="D1329" s="195" t="s">
        <v>155</v>
      </c>
      <c r="E1329" s="206" t="s">
        <v>19</v>
      </c>
      <c r="F1329" s="207" t="s">
        <v>1599</v>
      </c>
      <c r="G1329" s="205"/>
      <c r="H1329" s="208">
        <v>6.76</v>
      </c>
      <c r="I1329" s="209"/>
      <c r="J1329" s="205"/>
      <c r="K1329" s="205"/>
      <c r="L1329" s="210"/>
      <c r="M1329" s="211"/>
      <c r="N1329" s="212"/>
      <c r="O1329" s="212"/>
      <c r="P1329" s="212"/>
      <c r="Q1329" s="212"/>
      <c r="R1329" s="212"/>
      <c r="S1329" s="212"/>
      <c r="T1329" s="213"/>
      <c r="AT1329" s="214" t="s">
        <v>155</v>
      </c>
      <c r="AU1329" s="214" t="s">
        <v>82</v>
      </c>
      <c r="AV1329" s="14" t="s">
        <v>82</v>
      </c>
      <c r="AW1329" s="14" t="s">
        <v>33</v>
      </c>
      <c r="AX1329" s="14" t="s">
        <v>80</v>
      </c>
      <c r="AY1329" s="214" t="s">
        <v>143</v>
      </c>
    </row>
    <row r="1330" spans="1:65" s="2" customFormat="1" ht="24.2" customHeight="1">
      <c r="A1330" s="36"/>
      <c r="B1330" s="37"/>
      <c r="C1330" s="175" t="s">
        <v>1600</v>
      </c>
      <c r="D1330" s="175" t="s">
        <v>146</v>
      </c>
      <c r="E1330" s="176" t="s">
        <v>1601</v>
      </c>
      <c r="F1330" s="177" t="s">
        <v>1602</v>
      </c>
      <c r="G1330" s="178" t="s">
        <v>169</v>
      </c>
      <c r="H1330" s="179">
        <v>80.472</v>
      </c>
      <c r="I1330" s="180"/>
      <c r="J1330" s="181">
        <f>ROUND(I1330*H1330,2)</f>
        <v>0</v>
      </c>
      <c r="K1330" s="177" t="s">
        <v>150</v>
      </c>
      <c r="L1330" s="41"/>
      <c r="M1330" s="182" t="s">
        <v>19</v>
      </c>
      <c r="N1330" s="183" t="s">
        <v>43</v>
      </c>
      <c r="O1330" s="66"/>
      <c r="P1330" s="184">
        <f>O1330*H1330</f>
        <v>0</v>
      </c>
      <c r="Q1330" s="184">
        <v>0</v>
      </c>
      <c r="R1330" s="184">
        <f>Q1330*H1330</f>
        <v>0</v>
      </c>
      <c r="S1330" s="184">
        <v>0.00177</v>
      </c>
      <c r="T1330" s="185">
        <f>S1330*H1330</f>
        <v>0.14243544</v>
      </c>
      <c r="U1330" s="36"/>
      <c r="V1330" s="36"/>
      <c r="W1330" s="36"/>
      <c r="X1330" s="36"/>
      <c r="Y1330" s="36"/>
      <c r="Z1330" s="36"/>
      <c r="AA1330" s="36"/>
      <c r="AB1330" s="36"/>
      <c r="AC1330" s="36"/>
      <c r="AD1330" s="36"/>
      <c r="AE1330" s="36"/>
      <c r="AR1330" s="186" t="s">
        <v>257</v>
      </c>
      <c r="AT1330" s="186" t="s">
        <v>146</v>
      </c>
      <c r="AU1330" s="186" t="s">
        <v>82</v>
      </c>
      <c r="AY1330" s="19" t="s">
        <v>143</v>
      </c>
      <c r="BE1330" s="187">
        <f>IF(N1330="základní",J1330,0)</f>
        <v>0</v>
      </c>
      <c r="BF1330" s="187">
        <f>IF(N1330="snížená",J1330,0)</f>
        <v>0</v>
      </c>
      <c r="BG1330" s="187">
        <f>IF(N1330="zákl. přenesená",J1330,0)</f>
        <v>0</v>
      </c>
      <c r="BH1330" s="187">
        <f>IF(N1330="sníž. přenesená",J1330,0)</f>
        <v>0</v>
      </c>
      <c r="BI1330" s="187">
        <f>IF(N1330="nulová",J1330,0)</f>
        <v>0</v>
      </c>
      <c r="BJ1330" s="19" t="s">
        <v>80</v>
      </c>
      <c r="BK1330" s="187">
        <f>ROUND(I1330*H1330,2)</f>
        <v>0</v>
      </c>
      <c r="BL1330" s="19" t="s">
        <v>257</v>
      </c>
      <c r="BM1330" s="186" t="s">
        <v>1603</v>
      </c>
    </row>
    <row r="1331" spans="1:47" s="2" customFormat="1" ht="12">
      <c r="A1331" s="36"/>
      <c r="B1331" s="37"/>
      <c r="C1331" s="38"/>
      <c r="D1331" s="188" t="s">
        <v>153</v>
      </c>
      <c r="E1331" s="38"/>
      <c r="F1331" s="189" t="s">
        <v>1604</v>
      </c>
      <c r="G1331" s="38"/>
      <c r="H1331" s="38"/>
      <c r="I1331" s="190"/>
      <c r="J1331" s="38"/>
      <c r="K1331" s="38"/>
      <c r="L1331" s="41"/>
      <c r="M1331" s="191"/>
      <c r="N1331" s="192"/>
      <c r="O1331" s="66"/>
      <c r="P1331" s="66"/>
      <c r="Q1331" s="66"/>
      <c r="R1331" s="66"/>
      <c r="S1331" s="66"/>
      <c r="T1331" s="67"/>
      <c r="U1331" s="36"/>
      <c r="V1331" s="36"/>
      <c r="W1331" s="36"/>
      <c r="X1331" s="36"/>
      <c r="Y1331" s="36"/>
      <c r="Z1331" s="36"/>
      <c r="AA1331" s="36"/>
      <c r="AB1331" s="36"/>
      <c r="AC1331" s="36"/>
      <c r="AD1331" s="36"/>
      <c r="AE1331" s="36"/>
      <c r="AT1331" s="19" t="s">
        <v>153</v>
      </c>
      <c r="AU1331" s="19" t="s">
        <v>82</v>
      </c>
    </row>
    <row r="1332" spans="2:51" s="13" customFormat="1" ht="12">
      <c r="B1332" s="193"/>
      <c r="C1332" s="194"/>
      <c r="D1332" s="195" t="s">
        <v>155</v>
      </c>
      <c r="E1332" s="196" t="s">
        <v>19</v>
      </c>
      <c r="F1332" s="197" t="s">
        <v>832</v>
      </c>
      <c r="G1332" s="194"/>
      <c r="H1332" s="196" t="s">
        <v>19</v>
      </c>
      <c r="I1332" s="198"/>
      <c r="J1332" s="194"/>
      <c r="K1332" s="194"/>
      <c r="L1332" s="199"/>
      <c r="M1332" s="200"/>
      <c r="N1332" s="201"/>
      <c r="O1332" s="201"/>
      <c r="P1332" s="201"/>
      <c r="Q1332" s="201"/>
      <c r="R1332" s="201"/>
      <c r="S1332" s="201"/>
      <c r="T1332" s="202"/>
      <c r="AT1332" s="203" t="s">
        <v>155</v>
      </c>
      <c r="AU1332" s="203" t="s">
        <v>82</v>
      </c>
      <c r="AV1332" s="13" t="s">
        <v>80</v>
      </c>
      <c r="AW1332" s="13" t="s">
        <v>33</v>
      </c>
      <c r="AX1332" s="13" t="s">
        <v>72</v>
      </c>
      <c r="AY1332" s="203" t="s">
        <v>143</v>
      </c>
    </row>
    <row r="1333" spans="2:51" s="14" customFormat="1" ht="12">
      <c r="B1333" s="204"/>
      <c r="C1333" s="205"/>
      <c r="D1333" s="195" t="s">
        <v>155</v>
      </c>
      <c r="E1333" s="206" t="s">
        <v>19</v>
      </c>
      <c r="F1333" s="207" t="s">
        <v>1605</v>
      </c>
      <c r="G1333" s="205"/>
      <c r="H1333" s="208">
        <v>84.772</v>
      </c>
      <c r="I1333" s="209"/>
      <c r="J1333" s="205"/>
      <c r="K1333" s="205"/>
      <c r="L1333" s="210"/>
      <c r="M1333" s="211"/>
      <c r="N1333" s="212"/>
      <c r="O1333" s="212"/>
      <c r="P1333" s="212"/>
      <c r="Q1333" s="212"/>
      <c r="R1333" s="212"/>
      <c r="S1333" s="212"/>
      <c r="T1333" s="213"/>
      <c r="AT1333" s="214" t="s">
        <v>155</v>
      </c>
      <c r="AU1333" s="214" t="s">
        <v>82</v>
      </c>
      <c r="AV1333" s="14" t="s">
        <v>82</v>
      </c>
      <c r="AW1333" s="14" t="s">
        <v>33</v>
      </c>
      <c r="AX1333" s="14" t="s">
        <v>72</v>
      </c>
      <c r="AY1333" s="214" t="s">
        <v>143</v>
      </c>
    </row>
    <row r="1334" spans="2:51" s="14" customFormat="1" ht="12">
      <c r="B1334" s="204"/>
      <c r="C1334" s="205"/>
      <c r="D1334" s="195" t="s">
        <v>155</v>
      </c>
      <c r="E1334" s="206" t="s">
        <v>19</v>
      </c>
      <c r="F1334" s="207" t="s">
        <v>1606</v>
      </c>
      <c r="G1334" s="205"/>
      <c r="H1334" s="208">
        <v>-4.3</v>
      </c>
      <c r="I1334" s="209"/>
      <c r="J1334" s="205"/>
      <c r="K1334" s="205"/>
      <c r="L1334" s="210"/>
      <c r="M1334" s="211"/>
      <c r="N1334" s="212"/>
      <c r="O1334" s="212"/>
      <c r="P1334" s="212"/>
      <c r="Q1334" s="212"/>
      <c r="R1334" s="212"/>
      <c r="S1334" s="212"/>
      <c r="T1334" s="213"/>
      <c r="AT1334" s="214" t="s">
        <v>155</v>
      </c>
      <c r="AU1334" s="214" t="s">
        <v>82</v>
      </c>
      <c r="AV1334" s="14" t="s">
        <v>82</v>
      </c>
      <c r="AW1334" s="14" t="s">
        <v>33</v>
      </c>
      <c r="AX1334" s="14" t="s">
        <v>72</v>
      </c>
      <c r="AY1334" s="214" t="s">
        <v>143</v>
      </c>
    </row>
    <row r="1335" spans="2:51" s="15" customFormat="1" ht="12">
      <c r="B1335" s="215"/>
      <c r="C1335" s="216"/>
      <c r="D1335" s="195" t="s">
        <v>155</v>
      </c>
      <c r="E1335" s="217" t="s">
        <v>19</v>
      </c>
      <c r="F1335" s="218" t="s">
        <v>166</v>
      </c>
      <c r="G1335" s="216"/>
      <c r="H1335" s="219">
        <v>80.472</v>
      </c>
      <c r="I1335" s="220"/>
      <c r="J1335" s="216"/>
      <c r="K1335" s="216"/>
      <c r="L1335" s="221"/>
      <c r="M1335" s="222"/>
      <c r="N1335" s="223"/>
      <c r="O1335" s="223"/>
      <c r="P1335" s="223"/>
      <c r="Q1335" s="223"/>
      <c r="R1335" s="223"/>
      <c r="S1335" s="223"/>
      <c r="T1335" s="224"/>
      <c r="AT1335" s="225" t="s">
        <v>155</v>
      </c>
      <c r="AU1335" s="225" t="s">
        <v>82</v>
      </c>
      <c r="AV1335" s="15" t="s">
        <v>151</v>
      </c>
      <c r="AW1335" s="15" t="s">
        <v>33</v>
      </c>
      <c r="AX1335" s="15" t="s">
        <v>80</v>
      </c>
      <c r="AY1335" s="225" t="s">
        <v>143</v>
      </c>
    </row>
    <row r="1336" spans="1:65" s="2" customFormat="1" ht="24.2" customHeight="1">
      <c r="A1336" s="36"/>
      <c r="B1336" s="37"/>
      <c r="C1336" s="175" t="s">
        <v>1607</v>
      </c>
      <c r="D1336" s="175" t="s">
        <v>146</v>
      </c>
      <c r="E1336" s="176" t="s">
        <v>1608</v>
      </c>
      <c r="F1336" s="177" t="s">
        <v>1609</v>
      </c>
      <c r="G1336" s="178" t="s">
        <v>194</v>
      </c>
      <c r="H1336" s="179">
        <v>4</v>
      </c>
      <c r="I1336" s="180"/>
      <c r="J1336" s="181">
        <f>ROUND(I1336*H1336,2)</f>
        <v>0</v>
      </c>
      <c r="K1336" s="177" t="s">
        <v>150</v>
      </c>
      <c r="L1336" s="41"/>
      <c r="M1336" s="182" t="s">
        <v>19</v>
      </c>
      <c r="N1336" s="183" t="s">
        <v>43</v>
      </c>
      <c r="O1336" s="66"/>
      <c r="P1336" s="184">
        <f>O1336*H1336</f>
        <v>0</v>
      </c>
      <c r="Q1336" s="184">
        <v>0</v>
      </c>
      <c r="R1336" s="184">
        <f>Q1336*H1336</f>
        <v>0</v>
      </c>
      <c r="S1336" s="184">
        <v>0.00906</v>
      </c>
      <c r="T1336" s="185">
        <f>S1336*H1336</f>
        <v>0.03624</v>
      </c>
      <c r="U1336" s="36"/>
      <c r="V1336" s="36"/>
      <c r="W1336" s="36"/>
      <c r="X1336" s="36"/>
      <c r="Y1336" s="36"/>
      <c r="Z1336" s="36"/>
      <c r="AA1336" s="36"/>
      <c r="AB1336" s="36"/>
      <c r="AC1336" s="36"/>
      <c r="AD1336" s="36"/>
      <c r="AE1336" s="36"/>
      <c r="AR1336" s="186" t="s">
        <v>257</v>
      </c>
      <c r="AT1336" s="186" t="s">
        <v>146</v>
      </c>
      <c r="AU1336" s="186" t="s">
        <v>82</v>
      </c>
      <c r="AY1336" s="19" t="s">
        <v>143</v>
      </c>
      <c r="BE1336" s="187">
        <f>IF(N1336="základní",J1336,0)</f>
        <v>0</v>
      </c>
      <c r="BF1336" s="187">
        <f>IF(N1336="snížená",J1336,0)</f>
        <v>0</v>
      </c>
      <c r="BG1336" s="187">
        <f>IF(N1336="zákl. přenesená",J1336,0)</f>
        <v>0</v>
      </c>
      <c r="BH1336" s="187">
        <f>IF(N1336="sníž. přenesená",J1336,0)</f>
        <v>0</v>
      </c>
      <c r="BI1336" s="187">
        <f>IF(N1336="nulová",J1336,0)</f>
        <v>0</v>
      </c>
      <c r="BJ1336" s="19" t="s">
        <v>80</v>
      </c>
      <c r="BK1336" s="187">
        <f>ROUND(I1336*H1336,2)</f>
        <v>0</v>
      </c>
      <c r="BL1336" s="19" t="s">
        <v>257</v>
      </c>
      <c r="BM1336" s="186" t="s">
        <v>1610</v>
      </c>
    </row>
    <row r="1337" spans="1:47" s="2" customFormat="1" ht="12">
      <c r="A1337" s="36"/>
      <c r="B1337" s="37"/>
      <c r="C1337" s="38"/>
      <c r="D1337" s="188" t="s">
        <v>153</v>
      </c>
      <c r="E1337" s="38"/>
      <c r="F1337" s="189" t="s">
        <v>1611</v>
      </c>
      <c r="G1337" s="38"/>
      <c r="H1337" s="38"/>
      <c r="I1337" s="190"/>
      <c r="J1337" s="38"/>
      <c r="K1337" s="38"/>
      <c r="L1337" s="41"/>
      <c r="M1337" s="191"/>
      <c r="N1337" s="192"/>
      <c r="O1337" s="66"/>
      <c r="P1337" s="66"/>
      <c r="Q1337" s="66"/>
      <c r="R1337" s="66"/>
      <c r="S1337" s="66"/>
      <c r="T1337" s="67"/>
      <c r="U1337" s="36"/>
      <c r="V1337" s="36"/>
      <c r="W1337" s="36"/>
      <c r="X1337" s="36"/>
      <c r="Y1337" s="36"/>
      <c r="Z1337" s="36"/>
      <c r="AA1337" s="36"/>
      <c r="AB1337" s="36"/>
      <c r="AC1337" s="36"/>
      <c r="AD1337" s="36"/>
      <c r="AE1337" s="36"/>
      <c r="AT1337" s="19" t="s">
        <v>153</v>
      </c>
      <c r="AU1337" s="19" t="s">
        <v>82</v>
      </c>
    </row>
    <row r="1338" spans="2:51" s="13" customFormat="1" ht="12">
      <c r="B1338" s="193"/>
      <c r="C1338" s="194"/>
      <c r="D1338" s="195" t="s">
        <v>155</v>
      </c>
      <c r="E1338" s="196" t="s">
        <v>19</v>
      </c>
      <c r="F1338" s="197" t="s">
        <v>832</v>
      </c>
      <c r="G1338" s="194"/>
      <c r="H1338" s="196" t="s">
        <v>19</v>
      </c>
      <c r="I1338" s="198"/>
      <c r="J1338" s="194"/>
      <c r="K1338" s="194"/>
      <c r="L1338" s="199"/>
      <c r="M1338" s="200"/>
      <c r="N1338" s="201"/>
      <c r="O1338" s="201"/>
      <c r="P1338" s="201"/>
      <c r="Q1338" s="201"/>
      <c r="R1338" s="201"/>
      <c r="S1338" s="201"/>
      <c r="T1338" s="202"/>
      <c r="AT1338" s="203" t="s">
        <v>155</v>
      </c>
      <c r="AU1338" s="203" t="s">
        <v>82</v>
      </c>
      <c r="AV1338" s="13" t="s">
        <v>80</v>
      </c>
      <c r="AW1338" s="13" t="s">
        <v>33</v>
      </c>
      <c r="AX1338" s="13" t="s">
        <v>72</v>
      </c>
      <c r="AY1338" s="203" t="s">
        <v>143</v>
      </c>
    </row>
    <row r="1339" spans="2:51" s="14" customFormat="1" ht="12">
      <c r="B1339" s="204"/>
      <c r="C1339" s="205"/>
      <c r="D1339" s="195" t="s">
        <v>155</v>
      </c>
      <c r="E1339" s="206" t="s">
        <v>19</v>
      </c>
      <c r="F1339" s="207" t="s">
        <v>151</v>
      </c>
      <c r="G1339" s="205"/>
      <c r="H1339" s="208">
        <v>4</v>
      </c>
      <c r="I1339" s="209"/>
      <c r="J1339" s="205"/>
      <c r="K1339" s="205"/>
      <c r="L1339" s="210"/>
      <c r="M1339" s="211"/>
      <c r="N1339" s="212"/>
      <c r="O1339" s="212"/>
      <c r="P1339" s="212"/>
      <c r="Q1339" s="212"/>
      <c r="R1339" s="212"/>
      <c r="S1339" s="212"/>
      <c r="T1339" s="213"/>
      <c r="AT1339" s="214" t="s">
        <v>155</v>
      </c>
      <c r="AU1339" s="214" t="s">
        <v>82</v>
      </c>
      <c r="AV1339" s="14" t="s">
        <v>82</v>
      </c>
      <c r="AW1339" s="14" t="s">
        <v>33</v>
      </c>
      <c r="AX1339" s="14" t="s">
        <v>80</v>
      </c>
      <c r="AY1339" s="214" t="s">
        <v>143</v>
      </c>
    </row>
    <row r="1340" spans="1:65" s="2" customFormat="1" ht="24.2" customHeight="1">
      <c r="A1340" s="36"/>
      <c r="B1340" s="37"/>
      <c r="C1340" s="175" t="s">
        <v>1612</v>
      </c>
      <c r="D1340" s="175" t="s">
        <v>146</v>
      </c>
      <c r="E1340" s="176" t="s">
        <v>1613</v>
      </c>
      <c r="F1340" s="177" t="s">
        <v>1614</v>
      </c>
      <c r="G1340" s="178" t="s">
        <v>194</v>
      </c>
      <c r="H1340" s="179">
        <v>71</v>
      </c>
      <c r="I1340" s="180"/>
      <c r="J1340" s="181">
        <f>ROUND(I1340*H1340,2)</f>
        <v>0</v>
      </c>
      <c r="K1340" s="177" t="s">
        <v>19</v>
      </c>
      <c r="L1340" s="41"/>
      <c r="M1340" s="182" t="s">
        <v>19</v>
      </c>
      <c r="N1340" s="183" t="s">
        <v>43</v>
      </c>
      <c r="O1340" s="66"/>
      <c r="P1340" s="184">
        <f>O1340*H1340</f>
        <v>0</v>
      </c>
      <c r="Q1340" s="184">
        <v>0</v>
      </c>
      <c r="R1340" s="184">
        <f>Q1340*H1340</f>
        <v>0</v>
      </c>
      <c r="S1340" s="184">
        <v>0.002</v>
      </c>
      <c r="T1340" s="185">
        <f>S1340*H1340</f>
        <v>0.14200000000000002</v>
      </c>
      <c r="U1340" s="36"/>
      <c r="V1340" s="36"/>
      <c r="W1340" s="36"/>
      <c r="X1340" s="36"/>
      <c r="Y1340" s="36"/>
      <c r="Z1340" s="36"/>
      <c r="AA1340" s="36"/>
      <c r="AB1340" s="36"/>
      <c r="AC1340" s="36"/>
      <c r="AD1340" s="36"/>
      <c r="AE1340" s="36"/>
      <c r="AR1340" s="186" t="s">
        <v>257</v>
      </c>
      <c r="AT1340" s="186" t="s">
        <v>146</v>
      </c>
      <c r="AU1340" s="186" t="s">
        <v>82</v>
      </c>
      <c r="AY1340" s="19" t="s">
        <v>143</v>
      </c>
      <c r="BE1340" s="187">
        <f>IF(N1340="základní",J1340,0)</f>
        <v>0</v>
      </c>
      <c r="BF1340" s="187">
        <f>IF(N1340="snížená",J1340,0)</f>
        <v>0</v>
      </c>
      <c r="BG1340" s="187">
        <f>IF(N1340="zákl. přenesená",J1340,0)</f>
        <v>0</v>
      </c>
      <c r="BH1340" s="187">
        <f>IF(N1340="sníž. přenesená",J1340,0)</f>
        <v>0</v>
      </c>
      <c r="BI1340" s="187">
        <f>IF(N1340="nulová",J1340,0)</f>
        <v>0</v>
      </c>
      <c r="BJ1340" s="19" t="s">
        <v>80</v>
      </c>
      <c r="BK1340" s="187">
        <f>ROUND(I1340*H1340,2)</f>
        <v>0</v>
      </c>
      <c r="BL1340" s="19" t="s">
        <v>257</v>
      </c>
      <c r="BM1340" s="186" t="s">
        <v>1615</v>
      </c>
    </row>
    <row r="1341" spans="2:51" s="13" customFormat="1" ht="12">
      <c r="B1341" s="193"/>
      <c r="C1341" s="194"/>
      <c r="D1341" s="195" t="s">
        <v>155</v>
      </c>
      <c r="E1341" s="196" t="s">
        <v>19</v>
      </c>
      <c r="F1341" s="197" t="s">
        <v>1616</v>
      </c>
      <c r="G1341" s="194"/>
      <c r="H1341" s="196" t="s">
        <v>19</v>
      </c>
      <c r="I1341" s="198"/>
      <c r="J1341" s="194"/>
      <c r="K1341" s="194"/>
      <c r="L1341" s="199"/>
      <c r="M1341" s="200"/>
      <c r="N1341" s="201"/>
      <c r="O1341" s="201"/>
      <c r="P1341" s="201"/>
      <c r="Q1341" s="201"/>
      <c r="R1341" s="201"/>
      <c r="S1341" s="201"/>
      <c r="T1341" s="202"/>
      <c r="AT1341" s="203" t="s">
        <v>155</v>
      </c>
      <c r="AU1341" s="203" t="s">
        <v>82</v>
      </c>
      <c r="AV1341" s="13" t="s">
        <v>80</v>
      </c>
      <c r="AW1341" s="13" t="s">
        <v>33</v>
      </c>
      <c r="AX1341" s="13" t="s">
        <v>72</v>
      </c>
      <c r="AY1341" s="203" t="s">
        <v>143</v>
      </c>
    </row>
    <row r="1342" spans="2:51" s="14" customFormat="1" ht="12">
      <c r="B1342" s="204"/>
      <c r="C1342" s="205"/>
      <c r="D1342" s="195" t="s">
        <v>155</v>
      </c>
      <c r="E1342" s="206" t="s">
        <v>19</v>
      </c>
      <c r="F1342" s="207" t="s">
        <v>1617</v>
      </c>
      <c r="G1342" s="205"/>
      <c r="H1342" s="208">
        <v>71</v>
      </c>
      <c r="I1342" s="209"/>
      <c r="J1342" s="205"/>
      <c r="K1342" s="205"/>
      <c r="L1342" s="210"/>
      <c r="M1342" s="211"/>
      <c r="N1342" s="212"/>
      <c r="O1342" s="212"/>
      <c r="P1342" s="212"/>
      <c r="Q1342" s="212"/>
      <c r="R1342" s="212"/>
      <c r="S1342" s="212"/>
      <c r="T1342" s="213"/>
      <c r="AT1342" s="214" t="s">
        <v>155</v>
      </c>
      <c r="AU1342" s="214" t="s">
        <v>82</v>
      </c>
      <c r="AV1342" s="14" t="s">
        <v>82</v>
      </c>
      <c r="AW1342" s="14" t="s">
        <v>33</v>
      </c>
      <c r="AX1342" s="14" t="s">
        <v>80</v>
      </c>
      <c r="AY1342" s="214" t="s">
        <v>143</v>
      </c>
    </row>
    <row r="1343" spans="1:65" s="2" customFormat="1" ht="24.2" customHeight="1">
      <c r="A1343" s="36"/>
      <c r="B1343" s="37"/>
      <c r="C1343" s="175" t="s">
        <v>1618</v>
      </c>
      <c r="D1343" s="175" t="s">
        <v>146</v>
      </c>
      <c r="E1343" s="176" t="s">
        <v>1619</v>
      </c>
      <c r="F1343" s="177" t="s">
        <v>1620</v>
      </c>
      <c r="G1343" s="178" t="s">
        <v>169</v>
      </c>
      <c r="H1343" s="179">
        <v>16.62</v>
      </c>
      <c r="I1343" s="180"/>
      <c r="J1343" s="181">
        <f>ROUND(I1343*H1343,2)</f>
        <v>0</v>
      </c>
      <c r="K1343" s="177" t="s">
        <v>150</v>
      </c>
      <c r="L1343" s="41"/>
      <c r="M1343" s="182" t="s">
        <v>19</v>
      </c>
      <c r="N1343" s="183" t="s">
        <v>43</v>
      </c>
      <c r="O1343" s="66"/>
      <c r="P1343" s="184">
        <f>O1343*H1343</f>
        <v>0</v>
      </c>
      <c r="Q1343" s="184">
        <v>0</v>
      </c>
      <c r="R1343" s="184">
        <f>Q1343*H1343</f>
        <v>0</v>
      </c>
      <c r="S1343" s="184">
        <v>0.00191</v>
      </c>
      <c r="T1343" s="185">
        <f>S1343*H1343</f>
        <v>0.0317442</v>
      </c>
      <c r="U1343" s="36"/>
      <c r="V1343" s="36"/>
      <c r="W1343" s="36"/>
      <c r="X1343" s="36"/>
      <c r="Y1343" s="36"/>
      <c r="Z1343" s="36"/>
      <c r="AA1343" s="36"/>
      <c r="AB1343" s="36"/>
      <c r="AC1343" s="36"/>
      <c r="AD1343" s="36"/>
      <c r="AE1343" s="36"/>
      <c r="AR1343" s="186" t="s">
        <v>257</v>
      </c>
      <c r="AT1343" s="186" t="s">
        <v>146</v>
      </c>
      <c r="AU1343" s="186" t="s">
        <v>82</v>
      </c>
      <c r="AY1343" s="19" t="s">
        <v>143</v>
      </c>
      <c r="BE1343" s="187">
        <f>IF(N1343="základní",J1343,0)</f>
        <v>0</v>
      </c>
      <c r="BF1343" s="187">
        <f>IF(N1343="snížená",J1343,0)</f>
        <v>0</v>
      </c>
      <c r="BG1343" s="187">
        <f>IF(N1343="zákl. přenesená",J1343,0)</f>
        <v>0</v>
      </c>
      <c r="BH1343" s="187">
        <f>IF(N1343="sníž. přenesená",J1343,0)</f>
        <v>0</v>
      </c>
      <c r="BI1343" s="187">
        <f>IF(N1343="nulová",J1343,0)</f>
        <v>0</v>
      </c>
      <c r="BJ1343" s="19" t="s">
        <v>80</v>
      </c>
      <c r="BK1343" s="187">
        <f>ROUND(I1343*H1343,2)</f>
        <v>0</v>
      </c>
      <c r="BL1343" s="19" t="s">
        <v>257</v>
      </c>
      <c r="BM1343" s="186" t="s">
        <v>1621</v>
      </c>
    </row>
    <row r="1344" spans="1:47" s="2" customFormat="1" ht="12">
      <c r="A1344" s="36"/>
      <c r="B1344" s="37"/>
      <c r="C1344" s="38"/>
      <c r="D1344" s="188" t="s">
        <v>153</v>
      </c>
      <c r="E1344" s="38"/>
      <c r="F1344" s="189" t="s">
        <v>1622</v>
      </c>
      <c r="G1344" s="38"/>
      <c r="H1344" s="38"/>
      <c r="I1344" s="190"/>
      <c r="J1344" s="38"/>
      <c r="K1344" s="38"/>
      <c r="L1344" s="41"/>
      <c r="M1344" s="191"/>
      <c r="N1344" s="192"/>
      <c r="O1344" s="66"/>
      <c r="P1344" s="66"/>
      <c r="Q1344" s="66"/>
      <c r="R1344" s="66"/>
      <c r="S1344" s="66"/>
      <c r="T1344" s="67"/>
      <c r="U1344" s="36"/>
      <c r="V1344" s="36"/>
      <c r="W1344" s="36"/>
      <c r="X1344" s="36"/>
      <c r="Y1344" s="36"/>
      <c r="Z1344" s="36"/>
      <c r="AA1344" s="36"/>
      <c r="AB1344" s="36"/>
      <c r="AC1344" s="36"/>
      <c r="AD1344" s="36"/>
      <c r="AE1344" s="36"/>
      <c r="AT1344" s="19" t="s">
        <v>153</v>
      </c>
      <c r="AU1344" s="19" t="s">
        <v>82</v>
      </c>
    </row>
    <row r="1345" spans="2:51" s="13" customFormat="1" ht="12">
      <c r="B1345" s="193"/>
      <c r="C1345" s="194"/>
      <c r="D1345" s="195" t="s">
        <v>155</v>
      </c>
      <c r="E1345" s="196" t="s">
        <v>19</v>
      </c>
      <c r="F1345" s="197" t="s">
        <v>832</v>
      </c>
      <c r="G1345" s="194"/>
      <c r="H1345" s="196" t="s">
        <v>19</v>
      </c>
      <c r="I1345" s="198"/>
      <c r="J1345" s="194"/>
      <c r="K1345" s="194"/>
      <c r="L1345" s="199"/>
      <c r="M1345" s="200"/>
      <c r="N1345" s="201"/>
      <c r="O1345" s="201"/>
      <c r="P1345" s="201"/>
      <c r="Q1345" s="201"/>
      <c r="R1345" s="201"/>
      <c r="S1345" s="201"/>
      <c r="T1345" s="202"/>
      <c r="AT1345" s="203" t="s">
        <v>155</v>
      </c>
      <c r="AU1345" s="203" t="s">
        <v>82</v>
      </c>
      <c r="AV1345" s="13" t="s">
        <v>80</v>
      </c>
      <c r="AW1345" s="13" t="s">
        <v>33</v>
      </c>
      <c r="AX1345" s="13" t="s">
        <v>72</v>
      </c>
      <c r="AY1345" s="203" t="s">
        <v>143</v>
      </c>
    </row>
    <row r="1346" spans="2:51" s="14" customFormat="1" ht="12">
      <c r="B1346" s="204"/>
      <c r="C1346" s="205"/>
      <c r="D1346" s="195" t="s">
        <v>155</v>
      </c>
      <c r="E1346" s="206" t="s">
        <v>19</v>
      </c>
      <c r="F1346" s="207" t="s">
        <v>1623</v>
      </c>
      <c r="G1346" s="205"/>
      <c r="H1346" s="208">
        <v>4.5</v>
      </c>
      <c r="I1346" s="209"/>
      <c r="J1346" s="205"/>
      <c r="K1346" s="205"/>
      <c r="L1346" s="210"/>
      <c r="M1346" s="211"/>
      <c r="N1346" s="212"/>
      <c r="O1346" s="212"/>
      <c r="P1346" s="212"/>
      <c r="Q1346" s="212"/>
      <c r="R1346" s="212"/>
      <c r="S1346" s="212"/>
      <c r="T1346" s="213"/>
      <c r="AT1346" s="214" t="s">
        <v>155</v>
      </c>
      <c r="AU1346" s="214" t="s">
        <v>82</v>
      </c>
      <c r="AV1346" s="14" t="s">
        <v>82</v>
      </c>
      <c r="AW1346" s="14" t="s">
        <v>33</v>
      </c>
      <c r="AX1346" s="14" t="s">
        <v>72</v>
      </c>
      <c r="AY1346" s="214" t="s">
        <v>143</v>
      </c>
    </row>
    <row r="1347" spans="2:51" s="13" customFormat="1" ht="12">
      <c r="B1347" s="193"/>
      <c r="C1347" s="194"/>
      <c r="D1347" s="195" t="s">
        <v>155</v>
      </c>
      <c r="E1347" s="196" t="s">
        <v>19</v>
      </c>
      <c r="F1347" s="197" t="s">
        <v>838</v>
      </c>
      <c r="G1347" s="194"/>
      <c r="H1347" s="196" t="s">
        <v>19</v>
      </c>
      <c r="I1347" s="198"/>
      <c r="J1347" s="194"/>
      <c r="K1347" s="194"/>
      <c r="L1347" s="199"/>
      <c r="M1347" s="200"/>
      <c r="N1347" s="201"/>
      <c r="O1347" s="201"/>
      <c r="P1347" s="201"/>
      <c r="Q1347" s="201"/>
      <c r="R1347" s="201"/>
      <c r="S1347" s="201"/>
      <c r="T1347" s="202"/>
      <c r="AT1347" s="203" t="s">
        <v>155</v>
      </c>
      <c r="AU1347" s="203" t="s">
        <v>82</v>
      </c>
      <c r="AV1347" s="13" t="s">
        <v>80</v>
      </c>
      <c r="AW1347" s="13" t="s">
        <v>33</v>
      </c>
      <c r="AX1347" s="13" t="s">
        <v>72</v>
      </c>
      <c r="AY1347" s="203" t="s">
        <v>143</v>
      </c>
    </row>
    <row r="1348" spans="2:51" s="14" customFormat="1" ht="12">
      <c r="B1348" s="204"/>
      <c r="C1348" s="205"/>
      <c r="D1348" s="195" t="s">
        <v>155</v>
      </c>
      <c r="E1348" s="206" t="s">
        <v>19</v>
      </c>
      <c r="F1348" s="207" t="s">
        <v>1624</v>
      </c>
      <c r="G1348" s="205"/>
      <c r="H1348" s="208">
        <v>12.12</v>
      </c>
      <c r="I1348" s="209"/>
      <c r="J1348" s="205"/>
      <c r="K1348" s="205"/>
      <c r="L1348" s="210"/>
      <c r="M1348" s="211"/>
      <c r="N1348" s="212"/>
      <c r="O1348" s="212"/>
      <c r="P1348" s="212"/>
      <c r="Q1348" s="212"/>
      <c r="R1348" s="212"/>
      <c r="S1348" s="212"/>
      <c r="T1348" s="213"/>
      <c r="AT1348" s="214" t="s">
        <v>155</v>
      </c>
      <c r="AU1348" s="214" t="s">
        <v>82</v>
      </c>
      <c r="AV1348" s="14" t="s">
        <v>82</v>
      </c>
      <c r="AW1348" s="14" t="s">
        <v>33</v>
      </c>
      <c r="AX1348" s="14" t="s">
        <v>72</v>
      </c>
      <c r="AY1348" s="214" t="s">
        <v>143</v>
      </c>
    </row>
    <row r="1349" spans="2:51" s="15" customFormat="1" ht="12">
      <c r="B1349" s="215"/>
      <c r="C1349" s="216"/>
      <c r="D1349" s="195" t="s">
        <v>155</v>
      </c>
      <c r="E1349" s="217" t="s">
        <v>19</v>
      </c>
      <c r="F1349" s="218" t="s">
        <v>166</v>
      </c>
      <c r="G1349" s="216"/>
      <c r="H1349" s="219">
        <v>16.62</v>
      </c>
      <c r="I1349" s="220"/>
      <c r="J1349" s="216"/>
      <c r="K1349" s="216"/>
      <c r="L1349" s="221"/>
      <c r="M1349" s="222"/>
      <c r="N1349" s="223"/>
      <c r="O1349" s="223"/>
      <c r="P1349" s="223"/>
      <c r="Q1349" s="223"/>
      <c r="R1349" s="223"/>
      <c r="S1349" s="223"/>
      <c r="T1349" s="224"/>
      <c r="AT1349" s="225" t="s">
        <v>155</v>
      </c>
      <c r="AU1349" s="225" t="s">
        <v>82</v>
      </c>
      <c r="AV1349" s="15" t="s">
        <v>151</v>
      </c>
      <c r="AW1349" s="15" t="s">
        <v>33</v>
      </c>
      <c r="AX1349" s="15" t="s">
        <v>80</v>
      </c>
      <c r="AY1349" s="225" t="s">
        <v>143</v>
      </c>
    </row>
    <row r="1350" spans="1:65" s="2" customFormat="1" ht="24.2" customHeight="1">
      <c r="A1350" s="36"/>
      <c r="B1350" s="37"/>
      <c r="C1350" s="175" t="s">
        <v>1625</v>
      </c>
      <c r="D1350" s="175" t="s">
        <v>146</v>
      </c>
      <c r="E1350" s="176" t="s">
        <v>1626</v>
      </c>
      <c r="F1350" s="177" t="s">
        <v>1627</v>
      </c>
      <c r="G1350" s="178" t="s">
        <v>169</v>
      </c>
      <c r="H1350" s="179">
        <v>11.9</v>
      </c>
      <c r="I1350" s="180"/>
      <c r="J1350" s="181">
        <f>ROUND(I1350*H1350,2)</f>
        <v>0</v>
      </c>
      <c r="K1350" s="177" t="s">
        <v>150</v>
      </c>
      <c r="L1350" s="41"/>
      <c r="M1350" s="182" t="s">
        <v>19</v>
      </c>
      <c r="N1350" s="183" t="s">
        <v>43</v>
      </c>
      <c r="O1350" s="66"/>
      <c r="P1350" s="184">
        <f>O1350*H1350</f>
        <v>0</v>
      </c>
      <c r="Q1350" s="184">
        <v>0</v>
      </c>
      <c r="R1350" s="184">
        <f>Q1350*H1350</f>
        <v>0</v>
      </c>
      <c r="S1350" s="184">
        <v>0.00223</v>
      </c>
      <c r="T1350" s="185">
        <f>S1350*H1350</f>
        <v>0.026537000000000005</v>
      </c>
      <c r="U1350" s="36"/>
      <c r="V1350" s="36"/>
      <c r="W1350" s="36"/>
      <c r="X1350" s="36"/>
      <c r="Y1350" s="36"/>
      <c r="Z1350" s="36"/>
      <c r="AA1350" s="36"/>
      <c r="AB1350" s="36"/>
      <c r="AC1350" s="36"/>
      <c r="AD1350" s="36"/>
      <c r="AE1350" s="36"/>
      <c r="AR1350" s="186" t="s">
        <v>257</v>
      </c>
      <c r="AT1350" s="186" t="s">
        <v>146</v>
      </c>
      <c r="AU1350" s="186" t="s">
        <v>82</v>
      </c>
      <c r="AY1350" s="19" t="s">
        <v>143</v>
      </c>
      <c r="BE1350" s="187">
        <f>IF(N1350="základní",J1350,0)</f>
        <v>0</v>
      </c>
      <c r="BF1350" s="187">
        <f>IF(N1350="snížená",J1350,0)</f>
        <v>0</v>
      </c>
      <c r="BG1350" s="187">
        <f>IF(N1350="zákl. přenesená",J1350,0)</f>
        <v>0</v>
      </c>
      <c r="BH1350" s="187">
        <f>IF(N1350="sníž. přenesená",J1350,0)</f>
        <v>0</v>
      </c>
      <c r="BI1350" s="187">
        <f>IF(N1350="nulová",J1350,0)</f>
        <v>0</v>
      </c>
      <c r="BJ1350" s="19" t="s">
        <v>80</v>
      </c>
      <c r="BK1350" s="187">
        <f>ROUND(I1350*H1350,2)</f>
        <v>0</v>
      </c>
      <c r="BL1350" s="19" t="s">
        <v>257</v>
      </c>
      <c r="BM1350" s="186" t="s">
        <v>1628</v>
      </c>
    </row>
    <row r="1351" spans="1:47" s="2" customFormat="1" ht="12">
      <c r="A1351" s="36"/>
      <c r="B1351" s="37"/>
      <c r="C1351" s="38"/>
      <c r="D1351" s="188" t="s">
        <v>153</v>
      </c>
      <c r="E1351" s="38"/>
      <c r="F1351" s="189" t="s">
        <v>1629</v>
      </c>
      <c r="G1351" s="38"/>
      <c r="H1351" s="38"/>
      <c r="I1351" s="190"/>
      <c r="J1351" s="38"/>
      <c r="K1351" s="38"/>
      <c r="L1351" s="41"/>
      <c r="M1351" s="191"/>
      <c r="N1351" s="192"/>
      <c r="O1351" s="66"/>
      <c r="P1351" s="66"/>
      <c r="Q1351" s="66"/>
      <c r="R1351" s="66"/>
      <c r="S1351" s="66"/>
      <c r="T1351" s="67"/>
      <c r="U1351" s="36"/>
      <c r="V1351" s="36"/>
      <c r="W1351" s="36"/>
      <c r="X1351" s="36"/>
      <c r="Y1351" s="36"/>
      <c r="Z1351" s="36"/>
      <c r="AA1351" s="36"/>
      <c r="AB1351" s="36"/>
      <c r="AC1351" s="36"/>
      <c r="AD1351" s="36"/>
      <c r="AE1351" s="36"/>
      <c r="AT1351" s="19" t="s">
        <v>153</v>
      </c>
      <c r="AU1351" s="19" t="s">
        <v>82</v>
      </c>
    </row>
    <row r="1352" spans="2:51" s="13" customFormat="1" ht="12">
      <c r="B1352" s="193"/>
      <c r="C1352" s="194"/>
      <c r="D1352" s="195" t="s">
        <v>155</v>
      </c>
      <c r="E1352" s="196" t="s">
        <v>19</v>
      </c>
      <c r="F1352" s="197" t="s">
        <v>832</v>
      </c>
      <c r="G1352" s="194"/>
      <c r="H1352" s="196" t="s">
        <v>19</v>
      </c>
      <c r="I1352" s="198"/>
      <c r="J1352" s="194"/>
      <c r="K1352" s="194"/>
      <c r="L1352" s="199"/>
      <c r="M1352" s="200"/>
      <c r="N1352" s="201"/>
      <c r="O1352" s="201"/>
      <c r="P1352" s="201"/>
      <c r="Q1352" s="201"/>
      <c r="R1352" s="201"/>
      <c r="S1352" s="201"/>
      <c r="T1352" s="202"/>
      <c r="AT1352" s="203" t="s">
        <v>155</v>
      </c>
      <c r="AU1352" s="203" t="s">
        <v>82</v>
      </c>
      <c r="AV1352" s="13" t="s">
        <v>80</v>
      </c>
      <c r="AW1352" s="13" t="s">
        <v>33</v>
      </c>
      <c r="AX1352" s="13" t="s">
        <v>72</v>
      </c>
      <c r="AY1352" s="203" t="s">
        <v>143</v>
      </c>
    </row>
    <row r="1353" spans="2:51" s="14" customFormat="1" ht="12">
      <c r="B1353" s="204"/>
      <c r="C1353" s="205"/>
      <c r="D1353" s="195" t="s">
        <v>155</v>
      </c>
      <c r="E1353" s="206" t="s">
        <v>19</v>
      </c>
      <c r="F1353" s="207" t="s">
        <v>1630</v>
      </c>
      <c r="G1353" s="205"/>
      <c r="H1353" s="208">
        <v>5.14</v>
      </c>
      <c r="I1353" s="209"/>
      <c r="J1353" s="205"/>
      <c r="K1353" s="205"/>
      <c r="L1353" s="210"/>
      <c r="M1353" s="211"/>
      <c r="N1353" s="212"/>
      <c r="O1353" s="212"/>
      <c r="P1353" s="212"/>
      <c r="Q1353" s="212"/>
      <c r="R1353" s="212"/>
      <c r="S1353" s="212"/>
      <c r="T1353" s="213"/>
      <c r="AT1353" s="214" t="s">
        <v>155</v>
      </c>
      <c r="AU1353" s="214" t="s">
        <v>82</v>
      </c>
      <c r="AV1353" s="14" t="s">
        <v>82</v>
      </c>
      <c r="AW1353" s="14" t="s">
        <v>33</v>
      </c>
      <c r="AX1353" s="14" t="s">
        <v>72</v>
      </c>
      <c r="AY1353" s="214" t="s">
        <v>143</v>
      </c>
    </row>
    <row r="1354" spans="2:51" s="13" customFormat="1" ht="12">
      <c r="B1354" s="193"/>
      <c r="C1354" s="194"/>
      <c r="D1354" s="195" t="s">
        <v>155</v>
      </c>
      <c r="E1354" s="196" t="s">
        <v>19</v>
      </c>
      <c r="F1354" s="197" t="s">
        <v>838</v>
      </c>
      <c r="G1354" s="194"/>
      <c r="H1354" s="196" t="s">
        <v>19</v>
      </c>
      <c r="I1354" s="198"/>
      <c r="J1354" s="194"/>
      <c r="K1354" s="194"/>
      <c r="L1354" s="199"/>
      <c r="M1354" s="200"/>
      <c r="N1354" s="201"/>
      <c r="O1354" s="201"/>
      <c r="P1354" s="201"/>
      <c r="Q1354" s="201"/>
      <c r="R1354" s="201"/>
      <c r="S1354" s="201"/>
      <c r="T1354" s="202"/>
      <c r="AT1354" s="203" t="s">
        <v>155</v>
      </c>
      <c r="AU1354" s="203" t="s">
        <v>82</v>
      </c>
      <c r="AV1354" s="13" t="s">
        <v>80</v>
      </c>
      <c r="AW1354" s="13" t="s">
        <v>33</v>
      </c>
      <c r="AX1354" s="13" t="s">
        <v>72</v>
      </c>
      <c r="AY1354" s="203" t="s">
        <v>143</v>
      </c>
    </row>
    <row r="1355" spans="2:51" s="14" customFormat="1" ht="12">
      <c r="B1355" s="204"/>
      <c r="C1355" s="205"/>
      <c r="D1355" s="195" t="s">
        <v>155</v>
      </c>
      <c r="E1355" s="206" t="s">
        <v>19</v>
      </c>
      <c r="F1355" s="207" t="s">
        <v>1599</v>
      </c>
      <c r="G1355" s="205"/>
      <c r="H1355" s="208">
        <v>6.76</v>
      </c>
      <c r="I1355" s="209"/>
      <c r="J1355" s="205"/>
      <c r="K1355" s="205"/>
      <c r="L1355" s="210"/>
      <c r="M1355" s="211"/>
      <c r="N1355" s="212"/>
      <c r="O1355" s="212"/>
      <c r="P1355" s="212"/>
      <c r="Q1355" s="212"/>
      <c r="R1355" s="212"/>
      <c r="S1355" s="212"/>
      <c r="T1355" s="213"/>
      <c r="AT1355" s="214" t="s">
        <v>155</v>
      </c>
      <c r="AU1355" s="214" t="s">
        <v>82</v>
      </c>
      <c r="AV1355" s="14" t="s">
        <v>82</v>
      </c>
      <c r="AW1355" s="14" t="s">
        <v>33</v>
      </c>
      <c r="AX1355" s="14" t="s">
        <v>72</v>
      </c>
      <c r="AY1355" s="214" t="s">
        <v>143</v>
      </c>
    </row>
    <row r="1356" spans="2:51" s="15" customFormat="1" ht="12">
      <c r="B1356" s="215"/>
      <c r="C1356" s="216"/>
      <c r="D1356" s="195" t="s">
        <v>155</v>
      </c>
      <c r="E1356" s="217" t="s">
        <v>19</v>
      </c>
      <c r="F1356" s="218" t="s">
        <v>166</v>
      </c>
      <c r="G1356" s="216"/>
      <c r="H1356" s="219">
        <v>11.9</v>
      </c>
      <c r="I1356" s="220"/>
      <c r="J1356" s="216"/>
      <c r="K1356" s="216"/>
      <c r="L1356" s="221"/>
      <c r="M1356" s="222"/>
      <c r="N1356" s="223"/>
      <c r="O1356" s="223"/>
      <c r="P1356" s="223"/>
      <c r="Q1356" s="223"/>
      <c r="R1356" s="223"/>
      <c r="S1356" s="223"/>
      <c r="T1356" s="224"/>
      <c r="AT1356" s="225" t="s">
        <v>155</v>
      </c>
      <c r="AU1356" s="225" t="s">
        <v>82</v>
      </c>
      <c r="AV1356" s="15" t="s">
        <v>151</v>
      </c>
      <c r="AW1356" s="15" t="s">
        <v>33</v>
      </c>
      <c r="AX1356" s="15" t="s">
        <v>80</v>
      </c>
      <c r="AY1356" s="225" t="s">
        <v>143</v>
      </c>
    </row>
    <row r="1357" spans="1:65" s="2" customFormat="1" ht="21.75" customHeight="1">
      <c r="A1357" s="36"/>
      <c r="B1357" s="37"/>
      <c r="C1357" s="175" t="s">
        <v>1631</v>
      </c>
      <c r="D1357" s="175" t="s">
        <v>146</v>
      </c>
      <c r="E1357" s="176" t="s">
        <v>1632</v>
      </c>
      <c r="F1357" s="177" t="s">
        <v>1633</v>
      </c>
      <c r="G1357" s="178" t="s">
        <v>169</v>
      </c>
      <c r="H1357" s="179">
        <v>18.41</v>
      </c>
      <c r="I1357" s="180"/>
      <c r="J1357" s="181">
        <f>ROUND(I1357*H1357,2)</f>
        <v>0</v>
      </c>
      <c r="K1357" s="177" t="s">
        <v>150</v>
      </c>
      <c r="L1357" s="41"/>
      <c r="M1357" s="182" t="s">
        <v>19</v>
      </c>
      <c r="N1357" s="183" t="s">
        <v>43</v>
      </c>
      <c r="O1357" s="66"/>
      <c r="P1357" s="184">
        <f>O1357*H1357</f>
        <v>0</v>
      </c>
      <c r="Q1357" s="184">
        <v>0</v>
      </c>
      <c r="R1357" s="184">
        <f>Q1357*H1357</f>
        <v>0</v>
      </c>
      <c r="S1357" s="184">
        <v>0.00175</v>
      </c>
      <c r="T1357" s="185">
        <f>S1357*H1357</f>
        <v>0.0322175</v>
      </c>
      <c r="U1357" s="36"/>
      <c r="V1357" s="36"/>
      <c r="W1357" s="36"/>
      <c r="X1357" s="36"/>
      <c r="Y1357" s="36"/>
      <c r="Z1357" s="36"/>
      <c r="AA1357" s="36"/>
      <c r="AB1357" s="36"/>
      <c r="AC1357" s="36"/>
      <c r="AD1357" s="36"/>
      <c r="AE1357" s="36"/>
      <c r="AR1357" s="186" t="s">
        <v>257</v>
      </c>
      <c r="AT1357" s="186" t="s">
        <v>146</v>
      </c>
      <c r="AU1357" s="186" t="s">
        <v>82</v>
      </c>
      <c r="AY1357" s="19" t="s">
        <v>143</v>
      </c>
      <c r="BE1357" s="187">
        <f>IF(N1357="základní",J1357,0)</f>
        <v>0</v>
      </c>
      <c r="BF1357" s="187">
        <f>IF(N1357="snížená",J1357,0)</f>
        <v>0</v>
      </c>
      <c r="BG1357" s="187">
        <f>IF(N1357="zákl. přenesená",J1357,0)</f>
        <v>0</v>
      </c>
      <c r="BH1357" s="187">
        <f>IF(N1357="sníž. přenesená",J1357,0)</f>
        <v>0</v>
      </c>
      <c r="BI1357" s="187">
        <f>IF(N1357="nulová",J1357,0)</f>
        <v>0</v>
      </c>
      <c r="BJ1357" s="19" t="s">
        <v>80</v>
      </c>
      <c r="BK1357" s="187">
        <f>ROUND(I1357*H1357,2)</f>
        <v>0</v>
      </c>
      <c r="BL1357" s="19" t="s">
        <v>257</v>
      </c>
      <c r="BM1357" s="186" t="s">
        <v>1634</v>
      </c>
    </row>
    <row r="1358" spans="1:47" s="2" customFormat="1" ht="12">
      <c r="A1358" s="36"/>
      <c r="B1358" s="37"/>
      <c r="C1358" s="38"/>
      <c r="D1358" s="188" t="s">
        <v>153</v>
      </c>
      <c r="E1358" s="38"/>
      <c r="F1358" s="189" t="s">
        <v>1635</v>
      </c>
      <c r="G1358" s="38"/>
      <c r="H1358" s="38"/>
      <c r="I1358" s="190"/>
      <c r="J1358" s="38"/>
      <c r="K1358" s="38"/>
      <c r="L1358" s="41"/>
      <c r="M1358" s="191"/>
      <c r="N1358" s="192"/>
      <c r="O1358" s="66"/>
      <c r="P1358" s="66"/>
      <c r="Q1358" s="66"/>
      <c r="R1358" s="66"/>
      <c r="S1358" s="66"/>
      <c r="T1358" s="67"/>
      <c r="U1358" s="36"/>
      <c r="V1358" s="36"/>
      <c r="W1358" s="36"/>
      <c r="X1358" s="36"/>
      <c r="Y1358" s="36"/>
      <c r="Z1358" s="36"/>
      <c r="AA1358" s="36"/>
      <c r="AB1358" s="36"/>
      <c r="AC1358" s="36"/>
      <c r="AD1358" s="36"/>
      <c r="AE1358" s="36"/>
      <c r="AT1358" s="19" t="s">
        <v>153</v>
      </c>
      <c r="AU1358" s="19" t="s">
        <v>82</v>
      </c>
    </row>
    <row r="1359" spans="2:51" s="13" customFormat="1" ht="12">
      <c r="B1359" s="193"/>
      <c r="C1359" s="194"/>
      <c r="D1359" s="195" t="s">
        <v>155</v>
      </c>
      <c r="E1359" s="196" t="s">
        <v>19</v>
      </c>
      <c r="F1359" s="197" t="s">
        <v>832</v>
      </c>
      <c r="G1359" s="194"/>
      <c r="H1359" s="196" t="s">
        <v>19</v>
      </c>
      <c r="I1359" s="198"/>
      <c r="J1359" s="194"/>
      <c r="K1359" s="194"/>
      <c r="L1359" s="199"/>
      <c r="M1359" s="200"/>
      <c r="N1359" s="201"/>
      <c r="O1359" s="201"/>
      <c r="P1359" s="201"/>
      <c r="Q1359" s="201"/>
      <c r="R1359" s="201"/>
      <c r="S1359" s="201"/>
      <c r="T1359" s="202"/>
      <c r="AT1359" s="203" t="s">
        <v>155</v>
      </c>
      <c r="AU1359" s="203" t="s">
        <v>82</v>
      </c>
      <c r="AV1359" s="13" t="s">
        <v>80</v>
      </c>
      <c r="AW1359" s="13" t="s">
        <v>33</v>
      </c>
      <c r="AX1359" s="13" t="s">
        <v>72</v>
      </c>
      <c r="AY1359" s="203" t="s">
        <v>143</v>
      </c>
    </row>
    <row r="1360" spans="2:51" s="14" customFormat="1" ht="12">
      <c r="B1360" s="204"/>
      <c r="C1360" s="205"/>
      <c r="D1360" s="195" t="s">
        <v>155</v>
      </c>
      <c r="E1360" s="206" t="s">
        <v>19</v>
      </c>
      <c r="F1360" s="207" t="s">
        <v>1636</v>
      </c>
      <c r="G1360" s="205"/>
      <c r="H1360" s="208">
        <v>5.3</v>
      </c>
      <c r="I1360" s="209"/>
      <c r="J1360" s="205"/>
      <c r="K1360" s="205"/>
      <c r="L1360" s="210"/>
      <c r="M1360" s="211"/>
      <c r="N1360" s="212"/>
      <c r="O1360" s="212"/>
      <c r="P1360" s="212"/>
      <c r="Q1360" s="212"/>
      <c r="R1360" s="212"/>
      <c r="S1360" s="212"/>
      <c r="T1360" s="213"/>
      <c r="AT1360" s="214" t="s">
        <v>155</v>
      </c>
      <c r="AU1360" s="214" t="s">
        <v>82</v>
      </c>
      <c r="AV1360" s="14" t="s">
        <v>82</v>
      </c>
      <c r="AW1360" s="14" t="s">
        <v>33</v>
      </c>
      <c r="AX1360" s="14" t="s">
        <v>72</v>
      </c>
      <c r="AY1360" s="214" t="s">
        <v>143</v>
      </c>
    </row>
    <row r="1361" spans="2:51" s="14" customFormat="1" ht="12">
      <c r="B1361" s="204"/>
      <c r="C1361" s="205"/>
      <c r="D1361" s="195" t="s">
        <v>155</v>
      </c>
      <c r="E1361" s="206" t="s">
        <v>19</v>
      </c>
      <c r="F1361" s="207" t="s">
        <v>1637</v>
      </c>
      <c r="G1361" s="205"/>
      <c r="H1361" s="208">
        <v>6.01</v>
      </c>
      <c r="I1361" s="209"/>
      <c r="J1361" s="205"/>
      <c r="K1361" s="205"/>
      <c r="L1361" s="210"/>
      <c r="M1361" s="211"/>
      <c r="N1361" s="212"/>
      <c r="O1361" s="212"/>
      <c r="P1361" s="212"/>
      <c r="Q1361" s="212"/>
      <c r="R1361" s="212"/>
      <c r="S1361" s="212"/>
      <c r="T1361" s="213"/>
      <c r="AT1361" s="214" t="s">
        <v>155</v>
      </c>
      <c r="AU1361" s="214" t="s">
        <v>82</v>
      </c>
      <c r="AV1361" s="14" t="s">
        <v>82</v>
      </c>
      <c r="AW1361" s="14" t="s">
        <v>33</v>
      </c>
      <c r="AX1361" s="14" t="s">
        <v>72</v>
      </c>
      <c r="AY1361" s="214" t="s">
        <v>143</v>
      </c>
    </row>
    <row r="1362" spans="2:51" s="13" customFormat="1" ht="12">
      <c r="B1362" s="193"/>
      <c r="C1362" s="194"/>
      <c r="D1362" s="195" t="s">
        <v>155</v>
      </c>
      <c r="E1362" s="196" t="s">
        <v>19</v>
      </c>
      <c r="F1362" s="197" t="s">
        <v>838</v>
      </c>
      <c r="G1362" s="194"/>
      <c r="H1362" s="196" t="s">
        <v>19</v>
      </c>
      <c r="I1362" s="198"/>
      <c r="J1362" s="194"/>
      <c r="K1362" s="194"/>
      <c r="L1362" s="199"/>
      <c r="M1362" s="200"/>
      <c r="N1362" s="201"/>
      <c r="O1362" s="201"/>
      <c r="P1362" s="201"/>
      <c r="Q1362" s="201"/>
      <c r="R1362" s="201"/>
      <c r="S1362" s="201"/>
      <c r="T1362" s="202"/>
      <c r="AT1362" s="203" t="s">
        <v>155</v>
      </c>
      <c r="AU1362" s="203" t="s">
        <v>82</v>
      </c>
      <c r="AV1362" s="13" t="s">
        <v>80</v>
      </c>
      <c r="AW1362" s="13" t="s">
        <v>33</v>
      </c>
      <c r="AX1362" s="13" t="s">
        <v>72</v>
      </c>
      <c r="AY1362" s="203" t="s">
        <v>143</v>
      </c>
    </row>
    <row r="1363" spans="2:51" s="14" customFormat="1" ht="12">
      <c r="B1363" s="204"/>
      <c r="C1363" s="205"/>
      <c r="D1363" s="195" t="s">
        <v>155</v>
      </c>
      <c r="E1363" s="206" t="s">
        <v>19</v>
      </c>
      <c r="F1363" s="207" t="s">
        <v>1638</v>
      </c>
      <c r="G1363" s="205"/>
      <c r="H1363" s="208">
        <v>7.1</v>
      </c>
      <c r="I1363" s="209"/>
      <c r="J1363" s="205"/>
      <c r="K1363" s="205"/>
      <c r="L1363" s="210"/>
      <c r="M1363" s="211"/>
      <c r="N1363" s="212"/>
      <c r="O1363" s="212"/>
      <c r="P1363" s="212"/>
      <c r="Q1363" s="212"/>
      <c r="R1363" s="212"/>
      <c r="S1363" s="212"/>
      <c r="T1363" s="213"/>
      <c r="AT1363" s="214" t="s">
        <v>155</v>
      </c>
      <c r="AU1363" s="214" t="s">
        <v>82</v>
      </c>
      <c r="AV1363" s="14" t="s">
        <v>82</v>
      </c>
      <c r="AW1363" s="14" t="s">
        <v>33</v>
      </c>
      <c r="AX1363" s="14" t="s">
        <v>72</v>
      </c>
      <c r="AY1363" s="214" t="s">
        <v>143</v>
      </c>
    </row>
    <row r="1364" spans="2:51" s="15" customFormat="1" ht="12">
      <c r="B1364" s="215"/>
      <c r="C1364" s="216"/>
      <c r="D1364" s="195" t="s">
        <v>155</v>
      </c>
      <c r="E1364" s="217" t="s">
        <v>19</v>
      </c>
      <c r="F1364" s="218" t="s">
        <v>166</v>
      </c>
      <c r="G1364" s="216"/>
      <c r="H1364" s="219">
        <v>18.41</v>
      </c>
      <c r="I1364" s="220"/>
      <c r="J1364" s="216"/>
      <c r="K1364" s="216"/>
      <c r="L1364" s="221"/>
      <c r="M1364" s="222"/>
      <c r="N1364" s="223"/>
      <c r="O1364" s="223"/>
      <c r="P1364" s="223"/>
      <c r="Q1364" s="223"/>
      <c r="R1364" s="223"/>
      <c r="S1364" s="223"/>
      <c r="T1364" s="224"/>
      <c r="AT1364" s="225" t="s">
        <v>155</v>
      </c>
      <c r="AU1364" s="225" t="s">
        <v>82</v>
      </c>
      <c r="AV1364" s="15" t="s">
        <v>151</v>
      </c>
      <c r="AW1364" s="15" t="s">
        <v>33</v>
      </c>
      <c r="AX1364" s="15" t="s">
        <v>80</v>
      </c>
      <c r="AY1364" s="225" t="s">
        <v>143</v>
      </c>
    </row>
    <row r="1365" spans="1:65" s="2" customFormat="1" ht="37.9" customHeight="1">
      <c r="A1365" s="36"/>
      <c r="B1365" s="37"/>
      <c r="C1365" s="175" t="s">
        <v>1639</v>
      </c>
      <c r="D1365" s="175" t="s">
        <v>146</v>
      </c>
      <c r="E1365" s="176" t="s">
        <v>1640</v>
      </c>
      <c r="F1365" s="177" t="s">
        <v>1641</v>
      </c>
      <c r="G1365" s="178" t="s">
        <v>194</v>
      </c>
      <c r="H1365" s="179">
        <v>3</v>
      </c>
      <c r="I1365" s="180"/>
      <c r="J1365" s="181">
        <f>ROUND(I1365*H1365,2)</f>
        <v>0</v>
      </c>
      <c r="K1365" s="177" t="s">
        <v>150</v>
      </c>
      <c r="L1365" s="41"/>
      <c r="M1365" s="182" t="s">
        <v>19</v>
      </c>
      <c r="N1365" s="183" t="s">
        <v>43</v>
      </c>
      <c r="O1365" s="66"/>
      <c r="P1365" s="184">
        <f>O1365*H1365</f>
        <v>0</v>
      </c>
      <c r="Q1365" s="184">
        <v>0</v>
      </c>
      <c r="R1365" s="184">
        <f>Q1365*H1365</f>
        <v>0</v>
      </c>
      <c r="S1365" s="184">
        <v>0.00188</v>
      </c>
      <c r="T1365" s="185">
        <f>S1365*H1365</f>
        <v>0.00564</v>
      </c>
      <c r="U1365" s="36"/>
      <c r="V1365" s="36"/>
      <c r="W1365" s="36"/>
      <c r="X1365" s="36"/>
      <c r="Y1365" s="36"/>
      <c r="Z1365" s="36"/>
      <c r="AA1365" s="36"/>
      <c r="AB1365" s="36"/>
      <c r="AC1365" s="36"/>
      <c r="AD1365" s="36"/>
      <c r="AE1365" s="36"/>
      <c r="AR1365" s="186" t="s">
        <v>257</v>
      </c>
      <c r="AT1365" s="186" t="s">
        <v>146</v>
      </c>
      <c r="AU1365" s="186" t="s">
        <v>82</v>
      </c>
      <c r="AY1365" s="19" t="s">
        <v>143</v>
      </c>
      <c r="BE1365" s="187">
        <f>IF(N1365="základní",J1365,0)</f>
        <v>0</v>
      </c>
      <c r="BF1365" s="187">
        <f>IF(N1365="snížená",J1365,0)</f>
        <v>0</v>
      </c>
      <c r="BG1365" s="187">
        <f>IF(N1365="zákl. přenesená",J1365,0)</f>
        <v>0</v>
      </c>
      <c r="BH1365" s="187">
        <f>IF(N1365="sníž. přenesená",J1365,0)</f>
        <v>0</v>
      </c>
      <c r="BI1365" s="187">
        <f>IF(N1365="nulová",J1365,0)</f>
        <v>0</v>
      </c>
      <c r="BJ1365" s="19" t="s">
        <v>80</v>
      </c>
      <c r="BK1365" s="187">
        <f>ROUND(I1365*H1365,2)</f>
        <v>0</v>
      </c>
      <c r="BL1365" s="19" t="s">
        <v>257</v>
      </c>
      <c r="BM1365" s="186" t="s">
        <v>1642</v>
      </c>
    </row>
    <row r="1366" spans="1:47" s="2" customFormat="1" ht="12">
      <c r="A1366" s="36"/>
      <c r="B1366" s="37"/>
      <c r="C1366" s="38"/>
      <c r="D1366" s="188" t="s">
        <v>153</v>
      </c>
      <c r="E1366" s="38"/>
      <c r="F1366" s="189" t="s">
        <v>1643</v>
      </c>
      <c r="G1366" s="38"/>
      <c r="H1366" s="38"/>
      <c r="I1366" s="190"/>
      <c r="J1366" s="38"/>
      <c r="K1366" s="38"/>
      <c r="L1366" s="41"/>
      <c r="M1366" s="191"/>
      <c r="N1366" s="192"/>
      <c r="O1366" s="66"/>
      <c r="P1366" s="66"/>
      <c r="Q1366" s="66"/>
      <c r="R1366" s="66"/>
      <c r="S1366" s="66"/>
      <c r="T1366" s="67"/>
      <c r="U1366" s="36"/>
      <c r="V1366" s="36"/>
      <c r="W1366" s="36"/>
      <c r="X1366" s="36"/>
      <c r="Y1366" s="36"/>
      <c r="Z1366" s="36"/>
      <c r="AA1366" s="36"/>
      <c r="AB1366" s="36"/>
      <c r="AC1366" s="36"/>
      <c r="AD1366" s="36"/>
      <c r="AE1366" s="36"/>
      <c r="AT1366" s="19" t="s">
        <v>153</v>
      </c>
      <c r="AU1366" s="19" t="s">
        <v>82</v>
      </c>
    </row>
    <row r="1367" spans="2:51" s="13" customFormat="1" ht="12">
      <c r="B1367" s="193"/>
      <c r="C1367" s="194"/>
      <c r="D1367" s="195" t="s">
        <v>155</v>
      </c>
      <c r="E1367" s="196" t="s">
        <v>19</v>
      </c>
      <c r="F1367" s="197" t="s">
        <v>832</v>
      </c>
      <c r="G1367" s="194"/>
      <c r="H1367" s="196" t="s">
        <v>19</v>
      </c>
      <c r="I1367" s="198"/>
      <c r="J1367" s="194"/>
      <c r="K1367" s="194"/>
      <c r="L1367" s="199"/>
      <c r="M1367" s="200"/>
      <c r="N1367" s="201"/>
      <c r="O1367" s="201"/>
      <c r="P1367" s="201"/>
      <c r="Q1367" s="201"/>
      <c r="R1367" s="201"/>
      <c r="S1367" s="201"/>
      <c r="T1367" s="202"/>
      <c r="AT1367" s="203" t="s">
        <v>155</v>
      </c>
      <c r="AU1367" s="203" t="s">
        <v>82</v>
      </c>
      <c r="AV1367" s="13" t="s">
        <v>80</v>
      </c>
      <c r="AW1367" s="13" t="s">
        <v>33</v>
      </c>
      <c r="AX1367" s="13" t="s">
        <v>72</v>
      </c>
      <c r="AY1367" s="203" t="s">
        <v>143</v>
      </c>
    </row>
    <row r="1368" spans="2:51" s="14" customFormat="1" ht="12">
      <c r="B1368" s="204"/>
      <c r="C1368" s="205"/>
      <c r="D1368" s="195" t="s">
        <v>155</v>
      </c>
      <c r="E1368" s="206" t="s">
        <v>19</v>
      </c>
      <c r="F1368" s="207" t="s">
        <v>1644</v>
      </c>
      <c r="G1368" s="205"/>
      <c r="H1368" s="208">
        <v>2</v>
      </c>
      <c r="I1368" s="209"/>
      <c r="J1368" s="205"/>
      <c r="K1368" s="205"/>
      <c r="L1368" s="210"/>
      <c r="M1368" s="211"/>
      <c r="N1368" s="212"/>
      <c r="O1368" s="212"/>
      <c r="P1368" s="212"/>
      <c r="Q1368" s="212"/>
      <c r="R1368" s="212"/>
      <c r="S1368" s="212"/>
      <c r="T1368" s="213"/>
      <c r="AT1368" s="214" t="s">
        <v>155</v>
      </c>
      <c r="AU1368" s="214" t="s">
        <v>82</v>
      </c>
      <c r="AV1368" s="14" t="s">
        <v>82</v>
      </c>
      <c r="AW1368" s="14" t="s">
        <v>33</v>
      </c>
      <c r="AX1368" s="14" t="s">
        <v>72</v>
      </c>
      <c r="AY1368" s="214" t="s">
        <v>143</v>
      </c>
    </row>
    <row r="1369" spans="2:51" s="14" customFormat="1" ht="12">
      <c r="B1369" s="204"/>
      <c r="C1369" s="205"/>
      <c r="D1369" s="195" t="s">
        <v>155</v>
      </c>
      <c r="E1369" s="206" t="s">
        <v>19</v>
      </c>
      <c r="F1369" s="207" t="s">
        <v>1645</v>
      </c>
      <c r="G1369" s="205"/>
      <c r="H1369" s="208">
        <v>1</v>
      </c>
      <c r="I1369" s="209"/>
      <c r="J1369" s="205"/>
      <c r="K1369" s="205"/>
      <c r="L1369" s="210"/>
      <c r="M1369" s="211"/>
      <c r="N1369" s="212"/>
      <c r="O1369" s="212"/>
      <c r="P1369" s="212"/>
      <c r="Q1369" s="212"/>
      <c r="R1369" s="212"/>
      <c r="S1369" s="212"/>
      <c r="T1369" s="213"/>
      <c r="AT1369" s="214" t="s">
        <v>155</v>
      </c>
      <c r="AU1369" s="214" t="s">
        <v>82</v>
      </c>
      <c r="AV1369" s="14" t="s">
        <v>82</v>
      </c>
      <c r="AW1369" s="14" t="s">
        <v>33</v>
      </c>
      <c r="AX1369" s="14" t="s">
        <v>72</v>
      </c>
      <c r="AY1369" s="214" t="s">
        <v>143</v>
      </c>
    </row>
    <row r="1370" spans="2:51" s="15" customFormat="1" ht="12">
      <c r="B1370" s="215"/>
      <c r="C1370" s="216"/>
      <c r="D1370" s="195" t="s">
        <v>155</v>
      </c>
      <c r="E1370" s="217" t="s">
        <v>19</v>
      </c>
      <c r="F1370" s="218" t="s">
        <v>166</v>
      </c>
      <c r="G1370" s="216"/>
      <c r="H1370" s="219">
        <v>3</v>
      </c>
      <c r="I1370" s="220"/>
      <c r="J1370" s="216"/>
      <c r="K1370" s="216"/>
      <c r="L1370" s="221"/>
      <c r="M1370" s="222"/>
      <c r="N1370" s="223"/>
      <c r="O1370" s="223"/>
      <c r="P1370" s="223"/>
      <c r="Q1370" s="223"/>
      <c r="R1370" s="223"/>
      <c r="S1370" s="223"/>
      <c r="T1370" s="224"/>
      <c r="AT1370" s="225" t="s">
        <v>155</v>
      </c>
      <c r="AU1370" s="225" t="s">
        <v>82</v>
      </c>
      <c r="AV1370" s="15" t="s">
        <v>151</v>
      </c>
      <c r="AW1370" s="15" t="s">
        <v>33</v>
      </c>
      <c r="AX1370" s="15" t="s">
        <v>80</v>
      </c>
      <c r="AY1370" s="225" t="s">
        <v>143</v>
      </c>
    </row>
    <row r="1371" spans="1:65" s="2" customFormat="1" ht="24.2" customHeight="1">
      <c r="A1371" s="36"/>
      <c r="B1371" s="37"/>
      <c r="C1371" s="175" t="s">
        <v>1646</v>
      </c>
      <c r="D1371" s="175" t="s">
        <v>146</v>
      </c>
      <c r="E1371" s="176" t="s">
        <v>1647</v>
      </c>
      <c r="F1371" s="177" t="s">
        <v>1648</v>
      </c>
      <c r="G1371" s="178" t="s">
        <v>169</v>
      </c>
      <c r="H1371" s="179">
        <v>6.76</v>
      </c>
      <c r="I1371" s="180"/>
      <c r="J1371" s="181">
        <f>ROUND(I1371*H1371,2)</f>
        <v>0</v>
      </c>
      <c r="K1371" s="177" t="s">
        <v>150</v>
      </c>
      <c r="L1371" s="41"/>
      <c r="M1371" s="182" t="s">
        <v>19</v>
      </c>
      <c r="N1371" s="183" t="s">
        <v>43</v>
      </c>
      <c r="O1371" s="66"/>
      <c r="P1371" s="184">
        <f>O1371*H1371</f>
        <v>0</v>
      </c>
      <c r="Q1371" s="184">
        <v>0</v>
      </c>
      <c r="R1371" s="184">
        <f>Q1371*H1371</f>
        <v>0</v>
      </c>
      <c r="S1371" s="184">
        <v>0.0026</v>
      </c>
      <c r="T1371" s="185">
        <f>S1371*H1371</f>
        <v>0.017575999999999998</v>
      </c>
      <c r="U1371" s="36"/>
      <c r="V1371" s="36"/>
      <c r="W1371" s="36"/>
      <c r="X1371" s="36"/>
      <c r="Y1371" s="36"/>
      <c r="Z1371" s="36"/>
      <c r="AA1371" s="36"/>
      <c r="AB1371" s="36"/>
      <c r="AC1371" s="36"/>
      <c r="AD1371" s="36"/>
      <c r="AE1371" s="36"/>
      <c r="AR1371" s="186" t="s">
        <v>257</v>
      </c>
      <c r="AT1371" s="186" t="s">
        <v>146</v>
      </c>
      <c r="AU1371" s="186" t="s">
        <v>82</v>
      </c>
      <c r="AY1371" s="19" t="s">
        <v>143</v>
      </c>
      <c r="BE1371" s="187">
        <f>IF(N1371="základní",J1371,0)</f>
        <v>0</v>
      </c>
      <c r="BF1371" s="187">
        <f>IF(N1371="snížená",J1371,0)</f>
        <v>0</v>
      </c>
      <c r="BG1371" s="187">
        <f>IF(N1371="zákl. přenesená",J1371,0)</f>
        <v>0</v>
      </c>
      <c r="BH1371" s="187">
        <f>IF(N1371="sníž. přenesená",J1371,0)</f>
        <v>0</v>
      </c>
      <c r="BI1371" s="187">
        <f>IF(N1371="nulová",J1371,0)</f>
        <v>0</v>
      </c>
      <c r="BJ1371" s="19" t="s">
        <v>80</v>
      </c>
      <c r="BK1371" s="187">
        <f>ROUND(I1371*H1371,2)</f>
        <v>0</v>
      </c>
      <c r="BL1371" s="19" t="s">
        <v>257</v>
      </c>
      <c r="BM1371" s="186" t="s">
        <v>1649</v>
      </c>
    </row>
    <row r="1372" spans="1:47" s="2" customFormat="1" ht="12">
      <c r="A1372" s="36"/>
      <c r="B1372" s="37"/>
      <c r="C1372" s="38"/>
      <c r="D1372" s="188" t="s">
        <v>153</v>
      </c>
      <c r="E1372" s="38"/>
      <c r="F1372" s="189" t="s">
        <v>1650</v>
      </c>
      <c r="G1372" s="38"/>
      <c r="H1372" s="38"/>
      <c r="I1372" s="190"/>
      <c r="J1372" s="38"/>
      <c r="K1372" s="38"/>
      <c r="L1372" s="41"/>
      <c r="M1372" s="191"/>
      <c r="N1372" s="192"/>
      <c r="O1372" s="66"/>
      <c r="P1372" s="66"/>
      <c r="Q1372" s="66"/>
      <c r="R1372" s="66"/>
      <c r="S1372" s="66"/>
      <c r="T1372" s="67"/>
      <c r="U1372" s="36"/>
      <c r="V1372" s="36"/>
      <c r="W1372" s="36"/>
      <c r="X1372" s="36"/>
      <c r="Y1372" s="36"/>
      <c r="Z1372" s="36"/>
      <c r="AA1372" s="36"/>
      <c r="AB1372" s="36"/>
      <c r="AC1372" s="36"/>
      <c r="AD1372" s="36"/>
      <c r="AE1372" s="36"/>
      <c r="AT1372" s="19" t="s">
        <v>153</v>
      </c>
      <c r="AU1372" s="19" t="s">
        <v>82</v>
      </c>
    </row>
    <row r="1373" spans="2:51" s="13" customFormat="1" ht="12">
      <c r="B1373" s="193"/>
      <c r="C1373" s="194"/>
      <c r="D1373" s="195" t="s">
        <v>155</v>
      </c>
      <c r="E1373" s="196" t="s">
        <v>19</v>
      </c>
      <c r="F1373" s="197" t="s">
        <v>838</v>
      </c>
      <c r="G1373" s="194"/>
      <c r="H1373" s="196" t="s">
        <v>19</v>
      </c>
      <c r="I1373" s="198"/>
      <c r="J1373" s="194"/>
      <c r="K1373" s="194"/>
      <c r="L1373" s="199"/>
      <c r="M1373" s="200"/>
      <c r="N1373" s="201"/>
      <c r="O1373" s="201"/>
      <c r="P1373" s="201"/>
      <c r="Q1373" s="201"/>
      <c r="R1373" s="201"/>
      <c r="S1373" s="201"/>
      <c r="T1373" s="202"/>
      <c r="AT1373" s="203" t="s">
        <v>155</v>
      </c>
      <c r="AU1373" s="203" t="s">
        <v>82</v>
      </c>
      <c r="AV1373" s="13" t="s">
        <v>80</v>
      </c>
      <c r="AW1373" s="13" t="s">
        <v>33</v>
      </c>
      <c r="AX1373" s="13" t="s">
        <v>72</v>
      </c>
      <c r="AY1373" s="203" t="s">
        <v>143</v>
      </c>
    </row>
    <row r="1374" spans="2:51" s="14" customFormat="1" ht="12">
      <c r="B1374" s="204"/>
      <c r="C1374" s="205"/>
      <c r="D1374" s="195" t="s">
        <v>155</v>
      </c>
      <c r="E1374" s="206" t="s">
        <v>19</v>
      </c>
      <c r="F1374" s="207" t="s">
        <v>1599</v>
      </c>
      <c r="G1374" s="205"/>
      <c r="H1374" s="208">
        <v>6.76</v>
      </c>
      <c r="I1374" s="209"/>
      <c r="J1374" s="205"/>
      <c r="K1374" s="205"/>
      <c r="L1374" s="210"/>
      <c r="M1374" s="211"/>
      <c r="N1374" s="212"/>
      <c r="O1374" s="212"/>
      <c r="P1374" s="212"/>
      <c r="Q1374" s="212"/>
      <c r="R1374" s="212"/>
      <c r="S1374" s="212"/>
      <c r="T1374" s="213"/>
      <c r="AT1374" s="214" t="s">
        <v>155</v>
      </c>
      <c r="AU1374" s="214" t="s">
        <v>82</v>
      </c>
      <c r="AV1374" s="14" t="s">
        <v>82</v>
      </c>
      <c r="AW1374" s="14" t="s">
        <v>33</v>
      </c>
      <c r="AX1374" s="14" t="s">
        <v>80</v>
      </c>
      <c r="AY1374" s="214" t="s">
        <v>143</v>
      </c>
    </row>
    <row r="1375" spans="1:65" s="2" customFormat="1" ht="24.2" customHeight="1">
      <c r="A1375" s="36"/>
      <c r="B1375" s="37"/>
      <c r="C1375" s="175" t="s">
        <v>1651</v>
      </c>
      <c r="D1375" s="175" t="s">
        <v>146</v>
      </c>
      <c r="E1375" s="176" t="s">
        <v>1652</v>
      </c>
      <c r="F1375" s="177" t="s">
        <v>1653</v>
      </c>
      <c r="G1375" s="178" t="s">
        <v>169</v>
      </c>
      <c r="H1375" s="179">
        <v>80.472</v>
      </c>
      <c r="I1375" s="180"/>
      <c r="J1375" s="181">
        <f>ROUND(I1375*H1375,2)</f>
        <v>0</v>
      </c>
      <c r="K1375" s="177" t="s">
        <v>150</v>
      </c>
      <c r="L1375" s="41"/>
      <c r="M1375" s="182" t="s">
        <v>19</v>
      </c>
      <c r="N1375" s="183" t="s">
        <v>43</v>
      </c>
      <c r="O1375" s="66"/>
      <c r="P1375" s="184">
        <f>O1375*H1375</f>
        <v>0</v>
      </c>
      <c r="Q1375" s="184">
        <v>0</v>
      </c>
      <c r="R1375" s="184">
        <f>Q1375*H1375</f>
        <v>0</v>
      </c>
      <c r="S1375" s="184">
        <v>0.00605</v>
      </c>
      <c r="T1375" s="185">
        <f>S1375*H1375</f>
        <v>0.48685559999999994</v>
      </c>
      <c r="U1375" s="36"/>
      <c r="V1375" s="36"/>
      <c r="W1375" s="36"/>
      <c r="X1375" s="36"/>
      <c r="Y1375" s="36"/>
      <c r="Z1375" s="36"/>
      <c r="AA1375" s="36"/>
      <c r="AB1375" s="36"/>
      <c r="AC1375" s="36"/>
      <c r="AD1375" s="36"/>
      <c r="AE1375" s="36"/>
      <c r="AR1375" s="186" t="s">
        <v>257</v>
      </c>
      <c r="AT1375" s="186" t="s">
        <v>146</v>
      </c>
      <c r="AU1375" s="186" t="s">
        <v>82</v>
      </c>
      <c r="AY1375" s="19" t="s">
        <v>143</v>
      </c>
      <c r="BE1375" s="187">
        <f>IF(N1375="základní",J1375,0)</f>
        <v>0</v>
      </c>
      <c r="BF1375" s="187">
        <f>IF(N1375="snížená",J1375,0)</f>
        <v>0</v>
      </c>
      <c r="BG1375" s="187">
        <f>IF(N1375="zákl. přenesená",J1375,0)</f>
        <v>0</v>
      </c>
      <c r="BH1375" s="187">
        <f>IF(N1375="sníž. přenesená",J1375,0)</f>
        <v>0</v>
      </c>
      <c r="BI1375" s="187">
        <f>IF(N1375="nulová",J1375,0)</f>
        <v>0</v>
      </c>
      <c r="BJ1375" s="19" t="s">
        <v>80</v>
      </c>
      <c r="BK1375" s="187">
        <f>ROUND(I1375*H1375,2)</f>
        <v>0</v>
      </c>
      <c r="BL1375" s="19" t="s">
        <v>257</v>
      </c>
      <c r="BM1375" s="186" t="s">
        <v>1654</v>
      </c>
    </row>
    <row r="1376" spans="1:47" s="2" customFormat="1" ht="12">
      <c r="A1376" s="36"/>
      <c r="B1376" s="37"/>
      <c r="C1376" s="38"/>
      <c r="D1376" s="188" t="s">
        <v>153</v>
      </c>
      <c r="E1376" s="38"/>
      <c r="F1376" s="189" t="s">
        <v>1655</v>
      </c>
      <c r="G1376" s="38"/>
      <c r="H1376" s="38"/>
      <c r="I1376" s="190"/>
      <c r="J1376" s="38"/>
      <c r="K1376" s="38"/>
      <c r="L1376" s="41"/>
      <c r="M1376" s="191"/>
      <c r="N1376" s="192"/>
      <c r="O1376" s="66"/>
      <c r="P1376" s="66"/>
      <c r="Q1376" s="66"/>
      <c r="R1376" s="66"/>
      <c r="S1376" s="66"/>
      <c r="T1376" s="67"/>
      <c r="U1376" s="36"/>
      <c r="V1376" s="36"/>
      <c r="W1376" s="36"/>
      <c r="X1376" s="36"/>
      <c r="Y1376" s="36"/>
      <c r="Z1376" s="36"/>
      <c r="AA1376" s="36"/>
      <c r="AB1376" s="36"/>
      <c r="AC1376" s="36"/>
      <c r="AD1376" s="36"/>
      <c r="AE1376" s="36"/>
      <c r="AT1376" s="19" t="s">
        <v>153</v>
      </c>
      <c r="AU1376" s="19" t="s">
        <v>82</v>
      </c>
    </row>
    <row r="1377" spans="2:51" s="13" customFormat="1" ht="12">
      <c r="B1377" s="193"/>
      <c r="C1377" s="194"/>
      <c r="D1377" s="195" t="s">
        <v>155</v>
      </c>
      <c r="E1377" s="196" t="s">
        <v>19</v>
      </c>
      <c r="F1377" s="197" t="s">
        <v>832</v>
      </c>
      <c r="G1377" s="194"/>
      <c r="H1377" s="196" t="s">
        <v>19</v>
      </c>
      <c r="I1377" s="198"/>
      <c r="J1377" s="194"/>
      <c r="K1377" s="194"/>
      <c r="L1377" s="199"/>
      <c r="M1377" s="200"/>
      <c r="N1377" s="201"/>
      <c r="O1377" s="201"/>
      <c r="P1377" s="201"/>
      <c r="Q1377" s="201"/>
      <c r="R1377" s="201"/>
      <c r="S1377" s="201"/>
      <c r="T1377" s="202"/>
      <c r="AT1377" s="203" t="s">
        <v>155</v>
      </c>
      <c r="AU1377" s="203" t="s">
        <v>82</v>
      </c>
      <c r="AV1377" s="13" t="s">
        <v>80</v>
      </c>
      <c r="AW1377" s="13" t="s">
        <v>33</v>
      </c>
      <c r="AX1377" s="13" t="s">
        <v>72</v>
      </c>
      <c r="AY1377" s="203" t="s">
        <v>143</v>
      </c>
    </row>
    <row r="1378" spans="2:51" s="14" customFormat="1" ht="12">
      <c r="B1378" s="204"/>
      <c r="C1378" s="205"/>
      <c r="D1378" s="195" t="s">
        <v>155</v>
      </c>
      <c r="E1378" s="206" t="s">
        <v>19</v>
      </c>
      <c r="F1378" s="207" t="s">
        <v>1605</v>
      </c>
      <c r="G1378" s="205"/>
      <c r="H1378" s="208">
        <v>84.772</v>
      </c>
      <c r="I1378" s="209"/>
      <c r="J1378" s="205"/>
      <c r="K1378" s="205"/>
      <c r="L1378" s="210"/>
      <c r="M1378" s="211"/>
      <c r="N1378" s="212"/>
      <c r="O1378" s="212"/>
      <c r="P1378" s="212"/>
      <c r="Q1378" s="212"/>
      <c r="R1378" s="212"/>
      <c r="S1378" s="212"/>
      <c r="T1378" s="213"/>
      <c r="AT1378" s="214" t="s">
        <v>155</v>
      </c>
      <c r="AU1378" s="214" t="s">
        <v>82</v>
      </c>
      <c r="AV1378" s="14" t="s">
        <v>82</v>
      </c>
      <c r="AW1378" s="14" t="s">
        <v>33</v>
      </c>
      <c r="AX1378" s="14" t="s">
        <v>72</v>
      </c>
      <c r="AY1378" s="214" t="s">
        <v>143</v>
      </c>
    </row>
    <row r="1379" spans="2:51" s="14" customFormat="1" ht="12">
      <c r="B1379" s="204"/>
      <c r="C1379" s="205"/>
      <c r="D1379" s="195" t="s">
        <v>155</v>
      </c>
      <c r="E1379" s="206" t="s">
        <v>19</v>
      </c>
      <c r="F1379" s="207" t="s">
        <v>1606</v>
      </c>
      <c r="G1379" s="205"/>
      <c r="H1379" s="208">
        <v>-4.3</v>
      </c>
      <c r="I1379" s="209"/>
      <c r="J1379" s="205"/>
      <c r="K1379" s="205"/>
      <c r="L1379" s="210"/>
      <c r="M1379" s="211"/>
      <c r="N1379" s="212"/>
      <c r="O1379" s="212"/>
      <c r="P1379" s="212"/>
      <c r="Q1379" s="212"/>
      <c r="R1379" s="212"/>
      <c r="S1379" s="212"/>
      <c r="T1379" s="213"/>
      <c r="AT1379" s="214" t="s">
        <v>155</v>
      </c>
      <c r="AU1379" s="214" t="s">
        <v>82</v>
      </c>
      <c r="AV1379" s="14" t="s">
        <v>82</v>
      </c>
      <c r="AW1379" s="14" t="s">
        <v>33</v>
      </c>
      <c r="AX1379" s="14" t="s">
        <v>72</v>
      </c>
      <c r="AY1379" s="214" t="s">
        <v>143</v>
      </c>
    </row>
    <row r="1380" spans="2:51" s="15" customFormat="1" ht="12">
      <c r="B1380" s="215"/>
      <c r="C1380" s="216"/>
      <c r="D1380" s="195" t="s">
        <v>155</v>
      </c>
      <c r="E1380" s="217" t="s">
        <v>19</v>
      </c>
      <c r="F1380" s="218" t="s">
        <v>166</v>
      </c>
      <c r="G1380" s="216"/>
      <c r="H1380" s="219">
        <v>80.472</v>
      </c>
      <c r="I1380" s="220"/>
      <c r="J1380" s="216"/>
      <c r="K1380" s="216"/>
      <c r="L1380" s="221"/>
      <c r="M1380" s="222"/>
      <c r="N1380" s="223"/>
      <c r="O1380" s="223"/>
      <c r="P1380" s="223"/>
      <c r="Q1380" s="223"/>
      <c r="R1380" s="223"/>
      <c r="S1380" s="223"/>
      <c r="T1380" s="224"/>
      <c r="AT1380" s="225" t="s">
        <v>155</v>
      </c>
      <c r="AU1380" s="225" t="s">
        <v>82</v>
      </c>
      <c r="AV1380" s="15" t="s">
        <v>151</v>
      </c>
      <c r="AW1380" s="15" t="s">
        <v>33</v>
      </c>
      <c r="AX1380" s="15" t="s">
        <v>80</v>
      </c>
      <c r="AY1380" s="225" t="s">
        <v>143</v>
      </c>
    </row>
    <row r="1381" spans="1:65" s="2" customFormat="1" ht="16.5" customHeight="1">
      <c r="A1381" s="36"/>
      <c r="B1381" s="37"/>
      <c r="C1381" s="175" t="s">
        <v>1656</v>
      </c>
      <c r="D1381" s="175" t="s">
        <v>146</v>
      </c>
      <c r="E1381" s="176" t="s">
        <v>1657</v>
      </c>
      <c r="F1381" s="177" t="s">
        <v>1658</v>
      </c>
      <c r="G1381" s="178" t="s">
        <v>169</v>
      </c>
      <c r="H1381" s="179">
        <v>45.55</v>
      </c>
      <c r="I1381" s="180"/>
      <c r="J1381" s="181">
        <f>ROUND(I1381*H1381,2)</f>
        <v>0</v>
      </c>
      <c r="K1381" s="177" t="s">
        <v>150</v>
      </c>
      <c r="L1381" s="41"/>
      <c r="M1381" s="182" t="s">
        <v>19</v>
      </c>
      <c r="N1381" s="183" t="s">
        <v>43</v>
      </c>
      <c r="O1381" s="66"/>
      <c r="P1381" s="184">
        <f>O1381*H1381</f>
        <v>0</v>
      </c>
      <c r="Q1381" s="184">
        <v>0</v>
      </c>
      <c r="R1381" s="184">
        <f>Q1381*H1381</f>
        <v>0</v>
      </c>
      <c r="S1381" s="184">
        <v>0.00394</v>
      </c>
      <c r="T1381" s="185">
        <f>S1381*H1381</f>
        <v>0.179467</v>
      </c>
      <c r="U1381" s="36"/>
      <c r="V1381" s="36"/>
      <c r="W1381" s="36"/>
      <c r="X1381" s="36"/>
      <c r="Y1381" s="36"/>
      <c r="Z1381" s="36"/>
      <c r="AA1381" s="36"/>
      <c r="AB1381" s="36"/>
      <c r="AC1381" s="36"/>
      <c r="AD1381" s="36"/>
      <c r="AE1381" s="36"/>
      <c r="AR1381" s="186" t="s">
        <v>257</v>
      </c>
      <c r="AT1381" s="186" t="s">
        <v>146</v>
      </c>
      <c r="AU1381" s="186" t="s">
        <v>82</v>
      </c>
      <c r="AY1381" s="19" t="s">
        <v>143</v>
      </c>
      <c r="BE1381" s="187">
        <f>IF(N1381="základní",J1381,0)</f>
        <v>0</v>
      </c>
      <c r="BF1381" s="187">
        <f>IF(N1381="snížená",J1381,0)</f>
        <v>0</v>
      </c>
      <c r="BG1381" s="187">
        <f>IF(N1381="zákl. přenesená",J1381,0)</f>
        <v>0</v>
      </c>
      <c r="BH1381" s="187">
        <f>IF(N1381="sníž. přenesená",J1381,0)</f>
        <v>0</v>
      </c>
      <c r="BI1381" s="187">
        <f>IF(N1381="nulová",J1381,0)</f>
        <v>0</v>
      </c>
      <c r="BJ1381" s="19" t="s">
        <v>80</v>
      </c>
      <c r="BK1381" s="187">
        <f>ROUND(I1381*H1381,2)</f>
        <v>0</v>
      </c>
      <c r="BL1381" s="19" t="s">
        <v>257</v>
      </c>
      <c r="BM1381" s="186" t="s">
        <v>1659</v>
      </c>
    </row>
    <row r="1382" spans="1:47" s="2" customFormat="1" ht="12">
      <c r="A1382" s="36"/>
      <c r="B1382" s="37"/>
      <c r="C1382" s="38"/>
      <c r="D1382" s="188" t="s">
        <v>153</v>
      </c>
      <c r="E1382" s="38"/>
      <c r="F1382" s="189" t="s">
        <v>1660</v>
      </c>
      <c r="G1382" s="38"/>
      <c r="H1382" s="38"/>
      <c r="I1382" s="190"/>
      <c r="J1382" s="38"/>
      <c r="K1382" s="38"/>
      <c r="L1382" s="41"/>
      <c r="M1382" s="191"/>
      <c r="N1382" s="192"/>
      <c r="O1382" s="66"/>
      <c r="P1382" s="66"/>
      <c r="Q1382" s="66"/>
      <c r="R1382" s="66"/>
      <c r="S1382" s="66"/>
      <c r="T1382" s="67"/>
      <c r="U1382" s="36"/>
      <c r="V1382" s="36"/>
      <c r="W1382" s="36"/>
      <c r="X1382" s="36"/>
      <c r="Y1382" s="36"/>
      <c r="Z1382" s="36"/>
      <c r="AA1382" s="36"/>
      <c r="AB1382" s="36"/>
      <c r="AC1382" s="36"/>
      <c r="AD1382" s="36"/>
      <c r="AE1382" s="36"/>
      <c r="AT1382" s="19" t="s">
        <v>153</v>
      </c>
      <c r="AU1382" s="19" t="s">
        <v>82</v>
      </c>
    </row>
    <row r="1383" spans="2:51" s="13" customFormat="1" ht="12">
      <c r="B1383" s="193"/>
      <c r="C1383" s="194"/>
      <c r="D1383" s="195" t="s">
        <v>155</v>
      </c>
      <c r="E1383" s="196" t="s">
        <v>19</v>
      </c>
      <c r="F1383" s="197" t="s">
        <v>832</v>
      </c>
      <c r="G1383" s="194"/>
      <c r="H1383" s="196" t="s">
        <v>19</v>
      </c>
      <c r="I1383" s="198"/>
      <c r="J1383" s="194"/>
      <c r="K1383" s="194"/>
      <c r="L1383" s="199"/>
      <c r="M1383" s="200"/>
      <c r="N1383" s="201"/>
      <c r="O1383" s="201"/>
      <c r="P1383" s="201"/>
      <c r="Q1383" s="201"/>
      <c r="R1383" s="201"/>
      <c r="S1383" s="201"/>
      <c r="T1383" s="202"/>
      <c r="AT1383" s="203" t="s">
        <v>155</v>
      </c>
      <c r="AU1383" s="203" t="s">
        <v>82</v>
      </c>
      <c r="AV1383" s="13" t="s">
        <v>80</v>
      </c>
      <c r="AW1383" s="13" t="s">
        <v>33</v>
      </c>
      <c r="AX1383" s="13" t="s">
        <v>72</v>
      </c>
      <c r="AY1383" s="203" t="s">
        <v>143</v>
      </c>
    </row>
    <row r="1384" spans="2:51" s="14" customFormat="1" ht="12">
      <c r="B1384" s="204"/>
      <c r="C1384" s="205"/>
      <c r="D1384" s="195" t="s">
        <v>155</v>
      </c>
      <c r="E1384" s="206" t="s">
        <v>19</v>
      </c>
      <c r="F1384" s="207" t="s">
        <v>1661</v>
      </c>
      <c r="G1384" s="205"/>
      <c r="H1384" s="208">
        <v>35.55</v>
      </c>
      <c r="I1384" s="209"/>
      <c r="J1384" s="205"/>
      <c r="K1384" s="205"/>
      <c r="L1384" s="210"/>
      <c r="M1384" s="211"/>
      <c r="N1384" s="212"/>
      <c r="O1384" s="212"/>
      <c r="P1384" s="212"/>
      <c r="Q1384" s="212"/>
      <c r="R1384" s="212"/>
      <c r="S1384" s="212"/>
      <c r="T1384" s="213"/>
      <c r="AT1384" s="214" t="s">
        <v>155</v>
      </c>
      <c r="AU1384" s="214" t="s">
        <v>82</v>
      </c>
      <c r="AV1384" s="14" t="s">
        <v>82</v>
      </c>
      <c r="AW1384" s="14" t="s">
        <v>33</v>
      </c>
      <c r="AX1384" s="14" t="s">
        <v>72</v>
      </c>
      <c r="AY1384" s="214" t="s">
        <v>143</v>
      </c>
    </row>
    <row r="1385" spans="2:51" s="13" customFormat="1" ht="12">
      <c r="B1385" s="193"/>
      <c r="C1385" s="194"/>
      <c r="D1385" s="195" t="s">
        <v>155</v>
      </c>
      <c r="E1385" s="196" t="s">
        <v>19</v>
      </c>
      <c r="F1385" s="197" t="s">
        <v>838</v>
      </c>
      <c r="G1385" s="194"/>
      <c r="H1385" s="196" t="s">
        <v>19</v>
      </c>
      <c r="I1385" s="198"/>
      <c r="J1385" s="194"/>
      <c r="K1385" s="194"/>
      <c r="L1385" s="199"/>
      <c r="M1385" s="200"/>
      <c r="N1385" s="201"/>
      <c r="O1385" s="201"/>
      <c r="P1385" s="201"/>
      <c r="Q1385" s="201"/>
      <c r="R1385" s="201"/>
      <c r="S1385" s="201"/>
      <c r="T1385" s="202"/>
      <c r="AT1385" s="203" t="s">
        <v>155</v>
      </c>
      <c r="AU1385" s="203" t="s">
        <v>82</v>
      </c>
      <c r="AV1385" s="13" t="s">
        <v>80</v>
      </c>
      <c r="AW1385" s="13" t="s">
        <v>33</v>
      </c>
      <c r="AX1385" s="13" t="s">
        <v>72</v>
      </c>
      <c r="AY1385" s="203" t="s">
        <v>143</v>
      </c>
    </row>
    <row r="1386" spans="2:51" s="14" customFormat="1" ht="12">
      <c r="B1386" s="204"/>
      <c r="C1386" s="205"/>
      <c r="D1386" s="195" t="s">
        <v>155</v>
      </c>
      <c r="E1386" s="206" t="s">
        <v>19</v>
      </c>
      <c r="F1386" s="207" t="s">
        <v>1662</v>
      </c>
      <c r="G1386" s="205"/>
      <c r="H1386" s="208">
        <v>10</v>
      </c>
      <c r="I1386" s="209"/>
      <c r="J1386" s="205"/>
      <c r="K1386" s="205"/>
      <c r="L1386" s="210"/>
      <c r="M1386" s="211"/>
      <c r="N1386" s="212"/>
      <c r="O1386" s="212"/>
      <c r="P1386" s="212"/>
      <c r="Q1386" s="212"/>
      <c r="R1386" s="212"/>
      <c r="S1386" s="212"/>
      <c r="T1386" s="213"/>
      <c r="AT1386" s="214" t="s">
        <v>155</v>
      </c>
      <c r="AU1386" s="214" t="s">
        <v>82</v>
      </c>
      <c r="AV1386" s="14" t="s">
        <v>82</v>
      </c>
      <c r="AW1386" s="14" t="s">
        <v>33</v>
      </c>
      <c r="AX1386" s="14" t="s">
        <v>72</v>
      </c>
      <c r="AY1386" s="214" t="s">
        <v>143</v>
      </c>
    </row>
    <row r="1387" spans="2:51" s="15" customFormat="1" ht="12">
      <c r="B1387" s="215"/>
      <c r="C1387" s="216"/>
      <c r="D1387" s="195" t="s">
        <v>155</v>
      </c>
      <c r="E1387" s="217" t="s">
        <v>19</v>
      </c>
      <c r="F1387" s="218" t="s">
        <v>166</v>
      </c>
      <c r="G1387" s="216"/>
      <c r="H1387" s="219">
        <v>45.55</v>
      </c>
      <c r="I1387" s="220"/>
      <c r="J1387" s="216"/>
      <c r="K1387" s="216"/>
      <c r="L1387" s="221"/>
      <c r="M1387" s="222"/>
      <c r="N1387" s="223"/>
      <c r="O1387" s="223"/>
      <c r="P1387" s="223"/>
      <c r="Q1387" s="223"/>
      <c r="R1387" s="223"/>
      <c r="S1387" s="223"/>
      <c r="T1387" s="224"/>
      <c r="AT1387" s="225" t="s">
        <v>155</v>
      </c>
      <c r="AU1387" s="225" t="s">
        <v>82</v>
      </c>
      <c r="AV1387" s="15" t="s">
        <v>151</v>
      </c>
      <c r="AW1387" s="15" t="s">
        <v>33</v>
      </c>
      <c r="AX1387" s="15" t="s">
        <v>80</v>
      </c>
      <c r="AY1387" s="225" t="s">
        <v>143</v>
      </c>
    </row>
    <row r="1388" spans="1:65" s="2" customFormat="1" ht="24.2" customHeight="1">
      <c r="A1388" s="36"/>
      <c r="B1388" s="37"/>
      <c r="C1388" s="175" t="s">
        <v>1663</v>
      </c>
      <c r="D1388" s="175" t="s">
        <v>146</v>
      </c>
      <c r="E1388" s="176" t="s">
        <v>1664</v>
      </c>
      <c r="F1388" s="177" t="s">
        <v>1665</v>
      </c>
      <c r="G1388" s="178" t="s">
        <v>178</v>
      </c>
      <c r="H1388" s="179">
        <v>396.631</v>
      </c>
      <c r="I1388" s="180"/>
      <c r="J1388" s="181">
        <f>ROUND(I1388*H1388,2)</f>
        <v>0</v>
      </c>
      <c r="K1388" s="177" t="s">
        <v>150</v>
      </c>
      <c r="L1388" s="41"/>
      <c r="M1388" s="182" t="s">
        <v>19</v>
      </c>
      <c r="N1388" s="183" t="s">
        <v>43</v>
      </c>
      <c r="O1388" s="66"/>
      <c r="P1388" s="184">
        <f>O1388*H1388</f>
        <v>0</v>
      </c>
      <c r="Q1388" s="184">
        <v>0.00055</v>
      </c>
      <c r="R1388" s="184">
        <f>Q1388*H1388</f>
        <v>0.21814705</v>
      </c>
      <c r="S1388" s="184">
        <v>0</v>
      </c>
      <c r="T1388" s="185">
        <f>S1388*H1388</f>
        <v>0</v>
      </c>
      <c r="U1388" s="36"/>
      <c r="V1388" s="36"/>
      <c r="W1388" s="36"/>
      <c r="X1388" s="36"/>
      <c r="Y1388" s="36"/>
      <c r="Z1388" s="36"/>
      <c r="AA1388" s="36"/>
      <c r="AB1388" s="36"/>
      <c r="AC1388" s="36"/>
      <c r="AD1388" s="36"/>
      <c r="AE1388" s="36"/>
      <c r="AR1388" s="186" t="s">
        <v>257</v>
      </c>
      <c r="AT1388" s="186" t="s">
        <v>146</v>
      </c>
      <c r="AU1388" s="186" t="s">
        <v>82</v>
      </c>
      <c r="AY1388" s="19" t="s">
        <v>143</v>
      </c>
      <c r="BE1388" s="187">
        <f>IF(N1388="základní",J1388,0)</f>
        <v>0</v>
      </c>
      <c r="BF1388" s="187">
        <f>IF(N1388="snížená",J1388,0)</f>
        <v>0</v>
      </c>
      <c r="BG1388" s="187">
        <f>IF(N1388="zákl. přenesená",J1388,0)</f>
        <v>0</v>
      </c>
      <c r="BH1388" s="187">
        <f>IF(N1388="sníž. přenesená",J1388,0)</f>
        <v>0</v>
      </c>
      <c r="BI1388" s="187">
        <f>IF(N1388="nulová",J1388,0)</f>
        <v>0</v>
      </c>
      <c r="BJ1388" s="19" t="s">
        <v>80</v>
      </c>
      <c r="BK1388" s="187">
        <f>ROUND(I1388*H1388,2)</f>
        <v>0</v>
      </c>
      <c r="BL1388" s="19" t="s">
        <v>257</v>
      </c>
      <c r="BM1388" s="186" t="s">
        <v>1666</v>
      </c>
    </row>
    <row r="1389" spans="1:47" s="2" customFormat="1" ht="12">
      <c r="A1389" s="36"/>
      <c r="B1389" s="37"/>
      <c r="C1389" s="38"/>
      <c r="D1389" s="188" t="s">
        <v>153</v>
      </c>
      <c r="E1389" s="38"/>
      <c r="F1389" s="189" t="s">
        <v>1667</v>
      </c>
      <c r="G1389" s="38"/>
      <c r="H1389" s="38"/>
      <c r="I1389" s="190"/>
      <c r="J1389" s="38"/>
      <c r="K1389" s="38"/>
      <c r="L1389" s="41"/>
      <c r="M1389" s="191"/>
      <c r="N1389" s="192"/>
      <c r="O1389" s="66"/>
      <c r="P1389" s="66"/>
      <c r="Q1389" s="66"/>
      <c r="R1389" s="66"/>
      <c r="S1389" s="66"/>
      <c r="T1389" s="67"/>
      <c r="U1389" s="36"/>
      <c r="V1389" s="36"/>
      <c r="W1389" s="36"/>
      <c r="X1389" s="36"/>
      <c r="Y1389" s="36"/>
      <c r="Z1389" s="36"/>
      <c r="AA1389" s="36"/>
      <c r="AB1389" s="36"/>
      <c r="AC1389" s="36"/>
      <c r="AD1389" s="36"/>
      <c r="AE1389" s="36"/>
      <c r="AT1389" s="19" t="s">
        <v>153</v>
      </c>
      <c r="AU1389" s="19" t="s">
        <v>82</v>
      </c>
    </row>
    <row r="1390" spans="2:51" s="13" customFormat="1" ht="12">
      <c r="B1390" s="193"/>
      <c r="C1390" s="194"/>
      <c r="D1390" s="195" t="s">
        <v>155</v>
      </c>
      <c r="E1390" s="196" t="s">
        <v>19</v>
      </c>
      <c r="F1390" s="197" t="s">
        <v>1668</v>
      </c>
      <c r="G1390" s="194"/>
      <c r="H1390" s="196" t="s">
        <v>19</v>
      </c>
      <c r="I1390" s="198"/>
      <c r="J1390" s="194"/>
      <c r="K1390" s="194"/>
      <c r="L1390" s="199"/>
      <c r="M1390" s="200"/>
      <c r="N1390" s="201"/>
      <c r="O1390" s="201"/>
      <c r="P1390" s="201"/>
      <c r="Q1390" s="201"/>
      <c r="R1390" s="201"/>
      <c r="S1390" s="201"/>
      <c r="T1390" s="202"/>
      <c r="AT1390" s="203" t="s">
        <v>155</v>
      </c>
      <c r="AU1390" s="203" t="s">
        <v>82</v>
      </c>
      <c r="AV1390" s="13" t="s">
        <v>80</v>
      </c>
      <c r="AW1390" s="13" t="s">
        <v>33</v>
      </c>
      <c r="AX1390" s="13" t="s">
        <v>72</v>
      </c>
      <c r="AY1390" s="203" t="s">
        <v>143</v>
      </c>
    </row>
    <row r="1391" spans="2:51" s="14" customFormat="1" ht="12">
      <c r="B1391" s="204"/>
      <c r="C1391" s="205"/>
      <c r="D1391" s="195" t="s">
        <v>155</v>
      </c>
      <c r="E1391" s="206" t="s">
        <v>19</v>
      </c>
      <c r="F1391" s="207" t="s">
        <v>975</v>
      </c>
      <c r="G1391" s="205"/>
      <c r="H1391" s="208">
        <v>335.723</v>
      </c>
      <c r="I1391" s="209"/>
      <c r="J1391" s="205"/>
      <c r="K1391" s="205"/>
      <c r="L1391" s="210"/>
      <c r="M1391" s="211"/>
      <c r="N1391" s="212"/>
      <c r="O1391" s="212"/>
      <c r="P1391" s="212"/>
      <c r="Q1391" s="212"/>
      <c r="R1391" s="212"/>
      <c r="S1391" s="212"/>
      <c r="T1391" s="213"/>
      <c r="AT1391" s="214" t="s">
        <v>155</v>
      </c>
      <c r="AU1391" s="214" t="s">
        <v>82</v>
      </c>
      <c r="AV1391" s="14" t="s">
        <v>82</v>
      </c>
      <c r="AW1391" s="14" t="s">
        <v>33</v>
      </c>
      <c r="AX1391" s="14" t="s">
        <v>72</v>
      </c>
      <c r="AY1391" s="214" t="s">
        <v>143</v>
      </c>
    </row>
    <row r="1392" spans="2:51" s="14" customFormat="1" ht="12">
      <c r="B1392" s="204"/>
      <c r="C1392" s="205"/>
      <c r="D1392" s="195" t="s">
        <v>155</v>
      </c>
      <c r="E1392" s="206" t="s">
        <v>19</v>
      </c>
      <c r="F1392" s="207" t="s">
        <v>976</v>
      </c>
      <c r="G1392" s="205"/>
      <c r="H1392" s="208">
        <v>100.073</v>
      </c>
      <c r="I1392" s="209"/>
      <c r="J1392" s="205"/>
      <c r="K1392" s="205"/>
      <c r="L1392" s="210"/>
      <c r="M1392" s="211"/>
      <c r="N1392" s="212"/>
      <c r="O1392" s="212"/>
      <c r="P1392" s="212"/>
      <c r="Q1392" s="212"/>
      <c r="R1392" s="212"/>
      <c r="S1392" s="212"/>
      <c r="T1392" s="213"/>
      <c r="AT1392" s="214" t="s">
        <v>155</v>
      </c>
      <c r="AU1392" s="214" t="s">
        <v>82</v>
      </c>
      <c r="AV1392" s="14" t="s">
        <v>82</v>
      </c>
      <c r="AW1392" s="14" t="s">
        <v>33</v>
      </c>
      <c r="AX1392" s="14" t="s">
        <v>72</v>
      </c>
      <c r="AY1392" s="214" t="s">
        <v>143</v>
      </c>
    </row>
    <row r="1393" spans="2:51" s="14" customFormat="1" ht="12">
      <c r="B1393" s="204"/>
      <c r="C1393" s="205"/>
      <c r="D1393" s="195" t="s">
        <v>155</v>
      </c>
      <c r="E1393" s="206" t="s">
        <v>19</v>
      </c>
      <c r="F1393" s="207" t="s">
        <v>1669</v>
      </c>
      <c r="G1393" s="205"/>
      <c r="H1393" s="208">
        <v>-39.165</v>
      </c>
      <c r="I1393" s="209"/>
      <c r="J1393" s="205"/>
      <c r="K1393" s="205"/>
      <c r="L1393" s="210"/>
      <c r="M1393" s="211"/>
      <c r="N1393" s="212"/>
      <c r="O1393" s="212"/>
      <c r="P1393" s="212"/>
      <c r="Q1393" s="212"/>
      <c r="R1393" s="212"/>
      <c r="S1393" s="212"/>
      <c r="T1393" s="213"/>
      <c r="AT1393" s="214" t="s">
        <v>155</v>
      </c>
      <c r="AU1393" s="214" t="s">
        <v>82</v>
      </c>
      <c r="AV1393" s="14" t="s">
        <v>82</v>
      </c>
      <c r="AW1393" s="14" t="s">
        <v>33</v>
      </c>
      <c r="AX1393" s="14" t="s">
        <v>72</v>
      </c>
      <c r="AY1393" s="214" t="s">
        <v>143</v>
      </c>
    </row>
    <row r="1394" spans="2:51" s="15" customFormat="1" ht="12">
      <c r="B1394" s="215"/>
      <c r="C1394" s="216"/>
      <c r="D1394" s="195" t="s">
        <v>155</v>
      </c>
      <c r="E1394" s="217" t="s">
        <v>19</v>
      </c>
      <c r="F1394" s="218" t="s">
        <v>166</v>
      </c>
      <c r="G1394" s="216"/>
      <c r="H1394" s="219">
        <v>396.631</v>
      </c>
      <c r="I1394" s="220"/>
      <c r="J1394" s="216"/>
      <c r="K1394" s="216"/>
      <c r="L1394" s="221"/>
      <c r="M1394" s="222"/>
      <c r="N1394" s="223"/>
      <c r="O1394" s="223"/>
      <c r="P1394" s="223"/>
      <c r="Q1394" s="223"/>
      <c r="R1394" s="223"/>
      <c r="S1394" s="223"/>
      <c r="T1394" s="224"/>
      <c r="AT1394" s="225" t="s">
        <v>155</v>
      </c>
      <c r="AU1394" s="225" t="s">
        <v>82</v>
      </c>
      <c r="AV1394" s="15" t="s">
        <v>151</v>
      </c>
      <c r="AW1394" s="15" t="s">
        <v>33</v>
      </c>
      <c r="AX1394" s="15" t="s">
        <v>80</v>
      </c>
      <c r="AY1394" s="225" t="s">
        <v>143</v>
      </c>
    </row>
    <row r="1395" spans="1:65" s="2" customFormat="1" ht="76.35" customHeight="1">
      <c r="A1395" s="36"/>
      <c r="B1395" s="37"/>
      <c r="C1395" s="175" t="s">
        <v>1670</v>
      </c>
      <c r="D1395" s="175" t="s">
        <v>146</v>
      </c>
      <c r="E1395" s="176" t="s">
        <v>1671</v>
      </c>
      <c r="F1395" s="177" t="s">
        <v>1672</v>
      </c>
      <c r="G1395" s="178" t="s">
        <v>178</v>
      </c>
      <c r="H1395" s="179">
        <v>493.596</v>
      </c>
      <c r="I1395" s="180"/>
      <c r="J1395" s="181">
        <f>ROUND(I1395*H1395,2)</f>
        <v>0</v>
      </c>
      <c r="K1395" s="177" t="s">
        <v>19</v>
      </c>
      <c r="L1395" s="41"/>
      <c r="M1395" s="182" t="s">
        <v>19</v>
      </c>
      <c r="N1395" s="183" t="s">
        <v>43</v>
      </c>
      <c r="O1395" s="66"/>
      <c r="P1395" s="184">
        <f>O1395*H1395</f>
        <v>0</v>
      </c>
      <c r="Q1395" s="184">
        <v>0.00539</v>
      </c>
      <c r="R1395" s="184">
        <f>Q1395*H1395</f>
        <v>2.66048244</v>
      </c>
      <c r="S1395" s="184">
        <v>0</v>
      </c>
      <c r="T1395" s="185">
        <f>S1395*H1395</f>
        <v>0</v>
      </c>
      <c r="U1395" s="36"/>
      <c r="V1395" s="36"/>
      <c r="W1395" s="36"/>
      <c r="X1395" s="36"/>
      <c r="Y1395" s="36"/>
      <c r="Z1395" s="36"/>
      <c r="AA1395" s="36"/>
      <c r="AB1395" s="36"/>
      <c r="AC1395" s="36"/>
      <c r="AD1395" s="36"/>
      <c r="AE1395" s="36"/>
      <c r="AR1395" s="186" t="s">
        <v>257</v>
      </c>
      <c r="AT1395" s="186" t="s">
        <v>146</v>
      </c>
      <c r="AU1395" s="186" t="s">
        <v>82</v>
      </c>
      <c r="AY1395" s="19" t="s">
        <v>143</v>
      </c>
      <c r="BE1395" s="187">
        <f>IF(N1395="základní",J1395,0)</f>
        <v>0</v>
      </c>
      <c r="BF1395" s="187">
        <f>IF(N1395="snížená",J1395,0)</f>
        <v>0</v>
      </c>
      <c r="BG1395" s="187">
        <f>IF(N1395="zákl. přenesená",J1395,0)</f>
        <v>0</v>
      </c>
      <c r="BH1395" s="187">
        <f>IF(N1395="sníž. přenesená",J1395,0)</f>
        <v>0</v>
      </c>
      <c r="BI1395" s="187">
        <f>IF(N1395="nulová",J1395,0)</f>
        <v>0</v>
      </c>
      <c r="BJ1395" s="19" t="s">
        <v>80</v>
      </c>
      <c r="BK1395" s="187">
        <f>ROUND(I1395*H1395,2)</f>
        <v>0</v>
      </c>
      <c r="BL1395" s="19" t="s">
        <v>257</v>
      </c>
      <c r="BM1395" s="186" t="s">
        <v>1673</v>
      </c>
    </row>
    <row r="1396" spans="2:51" s="13" customFormat="1" ht="12">
      <c r="B1396" s="193"/>
      <c r="C1396" s="194"/>
      <c r="D1396" s="195" t="s">
        <v>155</v>
      </c>
      <c r="E1396" s="196" t="s">
        <v>19</v>
      </c>
      <c r="F1396" s="197" t="s">
        <v>832</v>
      </c>
      <c r="G1396" s="194"/>
      <c r="H1396" s="196" t="s">
        <v>19</v>
      </c>
      <c r="I1396" s="198"/>
      <c r="J1396" s="194"/>
      <c r="K1396" s="194"/>
      <c r="L1396" s="199"/>
      <c r="M1396" s="200"/>
      <c r="N1396" s="201"/>
      <c r="O1396" s="201"/>
      <c r="P1396" s="201"/>
      <c r="Q1396" s="201"/>
      <c r="R1396" s="201"/>
      <c r="S1396" s="201"/>
      <c r="T1396" s="202"/>
      <c r="AT1396" s="203" t="s">
        <v>155</v>
      </c>
      <c r="AU1396" s="203" t="s">
        <v>82</v>
      </c>
      <c r="AV1396" s="13" t="s">
        <v>80</v>
      </c>
      <c r="AW1396" s="13" t="s">
        <v>33</v>
      </c>
      <c r="AX1396" s="13" t="s">
        <v>72</v>
      </c>
      <c r="AY1396" s="203" t="s">
        <v>143</v>
      </c>
    </row>
    <row r="1397" spans="2:51" s="14" customFormat="1" ht="12">
      <c r="B1397" s="204"/>
      <c r="C1397" s="205"/>
      <c r="D1397" s="195" t="s">
        <v>155</v>
      </c>
      <c r="E1397" s="206" t="s">
        <v>19</v>
      </c>
      <c r="F1397" s="207" t="s">
        <v>975</v>
      </c>
      <c r="G1397" s="205"/>
      <c r="H1397" s="208">
        <v>335.723</v>
      </c>
      <c r="I1397" s="209"/>
      <c r="J1397" s="205"/>
      <c r="K1397" s="205"/>
      <c r="L1397" s="210"/>
      <c r="M1397" s="211"/>
      <c r="N1397" s="212"/>
      <c r="O1397" s="212"/>
      <c r="P1397" s="212"/>
      <c r="Q1397" s="212"/>
      <c r="R1397" s="212"/>
      <c r="S1397" s="212"/>
      <c r="T1397" s="213"/>
      <c r="AT1397" s="214" t="s">
        <v>155</v>
      </c>
      <c r="AU1397" s="214" t="s">
        <v>82</v>
      </c>
      <c r="AV1397" s="14" t="s">
        <v>82</v>
      </c>
      <c r="AW1397" s="14" t="s">
        <v>33</v>
      </c>
      <c r="AX1397" s="14" t="s">
        <v>72</v>
      </c>
      <c r="AY1397" s="214" t="s">
        <v>143</v>
      </c>
    </row>
    <row r="1398" spans="2:51" s="14" customFormat="1" ht="12">
      <c r="B1398" s="204"/>
      <c r="C1398" s="205"/>
      <c r="D1398" s="195" t="s">
        <v>155</v>
      </c>
      <c r="E1398" s="206" t="s">
        <v>19</v>
      </c>
      <c r="F1398" s="207" t="s">
        <v>976</v>
      </c>
      <c r="G1398" s="205"/>
      <c r="H1398" s="208">
        <v>100.073</v>
      </c>
      <c r="I1398" s="209"/>
      <c r="J1398" s="205"/>
      <c r="K1398" s="205"/>
      <c r="L1398" s="210"/>
      <c r="M1398" s="211"/>
      <c r="N1398" s="212"/>
      <c r="O1398" s="212"/>
      <c r="P1398" s="212"/>
      <c r="Q1398" s="212"/>
      <c r="R1398" s="212"/>
      <c r="S1398" s="212"/>
      <c r="T1398" s="213"/>
      <c r="AT1398" s="214" t="s">
        <v>155</v>
      </c>
      <c r="AU1398" s="214" t="s">
        <v>82</v>
      </c>
      <c r="AV1398" s="14" t="s">
        <v>82</v>
      </c>
      <c r="AW1398" s="14" t="s">
        <v>33</v>
      </c>
      <c r="AX1398" s="14" t="s">
        <v>72</v>
      </c>
      <c r="AY1398" s="214" t="s">
        <v>143</v>
      </c>
    </row>
    <row r="1399" spans="2:51" s="14" customFormat="1" ht="12">
      <c r="B1399" s="204"/>
      <c r="C1399" s="205"/>
      <c r="D1399" s="195" t="s">
        <v>155</v>
      </c>
      <c r="E1399" s="206" t="s">
        <v>19</v>
      </c>
      <c r="F1399" s="207" t="s">
        <v>1669</v>
      </c>
      <c r="G1399" s="205"/>
      <c r="H1399" s="208">
        <v>-39.165</v>
      </c>
      <c r="I1399" s="209"/>
      <c r="J1399" s="205"/>
      <c r="K1399" s="205"/>
      <c r="L1399" s="210"/>
      <c r="M1399" s="211"/>
      <c r="N1399" s="212"/>
      <c r="O1399" s="212"/>
      <c r="P1399" s="212"/>
      <c r="Q1399" s="212"/>
      <c r="R1399" s="212"/>
      <c r="S1399" s="212"/>
      <c r="T1399" s="213"/>
      <c r="AT1399" s="214" t="s">
        <v>155</v>
      </c>
      <c r="AU1399" s="214" t="s">
        <v>82</v>
      </c>
      <c r="AV1399" s="14" t="s">
        <v>82</v>
      </c>
      <c r="AW1399" s="14" t="s">
        <v>33</v>
      </c>
      <c r="AX1399" s="14" t="s">
        <v>72</v>
      </c>
      <c r="AY1399" s="214" t="s">
        <v>143</v>
      </c>
    </row>
    <row r="1400" spans="2:51" s="16" customFormat="1" ht="12">
      <c r="B1400" s="236"/>
      <c r="C1400" s="237"/>
      <c r="D1400" s="195" t="s">
        <v>155</v>
      </c>
      <c r="E1400" s="238" t="s">
        <v>19</v>
      </c>
      <c r="F1400" s="239" t="s">
        <v>361</v>
      </c>
      <c r="G1400" s="237"/>
      <c r="H1400" s="240">
        <v>396.631</v>
      </c>
      <c r="I1400" s="241"/>
      <c r="J1400" s="237"/>
      <c r="K1400" s="237"/>
      <c r="L1400" s="242"/>
      <c r="M1400" s="243"/>
      <c r="N1400" s="244"/>
      <c r="O1400" s="244"/>
      <c r="P1400" s="244"/>
      <c r="Q1400" s="244"/>
      <c r="R1400" s="244"/>
      <c r="S1400" s="244"/>
      <c r="T1400" s="245"/>
      <c r="AT1400" s="246" t="s">
        <v>155</v>
      </c>
      <c r="AU1400" s="246" t="s">
        <v>82</v>
      </c>
      <c r="AV1400" s="16" t="s">
        <v>144</v>
      </c>
      <c r="AW1400" s="16" t="s">
        <v>33</v>
      </c>
      <c r="AX1400" s="16" t="s">
        <v>72</v>
      </c>
      <c r="AY1400" s="246" t="s">
        <v>143</v>
      </c>
    </row>
    <row r="1401" spans="2:51" s="13" customFormat="1" ht="12">
      <c r="B1401" s="193"/>
      <c r="C1401" s="194"/>
      <c r="D1401" s="195" t="s">
        <v>155</v>
      </c>
      <c r="E1401" s="196" t="s">
        <v>19</v>
      </c>
      <c r="F1401" s="197" t="s">
        <v>992</v>
      </c>
      <c r="G1401" s="194"/>
      <c r="H1401" s="196" t="s">
        <v>19</v>
      </c>
      <c r="I1401" s="198"/>
      <c r="J1401" s="194"/>
      <c r="K1401" s="194"/>
      <c r="L1401" s="199"/>
      <c r="M1401" s="200"/>
      <c r="N1401" s="201"/>
      <c r="O1401" s="201"/>
      <c r="P1401" s="201"/>
      <c r="Q1401" s="201"/>
      <c r="R1401" s="201"/>
      <c r="S1401" s="201"/>
      <c r="T1401" s="202"/>
      <c r="AT1401" s="203" t="s">
        <v>155</v>
      </c>
      <c r="AU1401" s="203" t="s">
        <v>82</v>
      </c>
      <c r="AV1401" s="13" t="s">
        <v>80</v>
      </c>
      <c r="AW1401" s="13" t="s">
        <v>33</v>
      </c>
      <c r="AX1401" s="13" t="s">
        <v>72</v>
      </c>
      <c r="AY1401" s="203" t="s">
        <v>143</v>
      </c>
    </row>
    <row r="1402" spans="2:51" s="14" customFormat="1" ht="12">
      <c r="B1402" s="204"/>
      <c r="C1402" s="205"/>
      <c r="D1402" s="195" t="s">
        <v>155</v>
      </c>
      <c r="E1402" s="206" t="s">
        <v>19</v>
      </c>
      <c r="F1402" s="207" t="s">
        <v>993</v>
      </c>
      <c r="G1402" s="205"/>
      <c r="H1402" s="208">
        <v>96.965</v>
      </c>
      <c r="I1402" s="209"/>
      <c r="J1402" s="205"/>
      <c r="K1402" s="205"/>
      <c r="L1402" s="210"/>
      <c r="M1402" s="211"/>
      <c r="N1402" s="212"/>
      <c r="O1402" s="212"/>
      <c r="P1402" s="212"/>
      <c r="Q1402" s="212"/>
      <c r="R1402" s="212"/>
      <c r="S1402" s="212"/>
      <c r="T1402" s="213"/>
      <c r="AT1402" s="214" t="s">
        <v>155</v>
      </c>
      <c r="AU1402" s="214" t="s">
        <v>82</v>
      </c>
      <c r="AV1402" s="14" t="s">
        <v>82</v>
      </c>
      <c r="AW1402" s="14" t="s">
        <v>33</v>
      </c>
      <c r="AX1402" s="14" t="s">
        <v>72</v>
      </c>
      <c r="AY1402" s="214" t="s">
        <v>143</v>
      </c>
    </row>
    <row r="1403" spans="2:51" s="16" customFormat="1" ht="12">
      <c r="B1403" s="236"/>
      <c r="C1403" s="237"/>
      <c r="D1403" s="195" t="s">
        <v>155</v>
      </c>
      <c r="E1403" s="238" t="s">
        <v>19</v>
      </c>
      <c r="F1403" s="239" t="s">
        <v>361</v>
      </c>
      <c r="G1403" s="237"/>
      <c r="H1403" s="240">
        <v>96.965</v>
      </c>
      <c r="I1403" s="241"/>
      <c r="J1403" s="237"/>
      <c r="K1403" s="237"/>
      <c r="L1403" s="242"/>
      <c r="M1403" s="243"/>
      <c r="N1403" s="244"/>
      <c r="O1403" s="244"/>
      <c r="P1403" s="244"/>
      <c r="Q1403" s="244"/>
      <c r="R1403" s="244"/>
      <c r="S1403" s="244"/>
      <c r="T1403" s="245"/>
      <c r="AT1403" s="246" t="s">
        <v>155</v>
      </c>
      <c r="AU1403" s="246" t="s">
        <v>82</v>
      </c>
      <c r="AV1403" s="16" t="s">
        <v>144</v>
      </c>
      <c r="AW1403" s="16" t="s">
        <v>33</v>
      </c>
      <c r="AX1403" s="16" t="s">
        <v>72</v>
      </c>
      <c r="AY1403" s="246" t="s">
        <v>143</v>
      </c>
    </row>
    <row r="1404" spans="2:51" s="15" customFormat="1" ht="12">
      <c r="B1404" s="215"/>
      <c r="C1404" s="216"/>
      <c r="D1404" s="195" t="s">
        <v>155</v>
      </c>
      <c r="E1404" s="217" t="s">
        <v>19</v>
      </c>
      <c r="F1404" s="218" t="s">
        <v>166</v>
      </c>
      <c r="G1404" s="216"/>
      <c r="H1404" s="219">
        <v>493.596</v>
      </c>
      <c r="I1404" s="220"/>
      <c r="J1404" s="216"/>
      <c r="K1404" s="216"/>
      <c r="L1404" s="221"/>
      <c r="M1404" s="222"/>
      <c r="N1404" s="223"/>
      <c r="O1404" s="223"/>
      <c r="P1404" s="223"/>
      <c r="Q1404" s="223"/>
      <c r="R1404" s="223"/>
      <c r="S1404" s="223"/>
      <c r="T1404" s="224"/>
      <c r="AT1404" s="225" t="s">
        <v>155</v>
      </c>
      <c r="AU1404" s="225" t="s">
        <v>82</v>
      </c>
      <c r="AV1404" s="15" t="s">
        <v>151</v>
      </c>
      <c r="AW1404" s="15" t="s">
        <v>33</v>
      </c>
      <c r="AX1404" s="15" t="s">
        <v>80</v>
      </c>
      <c r="AY1404" s="225" t="s">
        <v>143</v>
      </c>
    </row>
    <row r="1405" spans="1:65" s="2" customFormat="1" ht="44.25" customHeight="1">
      <c r="A1405" s="36"/>
      <c r="B1405" s="37"/>
      <c r="C1405" s="175" t="s">
        <v>1674</v>
      </c>
      <c r="D1405" s="175" t="s">
        <v>146</v>
      </c>
      <c r="E1405" s="176" t="s">
        <v>1675</v>
      </c>
      <c r="F1405" s="177" t="s">
        <v>1676</v>
      </c>
      <c r="G1405" s="178" t="s">
        <v>169</v>
      </c>
      <c r="H1405" s="179">
        <v>28.44</v>
      </c>
      <c r="I1405" s="180"/>
      <c r="J1405" s="181">
        <f>ROUND(I1405*H1405,2)</f>
        <v>0</v>
      </c>
      <c r="K1405" s="177" t="s">
        <v>150</v>
      </c>
      <c r="L1405" s="41"/>
      <c r="M1405" s="182" t="s">
        <v>19</v>
      </c>
      <c r="N1405" s="183" t="s">
        <v>43</v>
      </c>
      <c r="O1405" s="66"/>
      <c r="P1405" s="184">
        <f>O1405*H1405</f>
        <v>0</v>
      </c>
      <c r="Q1405" s="184">
        <v>0.00406</v>
      </c>
      <c r="R1405" s="184">
        <f>Q1405*H1405</f>
        <v>0.11546640000000001</v>
      </c>
      <c r="S1405" s="184">
        <v>0</v>
      </c>
      <c r="T1405" s="185">
        <f>S1405*H1405</f>
        <v>0</v>
      </c>
      <c r="U1405" s="36"/>
      <c r="V1405" s="36"/>
      <c r="W1405" s="36"/>
      <c r="X1405" s="36"/>
      <c r="Y1405" s="36"/>
      <c r="Z1405" s="36"/>
      <c r="AA1405" s="36"/>
      <c r="AB1405" s="36"/>
      <c r="AC1405" s="36"/>
      <c r="AD1405" s="36"/>
      <c r="AE1405" s="36"/>
      <c r="AR1405" s="186" t="s">
        <v>257</v>
      </c>
      <c r="AT1405" s="186" t="s">
        <v>146</v>
      </c>
      <c r="AU1405" s="186" t="s">
        <v>82</v>
      </c>
      <c r="AY1405" s="19" t="s">
        <v>143</v>
      </c>
      <c r="BE1405" s="187">
        <f>IF(N1405="základní",J1405,0)</f>
        <v>0</v>
      </c>
      <c r="BF1405" s="187">
        <f>IF(N1405="snížená",J1405,0)</f>
        <v>0</v>
      </c>
      <c r="BG1405" s="187">
        <f>IF(N1405="zákl. přenesená",J1405,0)</f>
        <v>0</v>
      </c>
      <c r="BH1405" s="187">
        <f>IF(N1405="sníž. přenesená",J1405,0)</f>
        <v>0</v>
      </c>
      <c r="BI1405" s="187">
        <f>IF(N1405="nulová",J1405,0)</f>
        <v>0</v>
      </c>
      <c r="BJ1405" s="19" t="s">
        <v>80</v>
      </c>
      <c r="BK1405" s="187">
        <f>ROUND(I1405*H1405,2)</f>
        <v>0</v>
      </c>
      <c r="BL1405" s="19" t="s">
        <v>257</v>
      </c>
      <c r="BM1405" s="186" t="s">
        <v>1677</v>
      </c>
    </row>
    <row r="1406" spans="1:47" s="2" customFormat="1" ht="12">
      <c r="A1406" s="36"/>
      <c r="B1406" s="37"/>
      <c r="C1406" s="38"/>
      <c r="D1406" s="188" t="s">
        <v>153</v>
      </c>
      <c r="E1406" s="38"/>
      <c r="F1406" s="189" t="s">
        <v>1678</v>
      </c>
      <c r="G1406" s="38"/>
      <c r="H1406" s="38"/>
      <c r="I1406" s="190"/>
      <c r="J1406" s="38"/>
      <c r="K1406" s="38"/>
      <c r="L1406" s="41"/>
      <c r="M1406" s="191"/>
      <c r="N1406" s="192"/>
      <c r="O1406" s="66"/>
      <c r="P1406" s="66"/>
      <c r="Q1406" s="66"/>
      <c r="R1406" s="66"/>
      <c r="S1406" s="66"/>
      <c r="T1406" s="67"/>
      <c r="U1406" s="36"/>
      <c r="V1406" s="36"/>
      <c r="W1406" s="36"/>
      <c r="X1406" s="36"/>
      <c r="Y1406" s="36"/>
      <c r="Z1406" s="36"/>
      <c r="AA1406" s="36"/>
      <c r="AB1406" s="36"/>
      <c r="AC1406" s="36"/>
      <c r="AD1406" s="36"/>
      <c r="AE1406" s="36"/>
      <c r="AT1406" s="19" t="s">
        <v>153</v>
      </c>
      <c r="AU1406" s="19" t="s">
        <v>82</v>
      </c>
    </row>
    <row r="1407" spans="2:51" s="13" customFormat="1" ht="12">
      <c r="B1407" s="193"/>
      <c r="C1407" s="194"/>
      <c r="D1407" s="195" t="s">
        <v>155</v>
      </c>
      <c r="E1407" s="196" t="s">
        <v>19</v>
      </c>
      <c r="F1407" s="197" t="s">
        <v>1679</v>
      </c>
      <c r="G1407" s="194"/>
      <c r="H1407" s="196" t="s">
        <v>19</v>
      </c>
      <c r="I1407" s="198"/>
      <c r="J1407" s="194"/>
      <c r="K1407" s="194"/>
      <c r="L1407" s="199"/>
      <c r="M1407" s="200"/>
      <c r="N1407" s="201"/>
      <c r="O1407" s="201"/>
      <c r="P1407" s="201"/>
      <c r="Q1407" s="201"/>
      <c r="R1407" s="201"/>
      <c r="S1407" s="201"/>
      <c r="T1407" s="202"/>
      <c r="AT1407" s="203" t="s">
        <v>155</v>
      </c>
      <c r="AU1407" s="203" t="s">
        <v>82</v>
      </c>
      <c r="AV1407" s="13" t="s">
        <v>80</v>
      </c>
      <c r="AW1407" s="13" t="s">
        <v>33</v>
      </c>
      <c r="AX1407" s="13" t="s">
        <v>72</v>
      </c>
      <c r="AY1407" s="203" t="s">
        <v>143</v>
      </c>
    </row>
    <row r="1408" spans="2:51" s="14" customFormat="1" ht="12">
      <c r="B1408" s="204"/>
      <c r="C1408" s="205"/>
      <c r="D1408" s="195" t="s">
        <v>155</v>
      </c>
      <c r="E1408" s="206" t="s">
        <v>19</v>
      </c>
      <c r="F1408" s="207" t="s">
        <v>1581</v>
      </c>
      <c r="G1408" s="205"/>
      <c r="H1408" s="208">
        <v>15.7</v>
      </c>
      <c r="I1408" s="209"/>
      <c r="J1408" s="205"/>
      <c r="K1408" s="205"/>
      <c r="L1408" s="210"/>
      <c r="M1408" s="211"/>
      <c r="N1408" s="212"/>
      <c r="O1408" s="212"/>
      <c r="P1408" s="212"/>
      <c r="Q1408" s="212"/>
      <c r="R1408" s="212"/>
      <c r="S1408" s="212"/>
      <c r="T1408" s="213"/>
      <c r="AT1408" s="214" t="s">
        <v>155</v>
      </c>
      <c r="AU1408" s="214" t="s">
        <v>82</v>
      </c>
      <c r="AV1408" s="14" t="s">
        <v>82</v>
      </c>
      <c r="AW1408" s="14" t="s">
        <v>33</v>
      </c>
      <c r="AX1408" s="14" t="s">
        <v>72</v>
      </c>
      <c r="AY1408" s="214" t="s">
        <v>143</v>
      </c>
    </row>
    <row r="1409" spans="2:51" s="13" customFormat="1" ht="12">
      <c r="B1409" s="193"/>
      <c r="C1409" s="194"/>
      <c r="D1409" s="195" t="s">
        <v>155</v>
      </c>
      <c r="E1409" s="196" t="s">
        <v>19</v>
      </c>
      <c r="F1409" s="197" t="s">
        <v>1680</v>
      </c>
      <c r="G1409" s="194"/>
      <c r="H1409" s="196" t="s">
        <v>19</v>
      </c>
      <c r="I1409" s="198"/>
      <c r="J1409" s="194"/>
      <c r="K1409" s="194"/>
      <c r="L1409" s="199"/>
      <c r="M1409" s="200"/>
      <c r="N1409" s="201"/>
      <c r="O1409" s="201"/>
      <c r="P1409" s="201"/>
      <c r="Q1409" s="201"/>
      <c r="R1409" s="201"/>
      <c r="S1409" s="201"/>
      <c r="T1409" s="202"/>
      <c r="AT1409" s="203" t="s">
        <v>155</v>
      </c>
      <c r="AU1409" s="203" t="s">
        <v>82</v>
      </c>
      <c r="AV1409" s="13" t="s">
        <v>80</v>
      </c>
      <c r="AW1409" s="13" t="s">
        <v>33</v>
      </c>
      <c r="AX1409" s="13" t="s">
        <v>72</v>
      </c>
      <c r="AY1409" s="203" t="s">
        <v>143</v>
      </c>
    </row>
    <row r="1410" spans="2:51" s="14" customFormat="1" ht="12">
      <c r="B1410" s="204"/>
      <c r="C1410" s="205"/>
      <c r="D1410" s="195" t="s">
        <v>155</v>
      </c>
      <c r="E1410" s="206" t="s">
        <v>19</v>
      </c>
      <c r="F1410" s="207" t="s">
        <v>1681</v>
      </c>
      <c r="G1410" s="205"/>
      <c r="H1410" s="208">
        <v>12.74</v>
      </c>
      <c r="I1410" s="209"/>
      <c r="J1410" s="205"/>
      <c r="K1410" s="205"/>
      <c r="L1410" s="210"/>
      <c r="M1410" s="211"/>
      <c r="N1410" s="212"/>
      <c r="O1410" s="212"/>
      <c r="P1410" s="212"/>
      <c r="Q1410" s="212"/>
      <c r="R1410" s="212"/>
      <c r="S1410" s="212"/>
      <c r="T1410" s="213"/>
      <c r="AT1410" s="214" t="s">
        <v>155</v>
      </c>
      <c r="AU1410" s="214" t="s">
        <v>82</v>
      </c>
      <c r="AV1410" s="14" t="s">
        <v>82</v>
      </c>
      <c r="AW1410" s="14" t="s">
        <v>33</v>
      </c>
      <c r="AX1410" s="14" t="s">
        <v>72</v>
      </c>
      <c r="AY1410" s="214" t="s">
        <v>143</v>
      </c>
    </row>
    <row r="1411" spans="2:51" s="15" customFormat="1" ht="12">
      <c r="B1411" s="215"/>
      <c r="C1411" s="216"/>
      <c r="D1411" s="195" t="s">
        <v>155</v>
      </c>
      <c r="E1411" s="217" t="s">
        <v>19</v>
      </c>
      <c r="F1411" s="218" t="s">
        <v>166</v>
      </c>
      <c r="G1411" s="216"/>
      <c r="H1411" s="219">
        <v>28.44</v>
      </c>
      <c r="I1411" s="220"/>
      <c r="J1411" s="216"/>
      <c r="K1411" s="216"/>
      <c r="L1411" s="221"/>
      <c r="M1411" s="222"/>
      <c r="N1411" s="223"/>
      <c r="O1411" s="223"/>
      <c r="P1411" s="223"/>
      <c r="Q1411" s="223"/>
      <c r="R1411" s="223"/>
      <c r="S1411" s="223"/>
      <c r="T1411" s="224"/>
      <c r="AT1411" s="225" t="s">
        <v>155</v>
      </c>
      <c r="AU1411" s="225" t="s">
        <v>82</v>
      </c>
      <c r="AV1411" s="15" t="s">
        <v>151</v>
      </c>
      <c r="AW1411" s="15" t="s">
        <v>33</v>
      </c>
      <c r="AX1411" s="15" t="s">
        <v>80</v>
      </c>
      <c r="AY1411" s="225" t="s">
        <v>143</v>
      </c>
    </row>
    <row r="1412" spans="1:65" s="2" customFormat="1" ht="37.9" customHeight="1">
      <c r="A1412" s="36"/>
      <c r="B1412" s="37"/>
      <c r="C1412" s="175" t="s">
        <v>1682</v>
      </c>
      <c r="D1412" s="175" t="s">
        <v>146</v>
      </c>
      <c r="E1412" s="176" t="s">
        <v>1683</v>
      </c>
      <c r="F1412" s="177" t="s">
        <v>1684</v>
      </c>
      <c r="G1412" s="178" t="s">
        <v>169</v>
      </c>
      <c r="H1412" s="179">
        <v>40</v>
      </c>
      <c r="I1412" s="180"/>
      <c r="J1412" s="181">
        <f>ROUND(I1412*H1412,2)</f>
        <v>0</v>
      </c>
      <c r="K1412" s="177" t="s">
        <v>150</v>
      </c>
      <c r="L1412" s="41"/>
      <c r="M1412" s="182" t="s">
        <v>19</v>
      </c>
      <c r="N1412" s="183" t="s">
        <v>43</v>
      </c>
      <c r="O1412" s="66"/>
      <c r="P1412" s="184">
        <f>O1412*H1412</f>
        <v>0</v>
      </c>
      <c r="Q1412" s="184">
        <v>0.00351</v>
      </c>
      <c r="R1412" s="184">
        <f>Q1412*H1412</f>
        <v>0.1404</v>
      </c>
      <c r="S1412" s="184">
        <v>0</v>
      </c>
      <c r="T1412" s="185">
        <f>S1412*H1412</f>
        <v>0</v>
      </c>
      <c r="U1412" s="36"/>
      <c r="V1412" s="36"/>
      <c r="W1412" s="36"/>
      <c r="X1412" s="36"/>
      <c r="Y1412" s="36"/>
      <c r="Z1412" s="36"/>
      <c r="AA1412" s="36"/>
      <c r="AB1412" s="36"/>
      <c r="AC1412" s="36"/>
      <c r="AD1412" s="36"/>
      <c r="AE1412" s="36"/>
      <c r="AR1412" s="186" t="s">
        <v>257</v>
      </c>
      <c r="AT1412" s="186" t="s">
        <v>146</v>
      </c>
      <c r="AU1412" s="186" t="s">
        <v>82</v>
      </c>
      <c r="AY1412" s="19" t="s">
        <v>143</v>
      </c>
      <c r="BE1412" s="187">
        <f>IF(N1412="základní",J1412,0)</f>
        <v>0</v>
      </c>
      <c r="BF1412" s="187">
        <f>IF(N1412="snížená",J1412,0)</f>
        <v>0</v>
      </c>
      <c r="BG1412" s="187">
        <f>IF(N1412="zákl. přenesená",J1412,0)</f>
        <v>0</v>
      </c>
      <c r="BH1412" s="187">
        <f>IF(N1412="sníž. přenesená",J1412,0)</f>
        <v>0</v>
      </c>
      <c r="BI1412" s="187">
        <f>IF(N1412="nulová",J1412,0)</f>
        <v>0</v>
      </c>
      <c r="BJ1412" s="19" t="s">
        <v>80</v>
      </c>
      <c r="BK1412" s="187">
        <f>ROUND(I1412*H1412,2)</f>
        <v>0</v>
      </c>
      <c r="BL1412" s="19" t="s">
        <v>257</v>
      </c>
      <c r="BM1412" s="186" t="s">
        <v>1685</v>
      </c>
    </row>
    <row r="1413" spans="1:47" s="2" customFormat="1" ht="12">
      <c r="A1413" s="36"/>
      <c r="B1413" s="37"/>
      <c r="C1413" s="38"/>
      <c r="D1413" s="188" t="s">
        <v>153</v>
      </c>
      <c r="E1413" s="38"/>
      <c r="F1413" s="189" t="s">
        <v>1686</v>
      </c>
      <c r="G1413" s="38"/>
      <c r="H1413" s="38"/>
      <c r="I1413" s="190"/>
      <c r="J1413" s="38"/>
      <c r="K1413" s="38"/>
      <c r="L1413" s="41"/>
      <c r="M1413" s="191"/>
      <c r="N1413" s="192"/>
      <c r="O1413" s="66"/>
      <c r="P1413" s="66"/>
      <c r="Q1413" s="66"/>
      <c r="R1413" s="66"/>
      <c r="S1413" s="66"/>
      <c r="T1413" s="67"/>
      <c r="U1413" s="36"/>
      <c r="V1413" s="36"/>
      <c r="W1413" s="36"/>
      <c r="X1413" s="36"/>
      <c r="Y1413" s="36"/>
      <c r="Z1413" s="36"/>
      <c r="AA1413" s="36"/>
      <c r="AB1413" s="36"/>
      <c r="AC1413" s="36"/>
      <c r="AD1413" s="36"/>
      <c r="AE1413" s="36"/>
      <c r="AT1413" s="19" t="s">
        <v>153</v>
      </c>
      <c r="AU1413" s="19" t="s">
        <v>82</v>
      </c>
    </row>
    <row r="1414" spans="2:51" s="13" customFormat="1" ht="12">
      <c r="B1414" s="193"/>
      <c r="C1414" s="194"/>
      <c r="D1414" s="195" t="s">
        <v>155</v>
      </c>
      <c r="E1414" s="196" t="s">
        <v>19</v>
      </c>
      <c r="F1414" s="197" t="s">
        <v>832</v>
      </c>
      <c r="G1414" s="194"/>
      <c r="H1414" s="196" t="s">
        <v>19</v>
      </c>
      <c r="I1414" s="198"/>
      <c r="J1414" s="194"/>
      <c r="K1414" s="194"/>
      <c r="L1414" s="199"/>
      <c r="M1414" s="200"/>
      <c r="N1414" s="201"/>
      <c r="O1414" s="201"/>
      <c r="P1414" s="201"/>
      <c r="Q1414" s="201"/>
      <c r="R1414" s="201"/>
      <c r="S1414" s="201"/>
      <c r="T1414" s="202"/>
      <c r="AT1414" s="203" t="s">
        <v>155</v>
      </c>
      <c r="AU1414" s="203" t="s">
        <v>82</v>
      </c>
      <c r="AV1414" s="13" t="s">
        <v>80</v>
      </c>
      <c r="AW1414" s="13" t="s">
        <v>33</v>
      </c>
      <c r="AX1414" s="13" t="s">
        <v>72</v>
      </c>
      <c r="AY1414" s="203" t="s">
        <v>143</v>
      </c>
    </row>
    <row r="1415" spans="2:51" s="14" customFormat="1" ht="12">
      <c r="B1415" s="204"/>
      <c r="C1415" s="205"/>
      <c r="D1415" s="195" t="s">
        <v>155</v>
      </c>
      <c r="E1415" s="206" t="s">
        <v>19</v>
      </c>
      <c r="F1415" s="207" t="s">
        <v>1587</v>
      </c>
      <c r="G1415" s="205"/>
      <c r="H1415" s="208">
        <v>40</v>
      </c>
      <c r="I1415" s="209"/>
      <c r="J1415" s="205"/>
      <c r="K1415" s="205"/>
      <c r="L1415" s="210"/>
      <c r="M1415" s="211"/>
      <c r="N1415" s="212"/>
      <c r="O1415" s="212"/>
      <c r="P1415" s="212"/>
      <c r="Q1415" s="212"/>
      <c r="R1415" s="212"/>
      <c r="S1415" s="212"/>
      <c r="T1415" s="213"/>
      <c r="AT1415" s="214" t="s">
        <v>155</v>
      </c>
      <c r="AU1415" s="214" t="s">
        <v>82</v>
      </c>
      <c r="AV1415" s="14" t="s">
        <v>82</v>
      </c>
      <c r="AW1415" s="14" t="s">
        <v>33</v>
      </c>
      <c r="AX1415" s="14" t="s">
        <v>80</v>
      </c>
      <c r="AY1415" s="214" t="s">
        <v>143</v>
      </c>
    </row>
    <row r="1416" spans="1:65" s="2" customFormat="1" ht="24.2" customHeight="1">
      <c r="A1416" s="36"/>
      <c r="B1416" s="37"/>
      <c r="C1416" s="175" t="s">
        <v>1687</v>
      </c>
      <c r="D1416" s="175" t="s">
        <v>146</v>
      </c>
      <c r="E1416" s="176" t="s">
        <v>1688</v>
      </c>
      <c r="F1416" s="177" t="s">
        <v>1689</v>
      </c>
      <c r="G1416" s="178" t="s">
        <v>169</v>
      </c>
      <c r="H1416" s="179">
        <v>15.9</v>
      </c>
      <c r="I1416" s="180"/>
      <c r="J1416" s="181">
        <f>ROUND(I1416*H1416,2)</f>
        <v>0</v>
      </c>
      <c r="K1416" s="177" t="s">
        <v>150</v>
      </c>
      <c r="L1416" s="41"/>
      <c r="M1416" s="182" t="s">
        <v>19</v>
      </c>
      <c r="N1416" s="183" t="s">
        <v>43</v>
      </c>
      <c r="O1416" s="66"/>
      <c r="P1416" s="184">
        <f>O1416*H1416</f>
        <v>0</v>
      </c>
      <c r="Q1416" s="184">
        <v>0.00581</v>
      </c>
      <c r="R1416" s="184">
        <f>Q1416*H1416</f>
        <v>0.092379</v>
      </c>
      <c r="S1416" s="184">
        <v>0</v>
      </c>
      <c r="T1416" s="185">
        <f>S1416*H1416</f>
        <v>0</v>
      </c>
      <c r="U1416" s="36"/>
      <c r="V1416" s="36"/>
      <c r="W1416" s="36"/>
      <c r="X1416" s="36"/>
      <c r="Y1416" s="36"/>
      <c r="Z1416" s="36"/>
      <c r="AA1416" s="36"/>
      <c r="AB1416" s="36"/>
      <c r="AC1416" s="36"/>
      <c r="AD1416" s="36"/>
      <c r="AE1416" s="36"/>
      <c r="AR1416" s="186" t="s">
        <v>257</v>
      </c>
      <c r="AT1416" s="186" t="s">
        <v>146</v>
      </c>
      <c r="AU1416" s="186" t="s">
        <v>82</v>
      </c>
      <c r="AY1416" s="19" t="s">
        <v>143</v>
      </c>
      <c r="BE1416" s="187">
        <f>IF(N1416="základní",J1416,0)</f>
        <v>0</v>
      </c>
      <c r="BF1416" s="187">
        <f>IF(N1416="snížená",J1416,0)</f>
        <v>0</v>
      </c>
      <c r="BG1416" s="187">
        <f>IF(N1416="zákl. přenesená",J1416,0)</f>
        <v>0</v>
      </c>
      <c r="BH1416" s="187">
        <f>IF(N1416="sníž. přenesená",J1416,0)</f>
        <v>0</v>
      </c>
      <c r="BI1416" s="187">
        <f>IF(N1416="nulová",J1416,0)</f>
        <v>0</v>
      </c>
      <c r="BJ1416" s="19" t="s">
        <v>80</v>
      </c>
      <c r="BK1416" s="187">
        <f>ROUND(I1416*H1416,2)</f>
        <v>0</v>
      </c>
      <c r="BL1416" s="19" t="s">
        <v>257</v>
      </c>
      <c r="BM1416" s="186" t="s">
        <v>1690</v>
      </c>
    </row>
    <row r="1417" spans="1:47" s="2" customFormat="1" ht="12">
      <c r="A1417" s="36"/>
      <c r="B1417" s="37"/>
      <c r="C1417" s="38"/>
      <c r="D1417" s="188" t="s">
        <v>153</v>
      </c>
      <c r="E1417" s="38"/>
      <c r="F1417" s="189" t="s">
        <v>1691</v>
      </c>
      <c r="G1417" s="38"/>
      <c r="H1417" s="38"/>
      <c r="I1417" s="190"/>
      <c r="J1417" s="38"/>
      <c r="K1417" s="38"/>
      <c r="L1417" s="41"/>
      <c r="M1417" s="191"/>
      <c r="N1417" s="192"/>
      <c r="O1417" s="66"/>
      <c r="P1417" s="66"/>
      <c r="Q1417" s="66"/>
      <c r="R1417" s="66"/>
      <c r="S1417" s="66"/>
      <c r="T1417" s="67"/>
      <c r="U1417" s="36"/>
      <c r="V1417" s="36"/>
      <c r="W1417" s="36"/>
      <c r="X1417" s="36"/>
      <c r="Y1417" s="36"/>
      <c r="Z1417" s="36"/>
      <c r="AA1417" s="36"/>
      <c r="AB1417" s="36"/>
      <c r="AC1417" s="36"/>
      <c r="AD1417" s="36"/>
      <c r="AE1417" s="36"/>
      <c r="AT1417" s="19" t="s">
        <v>153</v>
      </c>
      <c r="AU1417" s="19" t="s">
        <v>82</v>
      </c>
    </row>
    <row r="1418" spans="2:51" s="13" customFormat="1" ht="12">
      <c r="B1418" s="193"/>
      <c r="C1418" s="194"/>
      <c r="D1418" s="195" t="s">
        <v>155</v>
      </c>
      <c r="E1418" s="196" t="s">
        <v>19</v>
      </c>
      <c r="F1418" s="197" t="s">
        <v>1692</v>
      </c>
      <c r="G1418" s="194"/>
      <c r="H1418" s="196" t="s">
        <v>19</v>
      </c>
      <c r="I1418" s="198"/>
      <c r="J1418" s="194"/>
      <c r="K1418" s="194"/>
      <c r="L1418" s="199"/>
      <c r="M1418" s="200"/>
      <c r="N1418" s="201"/>
      <c r="O1418" s="201"/>
      <c r="P1418" s="201"/>
      <c r="Q1418" s="201"/>
      <c r="R1418" s="201"/>
      <c r="S1418" s="201"/>
      <c r="T1418" s="202"/>
      <c r="AT1418" s="203" t="s">
        <v>155</v>
      </c>
      <c r="AU1418" s="203" t="s">
        <v>82</v>
      </c>
      <c r="AV1418" s="13" t="s">
        <v>80</v>
      </c>
      <c r="AW1418" s="13" t="s">
        <v>33</v>
      </c>
      <c r="AX1418" s="13" t="s">
        <v>72</v>
      </c>
      <c r="AY1418" s="203" t="s">
        <v>143</v>
      </c>
    </row>
    <row r="1419" spans="2:51" s="14" customFormat="1" ht="12">
      <c r="B1419" s="204"/>
      <c r="C1419" s="205"/>
      <c r="D1419" s="195" t="s">
        <v>155</v>
      </c>
      <c r="E1419" s="206" t="s">
        <v>19</v>
      </c>
      <c r="F1419" s="207" t="s">
        <v>1693</v>
      </c>
      <c r="G1419" s="205"/>
      <c r="H1419" s="208">
        <v>11.6</v>
      </c>
      <c r="I1419" s="209"/>
      <c r="J1419" s="205"/>
      <c r="K1419" s="205"/>
      <c r="L1419" s="210"/>
      <c r="M1419" s="211"/>
      <c r="N1419" s="212"/>
      <c r="O1419" s="212"/>
      <c r="P1419" s="212"/>
      <c r="Q1419" s="212"/>
      <c r="R1419" s="212"/>
      <c r="S1419" s="212"/>
      <c r="T1419" s="213"/>
      <c r="AT1419" s="214" t="s">
        <v>155</v>
      </c>
      <c r="AU1419" s="214" t="s">
        <v>82</v>
      </c>
      <c r="AV1419" s="14" t="s">
        <v>82</v>
      </c>
      <c r="AW1419" s="14" t="s">
        <v>33</v>
      </c>
      <c r="AX1419" s="14" t="s">
        <v>72</v>
      </c>
      <c r="AY1419" s="214" t="s">
        <v>143</v>
      </c>
    </row>
    <row r="1420" spans="2:51" s="13" customFormat="1" ht="12">
      <c r="B1420" s="193"/>
      <c r="C1420" s="194"/>
      <c r="D1420" s="195" t="s">
        <v>155</v>
      </c>
      <c r="E1420" s="196" t="s">
        <v>19</v>
      </c>
      <c r="F1420" s="197" t="s">
        <v>832</v>
      </c>
      <c r="G1420" s="194"/>
      <c r="H1420" s="196" t="s">
        <v>19</v>
      </c>
      <c r="I1420" s="198"/>
      <c r="J1420" s="194"/>
      <c r="K1420" s="194"/>
      <c r="L1420" s="199"/>
      <c r="M1420" s="200"/>
      <c r="N1420" s="201"/>
      <c r="O1420" s="201"/>
      <c r="P1420" s="201"/>
      <c r="Q1420" s="201"/>
      <c r="R1420" s="201"/>
      <c r="S1420" s="201"/>
      <c r="T1420" s="202"/>
      <c r="AT1420" s="203" t="s">
        <v>155</v>
      </c>
      <c r="AU1420" s="203" t="s">
        <v>82</v>
      </c>
      <c r="AV1420" s="13" t="s">
        <v>80</v>
      </c>
      <c r="AW1420" s="13" t="s">
        <v>33</v>
      </c>
      <c r="AX1420" s="13" t="s">
        <v>72</v>
      </c>
      <c r="AY1420" s="203" t="s">
        <v>143</v>
      </c>
    </row>
    <row r="1421" spans="2:51" s="14" customFormat="1" ht="12">
      <c r="B1421" s="204"/>
      <c r="C1421" s="205"/>
      <c r="D1421" s="195" t="s">
        <v>155</v>
      </c>
      <c r="E1421" s="206" t="s">
        <v>19</v>
      </c>
      <c r="F1421" s="207" t="s">
        <v>1593</v>
      </c>
      <c r="G1421" s="205"/>
      <c r="H1421" s="208">
        <v>4.3</v>
      </c>
      <c r="I1421" s="209"/>
      <c r="J1421" s="205"/>
      <c r="K1421" s="205"/>
      <c r="L1421" s="210"/>
      <c r="M1421" s="211"/>
      <c r="N1421" s="212"/>
      <c r="O1421" s="212"/>
      <c r="P1421" s="212"/>
      <c r="Q1421" s="212"/>
      <c r="R1421" s="212"/>
      <c r="S1421" s="212"/>
      <c r="T1421" s="213"/>
      <c r="AT1421" s="214" t="s">
        <v>155</v>
      </c>
      <c r="AU1421" s="214" t="s">
        <v>82</v>
      </c>
      <c r="AV1421" s="14" t="s">
        <v>82</v>
      </c>
      <c r="AW1421" s="14" t="s">
        <v>33</v>
      </c>
      <c r="AX1421" s="14" t="s">
        <v>72</v>
      </c>
      <c r="AY1421" s="214" t="s">
        <v>143</v>
      </c>
    </row>
    <row r="1422" spans="2:51" s="15" customFormat="1" ht="12">
      <c r="B1422" s="215"/>
      <c r="C1422" s="216"/>
      <c r="D1422" s="195" t="s">
        <v>155</v>
      </c>
      <c r="E1422" s="217" t="s">
        <v>19</v>
      </c>
      <c r="F1422" s="218" t="s">
        <v>166</v>
      </c>
      <c r="G1422" s="216"/>
      <c r="H1422" s="219">
        <v>15.9</v>
      </c>
      <c r="I1422" s="220"/>
      <c r="J1422" s="216"/>
      <c r="K1422" s="216"/>
      <c r="L1422" s="221"/>
      <c r="M1422" s="222"/>
      <c r="N1422" s="223"/>
      <c r="O1422" s="223"/>
      <c r="P1422" s="223"/>
      <c r="Q1422" s="223"/>
      <c r="R1422" s="223"/>
      <c r="S1422" s="223"/>
      <c r="T1422" s="224"/>
      <c r="AT1422" s="225" t="s">
        <v>155</v>
      </c>
      <c r="AU1422" s="225" t="s">
        <v>82</v>
      </c>
      <c r="AV1422" s="15" t="s">
        <v>151</v>
      </c>
      <c r="AW1422" s="15" t="s">
        <v>33</v>
      </c>
      <c r="AX1422" s="15" t="s">
        <v>80</v>
      </c>
      <c r="AY1422" s="225" t="s">
        <v>143</v>
      </c>
    </row>
    <row r="1423" spans="1:65" s="2" customFormat="1" ht="33" customHeight="1">
      <c r="A1423" s="36"/>
      <c r="B1423" s="37"/>
      <c r="C1423" s="175" t="s">
        <v>1694</v>
      </c>
      <c r="D1423" s="175" t="s">
        <v>146</v>
      </c>
      <c r="E1423" s="176" t="s">
        <v>1695</v>
      </c>
      <c r="F1423" s="177" t="s">
        <v>1696</v>
      </c>
      <c r="G1423" s="178" t="s">
        <v>169</v>
      </c>
      <c r="H1423" s="179">
        <v>9.02</v>
      </c>
      <c r="I1423" s="180"/>
      <c r="J1423" s="181">
        <f>ROUND(I1423*H1423,2)</f>
        <v>0</v>
      </c>
      <c r="K1423" s="177" t="s">
        <v>150</v>
      </c>
      <c r="L1423" s="41"/>
      <c r="M1423" s="182" t="s">
        <v>19</v>
      </c>
      <c r="N1423" s="183" t="s">
        <v>43</v>
      </c>
      <c r="O1423" s="66"/>
      <c r="P1423" s="184">
        <f>O1423*H1423</f>
        <v>0</v>
      </c>
      <c r="Q1423" s="184">
        <v>0.00347</v>
      </c>
      <c r="R1423" s="184">
        <f>Q1423*H1423</f>
        <v>0.0312994</v>
      </c>
      <c r="S1423" s="184">
        <v>0</v>
      </c>
      <c r="T1423" s="185">
        <f>S1423*H1423</f>
        <v>0</v>
      </c>
      <c r="U1423" s="36"/>
      <c r="V1423" s="36"/>
      <c r="W1423" s="36"/>
      <c r="X1423" s="36"/>
      <c r="Y1423" s="36"/>
      <c r="Z1423" s="36"/>
      <c r="AA1423" s="36"/>
      <c r="AB1423" s="36"/>
      <c r="AC1423" s="36"/>
      <c r="AD1423" s="36"/>
      <c r="AE1423" s="36"/>
      <c r="AR1423" s="186" t="s">
        <v>257</v>
      </c>
      <c r="AT1423" s="186" t="s">
        <v>146</v>
      </c>
      <c r="AU1423" s="186" t="s">
        <v>82</v>
      </c>
      <c r="AY1423" s="19" t="s">
        <v>143</v>
      </c>
      <c r="BE1423" s="187">
        <f>IF(N1423="základní",J1423,0)</f>
        <v>0</v>
      </c>
      <c r="BF1423" s="187">
        <f>IF(N1423="snížená",J1423,0)</f>
        <v>0</v>
      </c>
      <c r="BG1423" s="187">
        <f>IF(N1423="zákl. přenesená",J1423,0)</f>
        <v>0</v>
      </c>
      <c r="BH1423" s="187">
        <f>IF(N1423="sníž. přenesená",J1423,0)</f>
        <v>0</v>
      </c>
      <c r="BI1423" s="187">
        <f>IF(N1423="nulová",J1423,0)</f>
        <v>0</v>
      </c>
      <c r="BJ1423" s="19" t="s">
        <v>80</v>
      </c>
      <c r="BK1423" s="187">
        <f>ROUND(I1423*H1423,2)</f>
        <v>0</v>
      </c>
      <c r="BL1423" s="19" t="s">
        <v>257</v>
      </c>
      <c r="BM1423" s="186" t="s">
        <v>1697</v>
      </c>
    </row>
    <row r="1424" spans="1:47" s="2" customFormat="1" ht="12">
      <c r="A1424" s="36"/>
      <c r="B1424" s="37"/>
      <c r="C1424" s="38"/>
      <c r="D1424" s="188" t="s">
        <v>153</v>
      </c>
      <c r="E1424" s="38"/>
      <c r="F1424" s="189" t="s">
        <v>1698</v>
      </c>
      <c r="G1424" s="38"/>
      <c r="H1424" s="38"/>
      <c r="I1424" s="190"/>
      <c r="J1424" s="38"/>
      <c r="K1424" s="38"/>
      <c r="L1424" s="41"/>
      <c r="M1424" s="191"/>
      <c r="N1424" s="192"/>
      <c r="O1424" s="66"/>
      <c r="P1424" s="66"/>
      <c r="Q1424" s="66"/>
      <c r="R1424" s="66"/>
      <c r="S1424" s="66"/>
      <c r="T1424" s="67"/>
      <c r="U1424" s="36"/>
      <c r="V1424" s="36"/>
      <c r="W1424" s="36"/>
      <c r="X1424" s="36"/>
      <c r="Y1424" s="36"/>
      <c r="Z1424" s="36"/>
      <c r="AA1424" s="36"/>
      <c r="AB1424" s="36"/>
      <c r="AC1424" s="36"/>
      <c r="AD1424" s="36"/>
      <c r="AE1424" s="36"/>
      <c r="AT1424" s="19" t="s">
        <v>153</v>
      </c>
      <c r="AU1424" s="19" t="s">
        <v>82</v>
      </c>
    </row>
    <row r="1425" spans="2:51" s="13" customFormat="1" ht="12">
      <c r="B1425" s="193"/>
      <c r="C1425" s="194"/>
      <c r="D1425" s="195" t="s">
        <v>155</v>
      </c>
      <c r="E1425" s="196" t="s">
        <v>19</v>
      </c>
      <c r="F1425" s="197" t="s">
        <v>1680</v>
      </c>
      <c r="G1425" s="194"/>
      <c r="H1425" s="196" t="s">
        <v>19</v>
      </c>
      <c r="I1425" s="198"/>
      <c r="J1425" s="194"/>
      <c r="K1425" s="194"/>
      <c r="L1425" s="199"/>
      <c r="M1425" s="200"/>
      <c r="N1425" s="201"/>
      <c r="O1425" s="201"/>
      <c r="P1425" s="201"/>
      <c r="Q1425" s="201"/>
      <c r="R1425" s="201"/>
      <c r="S1425" s="201"/>
      <c r="T1425" s="202"/>
      <c r="AT1425" s="203" t="s">
        <v>155</v>
      </c>
      <c r="AU1425" s="203" t="s">
        <v>82</v>
      </c>
      <c r="AV1425" s="13" t="s">
        <v>80</v>
      </c>
      <c r="AW1425" s="13" t="s">
        <v>33</v>
      </c>
      <c r="AX1425" s="13" t="s">
        <v>72</v>
      </c>
      <c r="AY1425" s="203" t="s">
        <v>143</v>
      </c>
    </row>
    <row r="1426" spans="2:51" s="14" customFormat="1" ht="12">
      <c r="B1426" s="204"/>
      <c r="C1426" s="205"/>
      <c r="D1426" s="195" t="s">
        <v>155</v>
      </c>
      <c r="E1426" s="206" t="s">
        <v>19</v>
      </c>
      <c r="F1426" s="207" t="s">
        <v>1699</v>
      </c>
      <c r="G1426" s="205"/>
      <c r="H1426" s="208">
        <v>9.02</v>
      </c>
      <c r="I1426" s="209"/>
      <c r="J1426" s="205"/>
      <c r="K1426" s="205"/>
      <c r="L1426" s="210"/>
      <c r="M1426" s="211"/>
      <c r="N1426" s="212"/>
      <c r="O1426" s="212"/>
      <c r="P1426" s="212"/>
      <c r="Q1426" s="212"/>
      <c r="R1426" s="212"/>
      <c r="S1426" s="212"/>
      <c r="T1426" s="213"/>
      <c r="AT1426" s="214" t="s">
        <v>155</v>
      </c>
      <c r="AU1426" s="214" t="s">
        <v>82</v>
      </c>
      <c r="AV1426" s="14" t="s">
        <v>82</v>
      </c>
      <c r="AW1426" s="14" t="s">
        <v>33</v>
      </c>
      <c r="AX1426" s="14" t="s">
        <v>80</v>
      </c>
      <c r="AY1426" s="214" t="s">
        <v>143</v>
      </c>
    </row>
    <row r="1427" spans="1:65" s="2" customFormat="1" ht="37.9" customHeight="1">
      <c r="A1427" s="36"/>
      <c r="B1427" s="37"/>
      <c r="C1427" s="175" t="s">
        <v>1700</v>
      </c>
      <c r="D1427" s="175" t="s">
        <v>146</v>
      </c>
      <c r="E1427" s="176" t="s">
        <v>1701</v>
      </c>
      <c r="F1427" s="177" t="s">
        <v>1702</v>
      </c>
      <c r="G1427" s="178" t="s">
        <v>169</v>
      </c>
      <c r="H1427" s="179">
        <v>16.7</v>
      </c>
      <c r="I1427" s="180"/>
      <c r="J1427" s="181">
        <f>ROUND(I1427*H1427,2)</f>
        <v>0</v>
      </c>
      <c r="K1427" s="177" t="s">
        <v>150</v>
      </c>
      <c r="L1427" s="41"/>
      <c r="M1427" s="182" t="s">
        <v>19</v>
      </c>
      <c r="N1427" s="183" t="s">
        <v>43</v>
      </c>
      <c r="O1427" s="66"/>
      <c r="P1427" s="184">
        <f>O1427*H1427</f>
        <v>0</v>
      </c>
      <c r="Q1427" s="184">
        <v>0.00429</v>
      </c>
      <c r="R1427" s="184">
        <f>Q1427*H1427</f>
        <v>0.071643</v>
      </c>
      <c r="S1427" s="184">
        <v>0</v>
      </c>
      <c r="T1427" s="185">
        <f>S1427*H1427</f>
        <v>0</v>
      </c>
      <c r="U1427" s="36"/>
      <c r="V1427" s="36"/>
      <c r="W1427" s="36"/>
      <c r="X1427" s="36"/>
      <c r="Y1427" s="36"/>
      <c r="Z1427" s="36"/>
      <c r="AA1427" s="36"/>
      <c r="AB1427" s="36"/>
      <c r="AC1427" s="36"/>
      <c r="AD1427" s="36"/>
      <c r="AE1427" s="36"/>
      <c r="AR1427" s="186" t="s">
        <v>257</v>
      </c>
      <c r="AT1427" s="186" t="s">
        <v>146</v>
      </c>
      <c r="AU1427" s="186" t="s">
        <v>82</v>
      </c>
      <c r="AY1427" s="19" t="s">
        <v>143</v>
      </c>
      <c r="BE1427" s="187">
        <f>IF(N1427="základní",J1427,0)</f>
        <v>0</v>
      </c>
      <c r="BF1427" s="187">
        <f>IF(N1427="snížená",J1427,0)</f>
        <v>0</v>
      </c>
      <c r="BG1427" s="187">
        <f>IF(N1427="zákl. přenesená",J1427,0)</f>
        <v>0</v>
      </c>
      <c r="BH1427" s="187">
        <f>IF(N1427="sníž. přenesená",J1427,0)</f>
        <v>0</v>
      </c>
      <c r="BI1427" s="187">
        <f>IF(N1427="nulová",J1427,0)</f>
        <v>0</v>
      </c>
      <c r="BJ1427" s="19" t="s">
        <v>80</v>
      </c>
      <c r="BK1427" s="187">
        <f>ROUND(I1427*H1427,2)</f>
        <v>0</v>
      </c>
      <c r="BL1427" s="19" t="s">
        <v>257</v>
      </c>
      <c r="BM1427" s="186" t="s">
        <v>1703</v>
      </c>
    </row>
    <row r="1428" spans="1:47" s="2" customFormat="1" ht="12">
      <c r="A1428" s="36"/>
      <c r="B1428" s="37"/>
      <c r="C1428" s="38"/>
      <c r="D1428" s="188" t="s">
        <v>153</v>
      </c>
      <c r="E1428" s="38"/>
      <c r="F1428" s="189" t="s">
        <v>1704</v>
      </c>
      <c r="G1428" s="38"/>
      <c r="H1428" s="38"/>
      <c r="I1428" s="190"/>
      <c r="J1428" s="38"/>
      <c r="K1428" s="38"/>
      <c r="L1428" s="41"/>
      <c r="M1428" s="191"/>
      <c r="N1428" s="192"/>
      <c r="O1428" s="66"/>
      <c r="P1428" s="66"/>
      <c r="Q1428" s="66"/>
      <c r="R1428" s="66"/>
      <c r="S1428" s="66"/>
      <c r="T1428" s="67"/>
      <c r="U1428" s="36"/>
      <c r="V1428" s="36"/>
      <c r="W1428" s="36"/>
      <c r="X1428" s="36"/>
      <c r="Y1428" s="36"/>
      <c r="Z1428" s="36"/>
      <c r="AA1428" s="36"/>
      <c r="AB1428" s="36"/>
      <c r="AC1428" s="36"/>
      <c r="AD1428" s="36"/>
      <c r="AE1428" s="36"/>
      <c r="AT1428" s="19" t="s">
        <v>153</v>
      </c>
      <c r="AU1428" s="19" t="s">
        <v>82</v>
      </c>
    </row>
    <row r="1429" spans="2:51" s="14" customFormat="1" ht="12">
      <c r="B1429" s="204"/>
      <c r="C1429" s="205"/>
      <c r="D1429" s="195" t="s">
        <v>155</v>
      </c>
      <c r="E1429" s="206" t="s">
        <v>19</v>
      </c>
      <c r="F1429" s="207" t="s">
        <v>1705</v>
      </c>
      <c r="G1429" s="205"/>
      <c r="H1429" s="208">
        <v>11.05</v>
      </c>
      <c r="I1429" s="209"/>
      <c r="J1429" s="205"/>
      <c r="K1429" s="205"/>
      <c r="L1429" s="210"/>
      <c r="M1429" s="211"/>
      <c r="N1429" s="212"/>
      <c r="O1429" s="212"/>
      <c r="P1429" s="212"/>
      <c r="Q1429" s="212"/>
      <c r="R1429" s="212"/>
      <c r="S1429" s="212"/>
      <c r="T1429" s="213"/>
      <c r="AT1429" s="214" t="s">
        <v>155</v>
      </c>
      <c r="AU1429" s="214" t="s">
        <v>82</v>
      </c>
      <c r="AV1429" s="14" t="s">
        <v>82</v>
      </c>
      <c r="AW1429" s="14" t="s">
        <v>33</v>
      </c>
      <c r="AX1429" s="14" t="s">
        <v>72</v>
      </c>
      <c r="AY1429" s="214" t="s">
        <v>143</v>
      </c>
    </row>
    <row r="1430" spans="2:51" s="14" customFormat="1" ht="12">
      <c r="B1430" s="204"/>
      <c r="C1430" s="205"/>
      <c r="D1430" s="195" t="s">
        <v>155</v>
      </c>
      <c r="E1430" s="206" t="s">
        <v>19</v>
      </c>
      <c r="F1430" s="207" t="s">
        <v>1706</v>
      </c>
      <c r="G1430" s="205"/>
      <c r="H1430" s="208">
        <v>2.5</v>
      </c>
      <c r="I1430" s="209"/>
      <c r="J1430" s="205"/>
      <c r="K1430" s="205"/>
      <c r="L1430" s="210"/>
      <c r="M1430" s="211"/>
      <c r="N1430" s="212"/>
      <c r="O1430" s="212"/>
      <c r="P1430" s="212"/>
      <c r="Q1430" s="212"/>
      <c r="R1430" s="212"/>
      <c r="S1430" s="212"/>
      <c r="T1430" s="213"/>
      <c r="AT1430" s="214" t="s">
        <v>155</v>
      </c>
      <c r="AU1430" s="214" t="s">
        <v>82</v>
      </c>
      <c r="AV1430" s="14" t="s">
        <v>82</v>
      </c>
      <c r="AW1430" s="14" t="s">
        <v>33</v>
      </c>
      <c r="AX1430" s="14" t="s">
        <v>72</v>
      </c>
      <c r="AY1430" s="214" t="s">
        <v>143</v>
      </c>
    </row>
    <row r="1431" spans="2:51" s="14" customFormat="1" ht="12">
      <c r="B1431" s="204"/>
      <c r="C1431" s="205"/>
      <c r="D1431" s="195" t="s">
        <v>155</v>
      </c>
      <c r="E1431" s="206" t="s">
        <v>19</v>
      </c>
      <c r="F1431" s="207" t="s">
        <v>1707</v>
      </c>
      <c r="G1431" s="205"/>
      <c r="H1431" s="208">
        <v>3.15</v>
      </c>
      <c r="I1431" s="209"/>
      <c r="J1431" s="205"/>
      <c r="K1431" s="205"/>
      <c r="L1431" s="210"/>
      <c r="M1431" s="211"/>
      <c r="N1431" s="212"/>
      <c r="O1431" s="212"/>
      <c r="P1431" s="212"/>
      <c r="Q1431" s="212"/>
      <c r="R1431" s="212"/>
      <c r="S1431" s="212"/>
      <c r="T1431" s="213"/>
      <c r="AT1431" s="214" t="s">
        <v>155</v>
      </c>
      <c r="AU1431" s="214" t="s">
        <v>82</v>
      </c>
      <c r="AV1431" s="14" t="s">
        <v>82</v>
      </c>
      <c r="AW1431" s="14" t="s">
        <v>33</v>
      </c>
      <c r="AX1431" s="14" t="s">
        <v>72</v>
      </c>
      <c r="AY1431" s="214" t="s">
        <v>143</v>
      </c>
    </row>
    <row r="1432" spans="2:51" s="15" customFormat="1" ht="12">
      <c r="B1432" s="215"/>
      <c r="C1432" s="216"/>
      <c r="D1432" s="195" t="s">
        <v>155</v>
      </c>
      <c r="E1432" s="217" t="s">
        <v>19</v>
      </c>
      <c r="F1432" s="218" t="s">
        <v>166</v>
      </c>
      <c r="G1432" s="216"/>
      <c r="H1432" s="219">
        <v>16.7</v>
      </c>
      <c r="I1432" s="220"/>
      <c r="J1432" s="216"/>
      <c r="K1432" s="216"/>
      <c r="L1432" s="221"/>
      <c r="M1432" s="222"/>
      <c r="N1432" s="223"/>
      <c r="O1432" s="223"/>
      <c r="P1432" s="223"/>
      <c r="Q1432" s="223"/>
      <c r="R1432" s="223"/>
      <c r="S1432" s="223"/>
      <c r="T1432" s="224"/>
      <c r="AT1432" s="225" t="s">
        <v>155</v>
      </c>
      <c r="AU1432" s="225" t="s">
        <v>82</v>
      </c>
      <c r="AV1432" s="15" t="s">
        <v>151</v>
      </c>
      <c r="AW1432" s="15" t="s">
        <v>33</v>
      </c>
      <c r="AX1432" s="15" t="s">
        <v>80</v>
      </c>
      <c r="AY1432" s="225" t="s">
        <v>143</v>
      </c>
    </row>
    <row r="1433" spans="1:65" s="2" customFormat="1" ht="37.9" customHeight="1">
      <c r="A1433" s="36"/>
      <c r="B1433" s="37"/>
      <c r="C1433" s="175" t="s">
        <v>1708</v>
      </c>
      <c r="D1433" s="175" t="s">
        <v>146</v>
      </c>
      <c r="E1433" s="176" t="s">
        <v>1709</v>
      </c>
      <c r="F1433" s="177" t="s">
        <v>1710</v>
      </c>
      <c r="G1433" s="178" t="s">
        <v>169</v>
      </c>
      <c r="H1433" s="179">
        <v>95.28</v>
      </c>
      <c r="I1433" s="180"/>
      <c r="J1433" s="181">
        <f>ROUND(I1433*H1433,2)</f>
        <v>0</v>
      </c>
      <c r="K1433" s="177" t="s">
        <v>150</v>
      </c>
      <c r="L1433" s="41"/>
      <c r="M1433" s="182" t="s">
        <v>19</v>
      </c>
      <c r="N1433" s="183" t="s">
        <v>43</v>
      </c>
      <c r="O1433" s="66"/>
      <c r="P1433" s="184">
        <f>O1433*H1433</f>
        <v>0</v>
      </c>
      <c r="Q1433" s="184">
        <v>0.00397</v>
      </c>
      <c r="R1433" s="184">
        <f>Q1433*H1433</f>
        <v>0.3782616</v>
      </c>
      <c r="S1433" s="184">
        <v>0</v>
      </c>
      <c r="T1433" s="185">
        <f>S1433*H1433</f>
        <v>0</v>
      </c>
      <c r="U1433" s="36"/>
      <c r="V1433" s="36"/>
      <c r="W1433" s="36"/>
      <c r="X1433" s="36"/>
      <c r="Y1433" s="36"/>
      <c r="Z1433" s="36"/>
      <c r="AA1433" s="36"/>
      <c r="AB1433" s="36"/>
      <c r="AC1433" s="36"/>
      <c r="AD1433" s="36"/>
      <c r="AE1433" s="36"/>
      <c r="AR1433" s="186" t="s">
        <v>257</v>
      </c>
      <c r="AT1433" s="186" t="s">
        <v>146</v>
      </c>
      <c r="AU1433" s="186" t="s">
        <v>82</v>
      </c>
      <c r="AY1433" s="19" t="s">
        <v>143</v>
      </c>
      <c r="BE1433" s="187">
        <f>IF(N1433="základní",J1433,0)</f>
        <v>0</v>
      </c>
      <c r="BF1433" s="187">
        <f>IF(N1433="snížená",J1433,0)</f>
        <v>0</v>
      </c>
      <c r="BG1433" s="187">
        <f>IF(N1433="zákl. přenesená",J1433,0)</f>
        <v>0</v>
      </c>
      <c r="BH1433" s="187">
        <f>IF(N1433="sníž. přenesená",J1433,0)</f>
        <v>0</v>
      </c>
      <c r="BI1433" s="187">
        <f>IF(N1433="nulová",J1433,0)</f>
        <v>0</v>
      </c>
      <c r="BJ1433" s="19" t="s">
        <v>80</v>
      </c>
      <c r="BK1433" s="187">
        <f>ROUND(I1433*H1433,2)</f>
        <v>0</v>
      </c>
      <c r="BL1433" s="19" t="s">
        <v>257</v>
      </c>
      <c r="BM1433" s="186" t="s">
        <v>1711</v>
      </c>
    </row>
    <row r="1434" spans="1:47" s="2" customFormat="1" ht="12">
      <c r="A1434" s="36"/>
      <c r="B1434" s="37"/>
      <c r="C1434" s="38"/>
      <c r="D1434" s="188" t="s">
        <v>153</v>
      </c>
      <c r="E1434" s="38"/>
      <c r="F1434" s="189" t="s">
        <v>1712</v>
      </c>
      <c r="G1434" s="38"/>
      <c r="H1434" s="38"/>
      <c r="I1434" s="190"/>
      <c r="J1434" s="38"/>
      <c r="K1434" s="38"/>
      <c r="L1434" s="41"/>
      <c r="M1434" s="191"/>
      <c r="N1434" s="192"/>
      <c r="O1434" s="66"/>
      <c r="P1434" s="66"/>
      <c r="Q1434" s="66"/>
      <c r="R1434" s="66"/>
      <c r="S1434" s="66"/>
      <c r="T1434" s="67"/>
      <c r="U1434" s="36"/>
      <c r="V1434" s="36"/>
      <c r="W1434" s="36"/>
      <c r="X1434" s="36"/>
      <c r="Y1434" s="36"/>
      <c r="Z1434" s="36"/>
      <c r="AA1434" s="36"/>
      <c r="AB1434" s="36"/>
      <c r="AC1434" s="36"/>
      <c r="AD1434" s="36"/>
      <c r="AE1434" s="36"/>
      <c r="AT1434" s="19" t="s">
        <v>153</v>
      </c>
      <c r="AU1434" s="19" t="s">
        <v>82</v>
      </c>
    </row>
    <row r="1435" spans="2:51" s="13" customFormat="1" ht="12">
      <c r="B1435" s="193"/>
      <c r="C1435" s="194"/>
      <c r="D1435" s="195" t="s">
        <v>155</v>
      </c>
      <c r="E1435" s="196" t="s">
        <v>19</v>
      </c>
      <c r="F1435" s="197" t="s">
        <v>832</v>
      </c>
      <c r="G1435" s="194"/>
      <c r="H1435" s="196" t="s">
        <v>19</v>
      </c>
      <c r="I1435" s="198"/>
      <c r="J1435" s="194"/>
      <c r="K1435" s="194"/>
      <c r="L1435" s="199"/>
      <c r="M1435" s="200"/>
      <c r="N1435" s="201"/>
      <c r="O1435" s="201"/>
      <c r="P1435" s="201"/>
      <c r="Q1435" s="201"/>
      <c r="R1435" s="201"/>
      <c r="S1435" s="201"/>
      <c r="T1435" s="202"/>
      <c r="AT1435" s="203" t="s">
        <v>155</v>
      </c>
      <c r="AU1435" s="203" t="s">
        <v>82</v>
      </c>
      <c r="AV1435" s="13" t="s">
        <v>80</v>
      </c>
      <c r="AW1435" s="13" t="s">
        <v>33</v>
      </c>
      <c r="AX1435" s="13" t="s">
        <v>72</v>
      </c>
      <c r="AY1435" s="203" t="s">
        <v>143</v>
      </c>
    </row>
    <row r="1436" spans="2:51" s="14" customFormat="1" ht="12">
      <c r="B1436" s="204"/>
      <c r="C1436" s="205"/>
      <c r="D1436" s="195" t="s">
        <v>155</v>
      </c>
      <c r="E1436" s="206" t="s">
        <v>19</v>
      </c>
      <c r="F1436" s="207" t="s">
        <v>1713</v>
      </c>
      <c r="G1436" s="205"/>
      <c r="H1436" s="208">
        <v>89.52</v>
      </c>
      <c r="I1436" s="209"/>
      <c r="J1436" s="205"/>
      <c r="K1436" s="205"/>
      <c r="L1436" s="210"/>
      <c r="M1436" s="211"/>
      <c r="N1436" s="212"/>
      <c r="O1436" s="212"/>
      <c r="P1436" s="212"/>
      <c r="Q1436" s="212"/>
      <c r="R1436" s="212"/>
      <c r="S1436" s="212"/>
      <c r="T1436" s="213"/>
      <c r="AT1436" s="214" t="s">
        <v>155</v>
      </c>
      <c r="AU1436" s="214" t="s">
        <v>82</v>
      </c>
      <c r="AV1436" s="14" t="s">
        <v>82</v>
      </c>
      <c r="AW1436" s="14" t="s">
        <v>33</v>
      </c>
      <c r="AX1436" s="14" t="s">
        <v>72</v>
      </c>
      <c r="AY1436" s="214" t="s">
        <v>143</v>
      </c>
    </row>
    <row r="1437" spans="2:51" s="14" customFormat="1" ht="12">
      <c r="B1437" s="204"/>
      <c r="C1437" s="205"/>
      <c r="D1437" s="195" t="s">
        <v>155</v>
      </c>
      <c r="E1437" s="206" t="s">
        <v>19</v>
      </c>
      <c r="F1437" s="207" t="s">
        <v>1714</v>
      </c>
      <c r="G1437" s="205"/>
      <c r="H1437" s="208">
        <v>-11.76</v>
      </c>
      <c r="I1437" s="209"/>
      <c r="J1437" s="205"/>
      <c r="K1437" s="205"/>
      <c r="L1437" s="210"/>
      <c r="M1437" s="211"/>
      <c r="N1437" s="212"/>
      <c r="O1437" s="212"/>
      <c r="P1437" s="212"/>
      <c r="Q1437" s="212"/>
      <c r="R1437" s="212"/>
      <c r="S1437" s="212"/>
      <c r="T1437" s="213"/>
      <c r="AT1437" s="214" t="s">
        <v>155</v>
      </c>
      <c r="AU1437" s="214" t="s">
        <v>82</v>
      </c>
      <c r="AV1437" s="14" t="s">
        <v>82</v>
      </c>
      <c r="AW1437" s="14" t="s">
        <v>33</v>
      </c>
      <c r="AX1437" s="14" t="s">
        <v>72</v>
      </c>
      <c r="AY1437" s="214" t="s">
        <v>143</v>
      </c>
    </row>
    <row r="1438" spans="2:51" s="13" customFormat="1" ht="12">
      <c r="B1438" s="193"/>
      <c r="C1438" s="194"/>
      <c r="D1438" s="195" t="s">
        <v>155</v>
      </c>
      <c r="E1438" s="196" t="s">
        <v>19</v>
      </c>
      <c r="F1438" s="197" t="s">
        <v>1680</v>
      </c>
      <c r="G1438" s="194"/>
      <c r="H1438" s="196" t="s">
        <v>19</v>
      </c>
      <c r="I1438" s="198"/>
      <c r="J1438" s="194"/>
      <c r="K1438" s="194"/>
      <c r="L1438" s="199"/>
      <c r="M1438" s="200"/>
      <c r="N1438" s="201"/>
      <c r="O1438" s="201"/>
      <c r="P1438" s="201"/>
      <c r="Q1438" s="201"/>
      <c r="R1438" s="201"/>
      <c r="S1438" s="201"/>
      <c r="T1438" s="202"/>
      <c r="AT1438" s="203" t="s">
        <v>155</v>
      </c>
      <c r="AU1438" s="203" t="s">
        <v>82</v>
      </c>
      <c r="AV1438" s="13" t="s">
        <v>80</v>
      </c>
      <c r="AW1438" s="13" t="s">
        <v>33</v>
      </c>
      <c r="AX1438" s="13" t="s">
        <v>72</v>
      </c>
      <c r="AY1438" s="203" t="s">
        <v>143</v>
      </c>
    </row>
    <row r="1439" spans="2:51" s="14" customFormat="1" ht="12">
      <c r="B1439" s="204"/>
      <c r="C1439" s="205"/>
      <c r="D1439" s="195" t="s">
        <v>155</v>
      </c>
      <c r="E1439" s="206" t="s">
        <v>19</v>
      </c>
      <c r="F1439" s="207" t="s">
        <v>1715</v>
      </c>
      <c r="G1439" s="205"/>
      <c r="H1439" s="208">
        <v>17.52</v>
      </c>
      <c r="I1439" s="209"/>
      <c r="J1439" s="205"/>
      <c r="K1439" s="205"/>
      <c r="L1439" s="210"/>
      <c r="M1439" s="211"/>
      <c r="N1439" s="212"/>
      <c r="O1439" s="212"/>
      <c r="P1439" s="212"/>
      <c r="Q1439" s="212"/>
      <c r="R1439" s="212"/>
      <c r="S1439" s="212"/>
      <c r="T1439" s="213"/>
      <c r="AT1439" s="214" t="s">
        <v>155</v>
      </c>
      <c r="AU1439" s="214" t="s">
        <v>82</v>
      </c>
      <c r="AV1439" s="14" t="s">
        <v>82</v>
      </c>
      <c r="AW1439" s="14" t="s">
        <v>33</v>
      </c>
      <c r="AX1439" s="14" t="s">
        <v>72</v>
      </c>
      <c r="AY1439" s="214" t="s">
        <v>143</v>
      </c>
    </row>
    <row r="1440" spans="2:51" s="15" customFormat="1" ht="12">
      <c r="B1440" s="215"/>
      <c r="C1440" s="216"/>
      <c r="D1440" s="195" t="s">
        <v>155</v>
      </c>
      <c r="E1440" s="217" t="s">
        <v>19</v>
      </c>
      <c r="F1440" s="218" t="s">
        <v>166</v>
      </c>
      <c r="G1440" s="216"/>
      <c r="H1440" s="219">
        <v>95.28</v>
      </c>
      <c r="I1440" s="220"/>
      <c r="J1440" s="216"/>
      <c r="K1440" s="216"/>
      <c r="L1440" s="221"/>
      <c r="M1440" s="222"/>
      <c r="N1440" s="223"/>
      <c r="O1440" s="223"/>
      <c r="P1440" s="223"/>
      <c r="Q1440" s="223"/>
      <c r="R1440" s="223"/>
      <c r="S1440" s="223"/>
      <c r="T1440" s="224"/>
      <c r="AT1440" s="225" t="s">
        <v>155</v>
      </c>
      <c r="AU1440" s="225" t="s">
        <v>82</v>
      </c>
      <c r="AV1440" s="15" t="s">
        <v>151</v>
      </c>
      <c r="AW1440" s="15" t="s">
        <v>33</v>
      </c>
      <c r="AX1440" s="15" t="s">
        <v>80</v>
      </c>
      <c r="AY1440" s="225" t="s">
        <v>143</v>
      </c>
    </row>
    <row r="1441" spans="1:65" s="2" customFormat="1" ht="37.9" customHeight="1">
      <c r="A1441" s="36"/>
      <c r="B1441" s="37"/>
      <c r="C1441" s="175" t="s">
        <v>1716</v>
      </c>
      <c r="D1441" s="175" t="s">
        <v>146</v>
      </c>
      <c r="E1441" s="176" t="s">
        <v>1717</v>
      </c>
      <c r="F1441" s="177" t="s">
        <v>1718</v>
      </c>
      <c r="G1441" s="178" t="s">
        <v>169</v>
      </c>
      <c r="H1441" s="179">
        <v>4.5</v>
      </c>
      <c r="I1441" s="180"/>
      <c r="J1441" s="181">
        <f>ROUND(I1441*H1441,2)</f>
        <v>0</v>
      </c>
      <c r="K1441" s="177" t="s">
        <v>150</v>
      </c>
      <c r="L1441" s="41"/>
      <c r="M1441" s="182" t="s">
        <v>19</v>
      </c>
      <c r="N1441" s="183" t="s">
        <v>43</v>
      </c>
      <c r="O1441" s="66"/>
      <c r="P1441" s="184">
        <f>O1441*H1441</f>
        <v>0</v>
      </c>
      <c r="Q1441" s="184">
        <v>0.00522</v>
      </c>
      <c r="R1441" s="184">
        <f>Q1441*H1441</f>
        <v>0.02349</v>
      </c>
      <c r="S1441" s="184">
        <v>0</v>
      </c>
      <c r="T1441" s="185">
        <f>S1441*H1441</f>
        <v>0</v>
      </c>
      <c r="U1441" s="36"/>
      <c r="V1441" s="36"/>
      <c r="W1441" s="36"/>
      <c r="X1441" s="36"/>
      <c r="Y1441" s="36"/>
      <c r="Z1441" s="36"/>
      <c r="AA1441" s="36"/>
      <c r="AB1441" s="36"/>
      <c r="AC1441" s="36"/>
      <c r="AD1441" s="36"/>
      <c r="AE1441" s="36"/>
      <c r="AR1441" s="186" t="s">
        <v>257</v>
      </c>
      <c r="AT1441" s="186" t="s">
        <v>146</v>
      </c>
      <c r="AU1441" s="186" t="s">
        <v>82</v>
      </c>
      <c r="AY1441" s="19" t="s">
        <v>143</v>
      </c>
      <c r="BE1441" s="187">
        <f>IF(N1441="základní",J1441,0)</f>
        <v>0</v>
      </c>
      <c r="BF1441" s="187">
        <f>IF(N1441="snížená",J1441,0)</f>
        <v>0</v>
      </c>
      <c r="BG1441" s="187">
        <f>IF(N1441="zákl. přenesená",J1441,0)</f>
        <v>0</v>
      </c>
      <c r="BH1441" s="187">
        <f>IF(N1441="sníž. přenesená",J1441,0)</f>
        <v>0</v>
      </c>
      <c r="BI1441" s="187">
        <f>IF(N1441="nulová",J1441,0)</f>
        <v>0</v>
      </c>
      <c r="BJ1441" s="19" t="s">
        <v>80</v>
      </c>
      <c r="BK1441" s="187">
        <f>ROUND(I1441*H1441,2)</f>
        <v>0</v>
      </c>
      <c r="BL1441" s="19" t="s">
        <v>257</v>
      </c>
      <c r="BM1441" s="186" t="s">
        <v>1719</v>
      </c>
    </row>
    <row r="1442" spans="1:47" s="2" customFormat="1" ht="12">
      <c r="A1442" s="36"/>
      <c r="B1442" s="37"/>
      <c r="C1442" s="38"/>
      <c r="D1442" s="188" t="s">
        <v>153</v>
      </c>
      <c r="E1442" s="38"/>
      <c r="F1442" s="189" t="s">
        <v>1720</v>
      </c>
      <c r="G1442" s="38"/>
      <c r="H1442" s="38"/>
      <c r="I1442" s="190"/>
      <c r="J1442" s="38"/>
      <c r="K1442" s="38"/>
      <c r="L1442" s="41"/>
      <c r="M1442" s="191"/>
      <c r="N1442" s="192"/>
      <c r="O1442" s="66"/>
      <c r="P1442" s="66"/>
      <c r="Q1442" s="66"/>
      <c r="R1442" s="66"/>
      <c r="S1442" s="66"/>
      <c r="T1442" s="67"/>
      <c r="U1442" s="36"/>
      <c r="V1442" s="36"/>
      <c r="W1442" s="36"/>
      <c r="X1442" s="36"/>
      <c r="Y1442" s="36"/>
      <c r="Z1442" s="36"/>
      <c r="AA1442" s="36"/>
      <c r="AB1442" s="36"/>
      <c r="AC1442" s="36"/>
      <c r="AD1442" s="36"/>
      <c r="AE1442" s="36"/>
      <c r="AT1442" s="19" t="s">
        <v>153</v>
      </c>
      <c r="AU1442" s="19" t="s">
        <v>82</v>
      </c>
    </row>
    <row r="1443" spans="2:51" s="13" customFormat="1" ht="12">
      <c r="B1443" s="193"/>
      <c r="C1443" s="194"/>
      <c r="D1443" s="195" t="s">
        <v>155</v>
      </c>
      <c r="E1443" s="196" t="s">
        <v>19</v>
      </c>
      <c r="F1443" s="197" t="s">
        <v>832</v>
      </c>
      <c r="G1443" s="194"/>
      <c r="H1443" s="196" t="s">
        <v>19</v>
      </c>
      <c r="I1443" s="198"/>
      <c r="J1443" s="194"/>
      <c r="K1443" s="194"/>
      <c r="L1443" s="199"/>
      <c r="M1443" s="200"/>
      <c r="N1443" s="201"/>
      <c r="O1443" s="201"/>
      <c r="P1443" s="201"/>
      <c r="Q1443" s="201"/>
      <c r="R1443" s="201"/>
      <c r="S1443" s="201"/>
      <c r="T1443" s="202"/>
      <c r="AT1443" s="203" t="s">
        <v>155</v>
      </c>
      <c r="AU1443" s="203" t="s">
        <v>82</v>
      </c>
      <c r="AV1443" s="13" t="s">
        <v>80</v>
      </c>
      <c r="AW1443" s="13" t="s">
        <v>33</v>
      </c>
      <c r="AX1443" s="13" t="s">
        <v>72</v>
      </c>
      <c r="AY1443" s="203" t="s">
        <v>143</v>
      </c>
    </row>
    <row r="1444" spans="2:51" s="14" customFormat="1" ht="12">
      <c r="B1444" s="204"/>
      <c r="C1444" s="205"/>
      <c r="D1444" s="195" t="s">
        <v>155</v>
      </c>
      <c r="E1444" s="206" t="s">
        <v>19</v>
      </c>
      <c r="F1444" s="207" t="s">
        <v>1623</v>
      </c>
      <c r="G1444" s="205"/>
      <c r="H1444" s="208">
        <v>4.5</v>
      </c>
      <c r="I1444" s="209"/>
      <c r="J1444" s="205"/>
      <c r="K1444" s="205"/>
      <c r="L1444" s="210"/>
      <c r="M1444" s="211"/>
      <c r="N1444" s="212"/>
      <c r="O1444" s="212"/>
      <c r="P1444" s="212"/>
      <c r="Q1444" s="212"/>
      <c r="R1444" s="212"/>
      <c r="S1444" s="212"/>
      <c r="T1444" s="213"/>
      <c r="AT1444" s="214" t="s">
        <v>155</v>
      </c>
      <c r="AU1444" s="214" t="s">
        <v>82</v>
      </c>
      <c r="AV1444" s="14" t="s">
        <v>82</v>
      </c>
      <c r="AW1444" s="14" t="s">
        <v>33</v>
      </c>
      <c r="AX1444" s="14" t="s">
        <v>80</v>
      </c>
      <c r="AY1444" s="214" t="s">
        <v>143</v>
      </c>
    </row>
    <row r="1445" spans="1:65" s="2" customFormat="1" ht="44.25" customHeight="1">
      <c r="A1445" s="36"/>
      <c r="B1445" s="37"/>
      <c r="C1445" s="175" t="s">
        <v>1721</v>
      </c>
      <c r="D1445" s="175" t="s">
        <v>146</v>
      </c>
      <c r="E1445" s="176" t="s">
        <v>1722</v>
      </c>
      <c r="F1445" s="177" t="s">
        <v>1723</v>
      </c>
      <c r="G1445" s="178" t="s">
        <v>169</v>
      </c>
      <c r="H1445" s="179">
        <v>5.5</v>
      </c>
      <c r="I1445" s="180"/>
      <c r="J1445" s="181">
        <f>ROUND(I1445*H1445,2)</f>
        <v>0</v>
      </c>
      <c r="K1445" s="177" t="s">
        <v>150</v>
      </c>
      <c r="L1445" s="41"/>
      <c r="M1445" s="182" t="s">
        <v>19</v>
      </c>
      <c r="N1445" s="183" t="s">
        <v>43</v>
      </c>
      <c r="O1445" s="66"/>
      <c r="P1445" s="184">
        <f>O1445*H1445</f>
        <v>0</v>
      </c>
      <c r="Q1445" s="184">
        <v>0.00396</v>
      </c>
      <c r="R1445" s="184">
        <f>Q1445*H1445</f>
        <v>0.02178</v>
      </c>
      <c r="S1445" s="184">
        <v>0</v>
      </c>
      <c r="T1445" s="185">
        <f>S1445*H1445</f>
        <v>0</v>
      </c>
      <c r="U1445" s="36"/>
      <c r="V1445" s="36"/>
      <c r="W1445" s="36"/>
      <c r="X1445" s="36"/>
      <c r="Y1445" s="36"/>
      <c r="Z1445" s="36"/>
      <c r="AA1445" s="36"/>
      <c r="AB1445" s="36"/>
      <c r="AC1445" s="36"/>
      <c r="AD1445" s="36"/>
      <c r="AE1445" s="36"/>
      <c r="AR1445" s="186" t="s">
        <v>257</v>
      </c>
      <c r="AT1445" s="186" t="s">
        <v>146</v>
      </c>
      <c r="AU1445" s="186" t="s">
        <v>82</v>
      </c>
      <c r="AY1445" s="19" t="s">
        <v>143</v>
      </c>
      <c r="BE1445" s="187">
        <f>IF(N1445="základní",J1445,0)</f>
        <v>0</v>
      </c>
      <c r="BF1445" s="187">
        <f>IF(N1445="snížená",J1445,0)</f>
        <v>0</v>
      </c>
      <c r="BG1445" s="187">
        <f>IF(N1445="zákl. přenesená",J1445,0)</f>
        <v>0</v>
      </c>
      <c r="BH1445" s="187">
        <f>IF(N1445="sníž. přenesená",J1445,0)</f>
        <v>0</v>
      </c>
      <c r="BI1445" s="187">
        <f>IF(N1445="nulová",J1445,0)</f>
        <v>0</v>
      </c>
      <c r="BJ1445" s="19" t="s">
        <v>80</v>
      </c>
      <c r="BK1445" s="187">
        <f>ROUND(I1445*H1445,2)</f>
        <v>0</v>
      </c>
      <c r="BL1445" s="19" t="s">
        <v>257</v>
      </c>
      <c r="BM1445" s="186" t="s">
        <v>1724</v>
      </c>
    </row>
    <row r="1446" spans="1:47" s="2" customFormat="1" ht="12">
      <c r="A1446" s="36"/>
      <c r="B1446" s="37"/>
      <c r="C1446" s="38"/>
      <c r="D1446" s="188" t="s">
        <v>153</v>
      </c>
      <c r="E1446" s="38"/>
      <c r="F1446" s="189" t="s">
        <v>1725</v>
      </c>
      <c r="G1446" s="38"/>
      <c r="H1446" s="38"/>
      <c r="I1446" s="190"/>
      <c r="J1446" s="38"/>
      <c r="K1446" s="38"/>
      <c r="L1446" s="41"/>
      <c r="M1446" s="191"/>
      <c r="N1446" s="192"/>
      <c r="O1446" s="66"/>
      <c r="P1446" s="66"/>
      <c r="Q1446" s="66"/>
      <c r="R1446" s="66"/>
      <c r="S1446" s="66"/>
      <c r="T1446" s="67"/>
      <c r="U1446" s="36"/>
      <c r="V1446" s="36"/>
      <c r="W1446" s="36"/>
      <c r="X1446" s="36"/>
      <c r="Y1446" s="36"/>
      <c r="Z1446" s="36"/>
      <c r="AA1446" s="36"/>
      <c r="AB1446" s="36"/>
      <c r="AC1446" s="36"/>
      <c r="AD1446" s="36"/>
      <c r="AE1446" s="36"/>
      <c r="AT1446" s="19" t="s">
        <v>153</v>
      </c>
      <c r="AU1446" s="19" t="s">
        <v>82</v>
      </c>
    </row>
    <row r="1447" spans="2:51" s="13" customFormat="1" ht="12">
      <c r="B1447" s="193"/>
      <c r="C1447" s="194"/>
      <c r="D1447" s="195" t="s">
        <v>155</v>
      </c>
      <c r="E1447" s="196" t="s">
        <v>19</v>
      </c>
      <c r="F1447" s="197" t="s">
        <v>832</v>
      </c>
      <c r="G1447" s="194"/>
      <c r="H1447" s="196" t="s">
        <v>19</v>
      </c>
      <c r="I1447" s="198"/>
      <c r="J1447" s="194"/>
      <c r="K1447" s="194"/>
      <c r="L1447" s="199"/>
      <c r="M1447" s="200"/>
      <c r="N1447" s="201"/>
      <c r="O1447" s="201"/>
      <c r="P1447" s="201"/>
      <c r="Q1447" s="201"/>
      <c r="R1447" s="201"/>
      <c r="S1447" s="201"/>
      <c r="T1447" s="202"/>
      <c r="AT1447" s="203" t="s">
        <v>155</v>
      </c>
      <c r="AU1447" s="203" t="s">
        <v>82</v>
      </c>
      <c r="AV1447" s="13" t="s">
        <v>80</v>
      </c>
      <c r="AW1447" s="13" t="s">
        <v>33</v>
      </c>
      <c r="AX1447" s="13" t="s">
        <v>72</v>
      </c>
      <c r="AY1447" s="203" t="s">
        <v>143</v>
      </c>
    </row>
    <row r="1448" spans="2:51" s="14" customFormat="1" ht="12">
      <c r="B1448" s="204"/>
      <c r="C1448" s="205"/>
      <c r="D1448" s="195" t="s">
        <v>155</v>
      </c>
      <c r="E1448" s="206" t="s">
        <v>19</v>
      </c>
      <c r="F1448" s="207" t="s">
        <v>1726</v>
      </c>
      <c r="G1448" s="205"/>
      <c r="H1448" s="208">
        <v>5.5</v>
      </c>
      <c r="I1448" s="209"/>
      <c r="J1448" s="205"/>
      <c r="K1448" s="205"/>
      <c r="L1448" s="210"/>
      <c r="M1448" s="211"/>
      <c r="N1448" s="212"/>
      <c r="O1448" s="212"/>
      <c r="P1448" s="212"/>
      <c r="Q1448" s="212"/>
      <c r="R1448" s="212"/>
      <c r="S1448" s="212"/>
      <c r="T1448" s="213"/>
      <c r="AT1448" s="214" t="s">
        <v>155</v>
      </c>
      <c r="AU1448" s="214" t="s">
        <v>82</v>
      </c>
      <c r="AV1448" s="14" t="s">
        <v>82</v>
      </c>
      <c r="AW1448" s="14" t="s">
        <v>33</v>
      </c>
      <c r="AX1448" s="14" t="s">
        <v>80</v>
      </c>
      <c r="AY1448" s="214" t="s">
        <v>143</v>
      </c>
    </row>
    <row r="1449" spans="1:65" s="2" customFormat="1" ht="37.9" customHeight="1">
      <c r="A1449" s="36"/>
      <c r="B1449" s="37"/>
      <c r="C1449" s="175" t="s">
        <v>1727</v>
      </c>
      <c r="D1449" s="175" t="s">
        <v>146</v>
      </c>
      <c r="E1449" s="176" t="s">
        <v>1728</v>
      </c>
      <c r="F1449" s="177" t="s">
        <v>1729</v>
      </c>
      <c r="G1449" s="178" t="s">
        <v>169</v>
      </c>
      <c r="H1449" s="179">
        <v>16.71</v>
      </c>
      <c r="I1449" s="180"/>
      <c r="J1449" s="181">
        <f>ROUND(I1449*H1449,2)</f>
        <v>0</v>
      </c>
      <c r="K1449" s="177" t="s">
        <v>150</v>
      </c>
      <c r="L1449" s="41"/>
      <c r="M1449" s="182" t="s">
        <v>19</v>
      </c>
      <c r="N1449" s="183" t="s">
        <v>43</v>
      </c>
      <c r="O1449" s="66"/>
      <c r="P1449" s="184">
        <f>O1449*H1449</f>
        <v>0</v>
      </c>
      <c r="Q1449" s="184">
        <v>0.00436</v>
      </c>
      <c r="R1449" s="184">
        <f>Q1449*H1449</f>
        <v>0.0728556</v>
      </c>
      <c r="S1449" s="184">
        <v>0</v>
      </c>
      <c r="T1449" s="185">
        <f>S1449*H1449</f>
        <v>0</v>
      </c>
      <c r="U1449" s="36"/>
      <c r="V1449" s="36"/>
      <c r="W1449" s="36"/>
      <c r="X1449" s="36"/>
      <c r="Y1449" s="36"/>
      <c r="Z1449" s="36"/>
      <c r="AA1449" s="36"/>
      <c r="AB1449" s="36"/>
      <c r="AC1449" s="36"/>
      <c r="AD1449" s="36"/>
      <c r="AE1449" s="36"/>
      <c r="AR1449" s="186" t="s">
        <v>257</v>
      </c>
      <c r="AT1449" s="186" t="s">
        <v>146</v>
      </c>
      <c r="AU1449" s="186" t="s">
        <v>82</v>
      </c>
      <c r="AY1449" s="19" t="s">
        <v>143</v>
      </c>
      <c r="BE1449" s="187">
        <f>IF(N1449="základní",J1449,0)</f>
        <v>0</v>
      </c>
      <c r="BF1449" s="187">
        <f>IF(N1449="snížená",J1449,0)</f>
        <v>0</v>
      </c>
      <c r="BG1449" s="187">
        <f>IF(N1449="zákl. přenesená",J1449,0)</f>
        <v>0</v>
      </c>
      <c r="BH1449" s="187">
        <f>IF(N1449="sníž. přenesená",J1449,0)</f>
        <v>0</v>
      </c>
      <c r="BI1449" s="187">
        <f>IF(N1449="nulová",J1449,0)</f>
        <v>0</v>
      </c>
      <c r="BJ1449" s="19" t="s">
        <v>80</v>
      </c>
      <c r="BK1449" s="187">
        <f>ROUND(I1449*H1449,2)</f>
        <v>0</v>
      </c>
      <c r="BL1449" s="19" t="s">
        <v>257</v>
      </c>
      <c r="BM1449" s="186" t="s">
        <v>1730</v>
      </c>
    </row>
    <row r="1450" spans="1:47" s="2" customFormat="1" ht="12">
      <c r="A1450" s="36"/>
      <c r="B1450" s="37"/>
      <c r="C1450" s="38"/>
      <c r="D1450" s="188" t="s">
        <v>153</v>
      </c>
      <c r="E1450" s="38"/>
      <c r="F1450" s="189" t="s">
        <v>1731</v>
      </c>
      <c r="G1450" s="38"/>
      <c r="H1450" s="38"/>
      <c r="I1450" s="190"/>
      <c r="J1450" s="38"/>
      <c r="K1450" s="38"/>
      <c r="L1450" s="41"/>
      <c r="M1450" s="191"/>
      <c r="N1450" s="192"/>
      <c r="O1450" s="66"/>
      <c r="P1450" s="66"/>
      <c r="Q1450" s="66"/>
      <c r="R1450" s="66"/>
      <c r="S1450" s="66"/>
      <c r="T1450" s="67"/>
      <c r="U1450" s="36"/>
      <c r="V1450" s="36"/>
      <c r="W1450" s="36"/>
      <c r="X1450" s="36"/>
      <c r="Y1450" s="36"/>
      <c r="Z1450" s="36"/>
      <c r="AA1450" s="36"/>
      <c r="AB1450" s="36"/>
      <c r="AC1450" s="36"/>
      <c r="AD1450" s="36"/>
      <c r="AE1450" s="36"/>
      <c r="AT1450" s="19" t="s">
        <v>153</v>
      </c>
      <c r="AU1450" s="19" t="s">
        <v>82</v>
      </c>
    </row>
    <row r="1451" spans="2:51" s="13" customFormat="1" ht="12">
      <c r="B1451" s="193"/>
      <c r="C1451" s="194"/>
      <c r="D1451" s="195" t="s">
        <v>155</v>
      </c>
      <c r="E1451" s="196" t="s">
        <v>19</v>
      </c>
      <c r="F1451" s="197" t="s">
        <v>832</v>
      </c>
      <c r="G1451" s="194"/>
      <c r="H1451" s="196" t="s">
        <v>19</v>
      </c>
      <c r="I1451" s="198"/>
      <c r="J1451" s="194"/>
      <c r="K1451" s="194"/>
      <c r="L1451" s="199"/>
      <c r="M1451" s="200"/>
      <c r="N1451" s="201"/>
      <c r="O1451" s="201"/>
      <c r="P1451" s="201"/>
      <c r="Q1451" s="201"/>
      <c r="R1451" s="201"/>
      <c r="S1451" s="201"/>
      <c r="T1451" s="202"/>
      <c r="AT1451" s="203" t="s">
        <v>155</v>
      </c>
      <c r="AU1451" s="203" t="s">
        <v>82</v>
      </c>
      <c r="AV1451" s="13" t="s">
        <v>80</v>
      </c>
      <c r="AW1451" s="13" t="s">
        <v>33</v>
      </c>
      <c r="AX1451" s="13" t="s">
        <v>72</v>
      </c>
      <c r="AY1451" s="203" t="s">
        <v>143</v>
      </c>
    </row>
    <row r="1452" spans="2:51" s="14" customFormat="1" ht="12">
      <c r="B1452" s="204"/>
      <c r="C1452" s="205"/>
      <c r="D1452" s="195" t="s">
        <v>155</v>
      </c>
      <c r="E1452" s="206" t="s">
        <v>19</v>
      </c>
      <c r="F1452" s="207" t="s">
        <v>1636</v>
      </c>
      <c r="G1452" s="205"/>
      <c r="H1452" s="208">
        <v>5.3</v>
      </c>
      <c r="I1452" s="209"/>
      <c r="J1452" s="205"/>
      <c r="K1452" s="205"/>
      <c r="L1452" s="210"/>
      <c r="M1452" s="211"/>
      <c r="N1452" s="212"/>
      <c r="O1452" s="212"/>
      <c r="P1452" s="212"/>
      <c r="Q1452" s="212"/>
      <c r="R1452" s="212"/>
      <c r="S1452" s="212"/>
      <c r="T1452" s="213"/>
      <c r="AT1452" s="214" t="s">
        <v>155</v>
      </c>
      <c r="AU1452" s="214" t="s">
        <v>82</v>
      </c>
      <c r="AV1452" s="14" t="s">
        <v>82</v>
      </c>
      <c r="AW1452" s="14" t="s">
        <v>33</v>
      </c>
      <c r="AX1452" s="14" t="s">
        <v>72</v>
      </c>
      <c r="AY1452" s="214" t="s">
        <v>143</v>
      </c>
    </row>
    <row r="1453" spans="2:51" s="14" customFormat="1" ht="12">
      <c r="B1453" s="204"/>
      <c r="C1453" s="205"/>
      <c r="D1453" s="195" t="s">
        <v>155</v>
      </c>
      <c r="E1453" s="206" t="s">
        <v>19</v>
      </c>
      <c r="F1453" s="207" t="s">
        <v>1637</v>
      </c>
      <c r="G1453" s="205"/>
      <c r="H1453" s="208">
        <v>6.01</v>
      </c>
      <c r="I1453" s="209"/>
      <c r="J1453" s="205"/>
      <c r="K1453" s="205"/>
      <c r="L1453" s="210"/>
      <c r="M1453" s="211"/>
      <c r="N1453" s="212"/>
      <c r="O1453" s="212"/>
      <c r="P1453" s="212"/>
      <c r="Q1453" s="212"/>
      <c r="R1453" s="212"/>
      <c r="S1453" s="212"/>
      <c r="T1453" s="213"/>
      <c r="AT1453" s="214" t="s">
        <v>155</v>
      </c>
      <c r="AU1453" s="214" t="s">
        <v>82</v>
      </c>
      <c r="AV1453" s="14" t="s">
        <v>82</v>
      </c>
      <c r="AW1453" s="14" t="s">
        <v>33</v>
      </c>
      <c r="AX1453" s="14" t="s">
        <v>72</v>
      </c>
      <c r="AY1453" s="214" t="s">
        <v>143</v>
      </c>
    </row>
    <row r="1454" spans="2:51" s="13" customFormat="1" ht="12">
      <c r="B1454" s="193"/>
      <c r="C1454" s="194"/>
      <c r="D1454" s="195" t="s">
        <v>155</v>
      </c>
      <c r="E1454" s="196" t="s">
        <v>19</v>
      </c>
      <c r="F1454" s="197" t="s">
        <v>838</v>
      </c>
      <c r="G1454" s="194"/>
      <c r="H1454" s="196" t="s">
        <v>19</v>
      </c>
      <c r="I1454" s="198"/>
      <c r="J1454" s="194"/>
      <c r="K1454" s="194"/>
      <c r="L1454" s="199"/>
      <c r="M1454" s="200"/>
      <c r="N1454" s="201"/>
      <c r="O1454" s="201"/>
      <c r="P1454" s="201"/>
      <c r="Q1454" s="201"/>
      <c r="R1454" s="201"/>
      <c r="S1454" s="201"/>
      <c r="T1454" s="202"/>
      <c r="AT1454" s="203" t="s">
        <v>155</v>
      </c>
      <c r="AU1454" s="203" t="s">
        <v>82</v>
      </c>
      <c r="AV1454" s="13" t="s">
        <v>80</v>
      </c>
      <c r="AW1454" s="13" t="s">
        <v>33</v>
      </c>
      <c r="AX1454" s="13" t="s">
        <v>72</v>
      </c>
      <c r="AY1454" s="203" t="s">
        <v>143</v>
      </c>
    </row>
    <row r="1455" spans="2:51" s="14" customFormat="1" ht="12">
      <c r="B1455" s="204"/>
      <c r="C1455" s="205"/>
      <c r="D1455" s="195" t="s">
        <v>155</v>
      </c>
      <c r="E1455" s="206" t="s">
        <v>19</v>
      </c>
      <c r="F1455" s="207" t="s">
        <v>1732</v>
      </c>
      <c r="G1455" s="205"/>
      <c r="H1455" s="208">
        <v>5.4</v>
      </c>
      <c r="I1455" s="209"/>
      <c r="J1455" s="205"/>
      <c r="K1455" s="205"/>
      <c r="L1455" s="210"/>
      <c r="M1455" s="211"/>
      <c r="N1455" s="212"/>
      <c r="O1455" s="212"/>
      <c r="P1455" s="212"/>
      <c r="Q1455" s="212"/>
      <c r="R1455" s="212"/>
      <c r="S1455" s="212"/>
      <c r="T1455" s="213"/>
      <c r="AT1455" s="214" t="s">
        <v>155</v>
      </c>
      <c r="AU1455" s="214" t="s">
        <v>82</v>
      </c>
      <c r="AV1455" s="14" t="s">
        <v>82</v>
      </c>
      <c r="AW1455" s="14" t="s">
        <v>33</v>
      </c>
      <c r="AX1455" s="14" t="s">
        <v>72</v>
      </c>
      <c r="AY1455" s="214" t="s">
        <v>143</v>
      </c>
    </row>
    <row r="1456" spans="2:51" s="15" customFormat="1" ht="12">
      <c r="B1456" s="215"/>
      <c r="C1456" s="216"/>
      <c r="D1456" s="195" t="s">
        <v>155</v>
      </c>
      <c r="E1456" s="217" t="s">
        <v>19</v>
      </c>
      <c r="F1456" s="218" t="s">
        <v>166</v>
      </c>
      <c r="G1456" s="216"/>
      <c r="H1456" s="219">
        <v>16.71</v>
      </c>
      <c r="I1456" s="220"/>
      <c r="J1456" s="216"/>
      <c r="K1456" s="216"/>
      <c r="L1456" s="221"/>
      <c r="M1456" s="222"/>
      <c r="N1456" s="223"/>
      <c r="O1456" s="223"/>
      <c r="P1456" s="223"/>
      <c r="Q1456" s="223"/>
      <c r="R1456" s="223"/>
      <c r="S1456" s="223"/>
      <c r="T1456" s="224"/>
      <c r="AT1456" s="225" t="s">
        <v>155</v>
      </c>
      <c r="AU1456" s="225" t="s">
        <v>82</v>
      </c>
      <c r="AV1456" s="15" t="s">
        <v>151</v>
      </c>
      <c r="AW1456" s="15" t="s">
        <v>33</v>
      </c>
      <c r="AX1456" s="15" t="s">
        <v>80</v>
      </c>
      <c r="AY1456" s="225" t="s">
        <v>143</v>
      </c>
    </row>
    <row r="1457" spans="1:65" s="2" customFormat="1" ht="33" customHeight="1">
      <c r="A1457" s="36"/>
      <c r="B1457" s="37"/>
      <c r="C1457" s="175" t="s">
        <v>1733</v>
      </c>
      <c r="D1457" s="175" t="s">
        <v>146</v>
      </c>
      <c r="E1457" s="176" t="s">
        <v>1734</v>
      </c>
      <c r="F1457" s="177" t="s">
        <v>1735</v>
      </c>
      <c r="G1457" s="178" t="s">
        <v>169</v>
      </c>
      <c r="H1457" s="179">
        <v>11.41</v>
      </c>
      <c r="I1457" s="180"/>
      <c r="J1457" s="181">
        <f>ROUND(I1457*H1457,2)</f>
        <v>0</v>
      </c>
      <c r="K1457" s="177" t="s">
        <v>150</v>
      </c>
      <c r="L1457" s="41"/>
      <c r="M1457" s="182" t="s">
        <v>19</v>
      </c>
      <c r="N1457" s="183" t="s">
        <v>43</v>
      </c>
      <c r="O1457" s="66"/>
      <c r="P1457" s="184">
        <f>O1457*H1457</f>
        <v>0</v>
      </c>
      <c r="Q1457" s="184">
        <v>0.0009</v>
      </c>
      <c r="R1457" s="184">
        <f>Q1457*H1457</f>
        <v>0.010269</v>
      </c>
      <c r="S1457" s="184">
        <v>0</v>
      </c>
      <c r="T1457" s="185">
        <f>S1457*H1457</f>
        <v>0</v>
      </c>
      <c r="U1457" s="36"/>
      <c r="V1457" s="36"/>
      <c r="W1457" s="36"/>
      <c r="X1457" s="36"/>
      <c r="Y1457" s="36"/>
      <c r="Z1457" s="36"/>
      <c r="AA1457" s="36"/>
      <c r="AB1457" s="36"/>
      <c r="AC1457" s="36"/>
      <c r="AD1457" s="36"/>
      <c r="AE1457" s="36"/>
      <c r="AR1457" s="186" t="s">
        <v>257</v>
      </c>
      <c r="AT1457" s="186" t="s">
        <v>146</v>
      </c>
      <c r="AU1457" s="186" t="s">
        <v>82</v>
      </c>
      <c r="AY1457" s="19" t="s">
        <v>143</v>
      </c>
      <c r="BE1457" s="187">
        <f>IF(N1457="základní",J1457,0)</f>
        <v>0</v>
      </c>
      <c r="BF1457" s="187">
        <f>IF(N1457="snížená",J1457,0)</f>
        <v>0</v>
      </c>
      <c r="BG1457" s="187">
        <f>IF(N1457="zákl. přenesená",J1457,0)</f>
        <v>0</v>
      </c>
      <c r="BH1457" s="187">
        <f>IF(N1457="sníž. přenesená",J1457,0)</f>
        <v>0</v>
      </c>
      <c r="BI1457" s="187">
        <f>IF(N1457="nulová",J1457,0)</f>
        <v>0</v>
      </c>
      <c r="BJ1457" s="19" t="s">
        <v>80</v>
      </c>
      <c r="BK1457" s="187">
        <f>ROUND(I1457*H1457,2)</f>
        <v>0</v>
      </c>
      <c r="BL1457" s="19" t="s">
        <v>257</v>
      </c>
      <c r="BM1457" s="186" t="s">
        <v>1736</v>
      </c>
    </row>
    <row r="1458" spans="1:47" s="2" customFormat="1" ht="12">
      <c r="A1458" s="36"/>
      <c r="B1458" s="37"/>
      <c r="C1458" s="38"/>
      <c r="D1458" s="188" t="s">
        <v>153</v>
      </c>
      <c r="E1458" s="38"/>
      <c r="F1458" s="189" t="s">
        <v>1737</v>
      </c>
      <c r="G1458" s="38"/>
      <c r="H1458" s="38"/>
      <c r="I1458" s="190"/>
      <c r="J1458" s="38"/>
      <c r="K1458" s="38"/>
      <c r="L1458" s="41"/>
      <c r="M1458" s="191"/>
      <c r="N1458" s="192"/>
      <c r="O1458" s="66"/>
      <c r="P1458" s="66"/>
      <c r="Q1458" s="66"/>
      <c r="R1458" s="66"/>
      <c r="S1458" s="66"/>
      <c r="T1458" s="67"/>
      <c r="U1458" s="36"/>
      <c r="V1458" s="36"/>
      <c r="W1458" s="36"/>
      <c r="X1458" s="36"/>
      <c r="Y1458" s="36"/>
      <c r="Z1458" s="36"/>
      <c r="AA1458" s="36"/>
      <c r="AB1458" s="36"/>
      <c r="AC1458" s="36"/>
      <c r="AD1458" s="36"/>
      <c r="AE1458" s="36"/>
      <c r="AT1458" s="19" t="s">
        <v>153</v>
      </c>
      <c r="AU1458" s="19" t="s">
        <v>82</v>
      </c>
    </row>
    <row r="1459" spans="2:51" s="13" customFormat="1" ht="12">
      <c r="B1459" s="193"/>
      <c r="C1459" s="194"/>
      <c r="D1459" s="195" t="s">
        <v>155</v>
      </c>
      <c r="E1459" s="196" t="s">
        <v>19</v>
      </c>
      <c r="F1459" s="197" t="s">
        <v>832</v>
      </c>
      <c r="G1459" s="194"/>
      <c r="H1459" s="196" t="s">
        <v>19</v>
      </c>
      <c r="I1459" s="198"/>
      <c r="J1459" s="194"/>
      <c r="K1459" s="194"/>
      <c r="L1459" s="199"/>
      <c r="M1459" s="200"/>
      <c r="N1459" s="201"/>
      <c r="O1459" s="201"/>
      <c r="P1459" s="201"/>
      <c r="Q1459" s="201"/>
      <c r="R1459" s="201"/>
      <c r="S1459" s="201"/>
      <c r="T1459" s="202"/>
      <c r="AT1459" s="203" t="s">
        <v>155</v>
      </c>
      <c r="AU1459" s="203" t="s">
        <v>82</v>
      </c>
      <c r="AV1459" s="13" t="s">
        <v>80</v>
      </c>
      <c r="AW1459" s="13" t="s">
        <v>33</v>
      </c>
      <c r="AX1459" s="13" t="s">
        <v>72</v>
      </c>
      <c r="AY1459" s="203" t="s">
        <v>143</v>
      </c>
    </row>
    <row r="1460" spans="2:51" s="14" customFormat="1" ht="12">
      <c r="B1460" s="204"/>
      <c r="C1460" s="205"/>
      <c r="D1460" s="195" t="s">
        <v>155</v>
      </c>
      <c r="E1460" s="206" t="s">
        <v>19</v>
      </c>
      <c r="F1460" s="207" t="s">
        <v>1637</v>
      </c>
      <c r="G1460" s="205"/>
      <c r="H1460" s="208">
        <v>6.01</v>
      </c>
      <c r="I1460" s="209"/>
      <c r="J1460" s="205"/>
      <c r="K1460" s="205"/>
      <c r="L1460" s="210"/>
      <c r="M1460" s="211"/>
      <c r="N1460" s="212"/>
      <c r="O1460" s="212"/>
      <c r="P1460" s="212"/>
      <c r="Q1460" s="212"/>
      <c r="R1460" s="212"/>
      <c r="S1460" s="212"/>
      <c r="T1460" s="213"/>
      <c r="AT1460" s="214" t="s">
        <v>155</v>
      </c>
      <c r="AU1460" s="214" t="s">
        <v>82</v>
      </c>
      <c r="AV1460" s="14" t="s">
        <v>82</v>
      </c>
      <c r="AW1460" s="14" t="s">
        <v>33</v>
      </c>
      <c r="AX1460" s="14" t="s">
        <v>72</v>
      </c>
      <c r="AY1460" s="214" t="s">
        <v>143</v>
      </c>
    </row>
    <row r="1461" spans="2:51" s="13" customFormat="1" ht="12">
      <c r="B1461" s="193"/>
      <c r="C1461" s="194"/>
      <c r="D1461" s="195" t="s">
        <v>155</v>
      </c>
      <c r="E1461" s="196" t="s">
        <v>19</v>
      </c>
      <c r="F1461" s="197" t="s">
        <v>838</v>
      </c>
      <c r="G1461" s="194"/>
      <c r="H1461" s="196" t="s">
        <v>19</v>
      </c>
      <c r="I1461" s="198"/>
      <c r="J1461" s="194"/>
      <c r="K1461" s="194"/>
      <c r="L1461" s="199"/>
      <c r="M1461" s="200"/>
      <c r="N1461" s="201"/>
      <c r="O1461" s="201"/>
      <c r="P1461" s="201"/>
      <c r="Q1461" s="201"/>
      <c r="R1461" s="201"/>
      <c r="S1461" s="201"/>
      <c r="T1461" s="202"/>
      <c r="AT1461" s="203" t="s">
        <v>155</v>
      </c>
      <c r="AU1461" s="203" t="s">
        <v>82</v>
      </c>
      <c r="AV1461" s="13" t="s">
        <v>80</v>
      </c>
      <c r="AW1461" s="13" t="s">
        <v>33</v>
      </c>
      <c r="AX1461" s="13" t="s">
        <v>72</v>
      </c>
      <c r="AY1461" s="203" t="s">
        <v>143</v>
      </c>
    </row>
    <row r="1462" spans="2:51" s="14" customFormat="1" ht="12">
      <c r="B1462" s="204"/>
      <c r="C1462" s="205"/>
      <c r="D1462" s="195" t="s">
        <v>155</v>
      </c>
      <c r="E1462" s="206" t="s">
        <v>19</v>
      </c>
      <c r="F1462" s="207" t="s">
        <v>1732</v>
      </c>
      <c r="G1462" s="205"/>
      <c r="H1462" s="208">
        <v>5.4</v>
      </c>
      <c r="I1462" s="209"/>
      <c r="J1462" s="205"/>
      <c r="K1462" s="205"/>
      <c r="L1462" s="210"/>
      <c r="M1462" s="211"/>
      <c r="N1462" s="212"/>
      <c r="O1462" s="212"/>
      <c r="P1462" s="212"/>
      <c r="Q1462" s="212"/>
      <c r="R1462" s="212"/>
      <c r="S1462" s="212"/>
      <c r="T1462" s="213"/>
      <c r="AT1462" s="214" t="s">
        <v>155</v>
      </c>
      <c r="AU1462" s="214" t="s">
        <v>82</v>
      </c>
      <c r="AV1462" s="14" t="s">
        <v>82</v>
      </c>
      <c r="AW1462" s="14" t="s">
        <v>33</v>
      </c>
      <c r="AX1462" s="14" t="s">
        <v>72</v>
      </c>
      <c r="AY1462" s="214" t="s">
        <v>143</v>
      </c>
    </row>
    <row r="1463" spans="2:51" s="15" customFormat="1" ht="12">
      <c r="B1463" s="215"/>
      <c r="C1463" s="216"/>
      <c r="D1463" s="195" t="s">
        <v>155</v>
      </c>
      <c r="E1463" s="217" t="s">
        <v>19</v>
      </c>
      <c r="F1463" s="218" t="s">
        <v>166</v>
      </c>
      <c r="G1463" s="216"/>
      <c r="H1463" s="219">
        <v>11.41</v>
      </c>
      <c r="I1463" s="220"/>
      <c r="J1463" s="216"/>
      <c r="K1463" s="216"/>
      <c r="L1463" s="221"/>
      <c r="M1463" s="222"/>
      <c r="N1463" s="223"/>
      <c r="O1463" s="223"/>
      <c r="P1463" s="223"/>
      <c r="Q1463" s="223"/>
      <c r="R1463" s="223"/>
      <c r="S1463" s="223"/>
      <c r="T1463" s="224"/>
      <c r="AT1463" s="225" t="s">
        <v>155</v>
      </c>
      <c r="AU1463" s="225" t="s">
        <v>82</v>
      </c>
      <c r="AV1463" s="15" t="s">
        <v>151</v>
      </c>
      <c r="AW1463" s="15" t="s">
        <v>33</v>
      </c>
      <c r="AX1463" s="15" t="s">
        <v>80</v>
      </c>
      <c r="AY1463" s="225" t="s">
        <v>143</v>
      </c>
    </row>
    <row r="1464" spans="1:65" s="2" customFormat="1" ht="33" customHeight="1">
      <c r="A1464" s="36"/>
      <c r="B1464" s="37"/>
      <c r="C1464" s="175" t="s">
        <v>1738</v>
      </c>
      <c r="D1464" s="175" t="s">
        <v>146</v>
      </c>
      <c r="E1464" s="176" t="s">
        <v>1739</v>
      </c>
      <c r="F1464" s="177" t="s">
        <v>1740</v>
      </c>
      <c r="G1464" s="178" t="s">
        <v>169</v>
      </c>
      <c r="H1464" s="179">
        <v>9.6</v>
      </c>
      <c r="I1464" s="180"/>
      <c r="J1464" s="181">
        <f>ROUND(I1464*H1464,2)</f>
        <v>0</v>
      </c>
      <c r="K1464" s="177" t="s">
        <v>150</v>
      </c>
      <c r="L1464" s="41"/>
      <c r="M1464" s="182" t="s">
        <v>19</v>
      </c>
      <c r="N1464" s="183" t="s">
        <v>43</v>
      </c>
      <c r="O1464" s="66"/>
      <c r="P1464" s="184">
        <f>O1464*H1464</f>
        <v>0</v>
      </c>
      <c r="Q1464" s="184">
        <v>0.00065</v>
      </c>
      <c r="R1464" s="184">
        <f>Q1464*H1464</f>
        <v>0.00624</v>
      </c>
      <c r="S1464" s="184">
        <v>0</v>
      </c>
      <c r="T1464" s="185">
        <f>S1464*H1464</f>
        <v>0</v>
      </c>
      <c r="U1464" s="36"/>
      <c r="V1464" s="36"/>
      <c r="W1464" s="36"/>
      <c r="X1464" s="36"/>
      <c r="Y1464" s="36"/>
      <c r="Z1464" s="36"/>
      <c r="AA1464" s="36"/>
      <c r="AB1464" s="36"/>
      <c r="AC1464" s="36"/>
      <c r="AD1464" s="36"/>
      <c r="AE1464" s="36"/>
      <c r="AR1464" s="186" t="s">
        <v>257</v>
      </c>
      <c r="AT1464" s="186" t="s">
        <v>146</v>
      </c>
      <c r="AU1464" s="186" t="s">
        <v>82</v>
      </c>
      <c r="AY1464" s="19" t="s">
        <v>143</v>
      </c>
      <c r="BE1464" s="187">
        <f>IF(N1464="základní",J1464,0)</f>
        <v>0</v>
      </c>
      <c r="BF1464" s="187">
        <f>IF(N1464="snížená",J1464,0)</f>
        <v>0</v>
      </c>
      <c r="BG1464" s="187">
        <f>IF(N1464="zákl. přenesená",J1464,0)</f>
        <v>0</v>
      </c>
      <c r="BH1464" s="187">
        <f>IF(N1464="sníž. přenesená",J1464,0)</f>
        <v>0</v>
      </c>
      <c r="BI1464" s="187">
        <f>IF(N1464="nulová",J1464,0)</f>
        <v>0</v>
      </c>
      <c r="BJ1464" s="19" t="s">
        <v>80</v>
      </c>
      <c r="BK1464" s="187">
        <f>ROUND(I1464*H1464,2)</f>
        <v>0</v>
      </c>
      <c r="BL1464" s="19" t="s">
        <v>257</v>
      </c>
      <c r="BM1464" s="186" t="s">
        <v>1741</v>
      </c>
    </row>
    <row r="1465" spans="1:47" s="2" customFormat="1" ht="12">
      <c r="A1465" s="36"/>
      <c r="B1465" s="37"/>
      <c r="C1465" s="38"/>
      <c r="D1465" s="188" t="s">
        <v>153</v>
      </c>
      <c r="E1465" s="38"/>
      <c r="F1465" s="189" t="s">
        <v>1742</v>
      </c>
      <c r="G1465" s="38"/>
      <c r="H1465" s="38"/>
      <c r="I1465" s="190"/>
      <c r="J1465" s="38"/>
      <c r="K1465" s="38"/>
      <c r="L1465" s="41"/>
      <c r="M1465" s="191"/>
      <c r="N1465" s="192"/>
      <c r="O1465" s="66"/>
      <c r="P1465" s="66"/>
      <c r="Q1465" s="66"/>
      <c r="R1465" s="66"/>
      <c r="S1465" s="66"/>
      <c r="T1465" s="67"/>
      <c r="U1465" s="36"/>
      <c r="V1465" s="36"/>
      <c r="W1465" s="36"/>
      <c r="X1465" s="36"/>
      <c r="Y1465" s="36"/>
      <c r="Z1465" s="36"/>
      <c r="AA1465" s="36"/>
      <c r="AB1465" s="36"/>
      <c r="AC1465" s="36"/>
      <c r="AD1465" s="36"/>
      <c r="AE1465" s="36"/>
      <c r="AT1465" s="19" t="s">
        <v>153</v>
      </c>
      <c r="AU1465" s="19" t="s">
        <v>82</v>
      </c>
    </row>
    <row r="1466" spans="2:51" s="13" customFormat="1" ht="12">
      <c r="B1466" s="193"/>
      <c r="C1466" s="194"/>
      <c r="D1466" s="195" t="s">
        <v>155</v>
      </c>
      <c r="E1466" s="196" t="s">
        <v>19</v>
      </c>
      <c r="F1466" s="197" t="s">
        <v>832</v>
      </c>
      <c r="G1466" s="194"/>
      <c r="H1466" s="196" t="s">
        <v>19</v>
      </c>
      <c r="I1466" s="198"/>
      <c r="J1466" s="194"/>
      <c r="K1466" s="194"/>
      <c r="L1466" s="199"/>
      <c r="M1466" s="200"/>
      <c r="N1466" s="201"/>
      <c r="O1466" s="201"/>
      <c r="P1466" s="201"/>
      <c r="Q1466" s="201"/>
      <c r="R1466" s="201"/>
      <c r="S1466" s="201"/>
      <c r="T1466" s="202"/>
      <c r="AT1466" s="203" t="s">
        <v>155</v>
      </c>
      <c r="AU1466" s="203" t="s">
        <v>82</v>
      </c>
      <c r="AV1466" s="13" t="s">
        <v>80</v>
      </c>
      <c r="AW1466" s="13" t="s">
        <v>33</v>
      </c>
      <c r="AX1466" s="13" t="s">
        <v>72</v>
      </c>
      <c r="AY1466" s="203" t="s">
        <v>143</v>
      </c>
    </row>
    <row r="1467" spans="2:51" s="14" customFormat="1" ht="12">
      <c r="B1467" s="204"/>
      <c r="C1467" s="205"/>
      <c r="D1467" s="195" t="s">
        <v>155</v>
      </c>
      <c r="E1467" s="206" t="s">
        <v>19</v>
      </c>
      <c r="F1467" s="207" t="s">
        <v>1743</v>
      </c>
      <c r="G1467" s="205"/>
      <c r="H1467" s="208">
        <v>9.6</v>
      </c>
      <c r="I1467" s="209"/>
      <c r="J1467" s="205"/>
      <c r="K1467" s="205"/>
      <c r="L1467" s="210"/>
      <c r="M1467" s="211"/>
      <c r="N1467" s="212"/>
      <c r="O1467" s="212"/>
      <c r="P1467" s="212"/>
      <c r="Q1467" s="212"/>
      <c r="R1467" s="212"/>
      <c r="S1467" s="212"/>
      <c r="T1467" s="213"/>
      <c r="AT1467" s="214" t="s">
        <v>155</v>
      </c>
      <c r="AU1467" s="214" t="s">
        <v>82</v>
      </c>
      <c r="AV1467" s="14" t="s">
        <v>82</v>
      </c>
      <c r="AW1467" s="14" t="s">
        <v>33</v>
      </c>
      <c r="AX1467" s="14" t="s">
        <v>80</v>
      </c>
      <c r="AY1467" s="214" t="s">
        <v>143</v>
      </c>
    </row>
    <row r="1468" spans="1:65" s="2" customFormat="1" ht="49.15" customHeight="1">
      <c r="A1468" s="36"/>
      <c r="B1468" s="37"/>
      <c r="C1468" s="175" t="s">
        <v>1744</v>
      </c>
      <c r="D1468" s="175" t="s">
        <v>146</v>
      </c>
      <c r="E1468" s="176" t="s">
        <v>1745</v>
      </c>
      <c r="F1468" s="177" t="s">
        <v>1746</v>
      </c>
      <c r="G1468" s="178" t="s">
        <v>194</v>
      </c>
      <c r="H1468" s="179">
        <v>3</v>
      </c>
      <c r="I1468" s="180"/>
      <c r="J1468" s="181">
        <f>ROUND(I1468*H1468,2)</f>
        <v>0</v>
      </c>
      <c r="K1468" s="177" t="s">
        <v>150</v>
      </c>
      <c r="L1468" s="41"/>
      <c r="M1468" s="182" t="s">
        <v>19</v>
      </c>
      <c r="N1468" s="183" t="s">
        <v>43</v>
      </c>
      <c r="O1468" s="66"/>
      <c r="P1468" s="184">
        <f>O1468*H1468</f>
        <v>0</v>
      </c>
      <c r="Q1468" s="184">
        <v>0.00045</v>
      </c>
      <c r="R1468" s="184">
        <f>Q1468*H1468</f>
        <v>0.00135</v>
      </c>
      <c r="S1468" s="184">
        <v>0</v>
      </c>
      <c r="T1468" s="185">
        <f>S1468*H1468</f>
        <v>0</v>
      </c>
      <c r="U1468" s="36"/>
      <c r="V1468" s="36"/>
      <c r="W1468" s="36"/>
      <c r="X1468" s="36"/>
      <c r="Y1468" s="36"/>
      <c r="Z1468" s="36"/>
      <c r="AA1468" s="36"/>
      <c r="AB1468" s="36"/>
      <c r="AC1468" s="36"/>
      <c r="AD1468" s="36"/>
      <c r="AE1468" s="36"/>
      <c r="AR1468" s="186" t="s">
        <v>257</v>
      </c>
      <c r="AT1468" s="186" t="s">
        <v>146</v>
      </c>
      <c r="AU1468" s="186" t="s">
        <v>82</v>
      </c>
      <c r="AY1468" s="19" t="s">
        <v>143</v>
      </c>
      <c r="BE1468" s="187">
        <f>IF(N1468="základní",J1468,0)</f>
        <v>0</v>
      </c>
      <c r="BF1468" s="187">
        <f>IF(N1468="snížená",J1468,0)</f>
        <v>0</v>
      </c>
      <c r="BG1468" s="187">
        <f>IF(N1468="zákl. přenesená",J1468,0)</f>
        <v>0</v>
      </c>
      <c r="BH1468" s="187">
        <f>IF(N1468="sníž. přenesená",J1468,0)</f>
        <v>0</v>
      </c>
      <c r="BI1468" s="187">
        <f>IF(N1468="nulová",J1468,0)</f>
        <v>0</v>
      </c>
      <c r="BJ1468" s="19" t="s">
        <v>80</v>
      </c>
      <c r="BK1468" s="187">
        <f>ROUND(I1468*H1468,2)</f>
        <v>0</v>
      </c>
      <c r="BL1468" s="19" t="s">
        <v>257</v>
      </c>
      <c r="BM1468" s="186" t="s">
        <v>1747</v>
      </c>
    </row>
    <row r="1469" spans="1:47" s="2" customFormat="1" ht="12">
      <c r="A1469" s="36"/>
      <c r="B1469" s="37"/>
      <c r="C1469" s="38"/>
      <c r="D1469" s="188" t="s">
        <v>153</v>
      </c>
      <c r="E1469" s="38"/>
      <c r="F1469" s="189" t="s">
        <v>1748</v>
      </c>
      <c r="G1469" s="38"/>
      <c r="H1469" s="38"/>
      <c r="I1469" s="190"/>
      <c r="J1469" s="38"/>
      <c r="K1469" s="38"/>
      <c r="L1469" s="41"/>
      <c r="M1469" s="191"/>
      <c r="N1469" s="192"/>
      <c r="O1469" s="66"/>
      <c r="P1469" s="66"/>
      <c r="Q1469" s="66"/>
      <c r="R1469" s="66"/>
      <c r="S1469" s="66"/>
      <c r="T1469" s="67"/>
      <c r="U1469" s="36"/>
      <c r="V1469" s="36"/>
      <c r="W1469" s="36"/>
      <c r="X1469" s="36"/>
      <c r="Y1469" s="36"/>
      <c r="Z1469" s="36"/>
      <c r="AA1469" s="36"/>
      <c r="AB1469" s="36"/>
      <c r="AC1469" s="36"/>
      <c r="AD1469" s="36"/>
      <c r="AE1469" s="36"/>
      <c r="AT1469" s="19" t="s">
        <v>153</v>
      </c>
      <c r="AU1469" s="19" t="s">
        <v>82</v>
      </c>
    </row>
    <row r="1470" spans="2:51" s="13" customFormat="1" ht="12">
      <c r="B1470" s="193"/>
      <c r="C1470" s="194"/>
      <c r="D1470" s="195" t="s">
        <v>155</v>
      </c>
      <c r="E1470" s="196" t="s">
        <v>19</v>
      </c>
      <c r="F1470" s="197" t="s">
        <v>1749</v>
      </c>
      <c r="G1470" s="194"/>
      <c r="H1470" s="196" t="s">
        <v>19</v>
      </c>
      <c r="I1470" s="198"/>
      <c r="J1470" s="194"/>
      <c r="K1470" s="194"/>
      <c r="L1470" s="199"/>
      <c r="M1470" s="200"/>
      <c r="N1470" s="201"/>
      <c r="O1470" s="201"/>
      <c r="P1470" s="201"/>
      <c r="Q1470" s="201"/>
      <c r="R1470" s="201"/>
      <c r="S1470" s="201"/>
      <c r="T1470" s="202"/>
      <c r="AT1470" s="203" t="s">
        <v>155</v>
      </c>
      <c r="AU1470" s="203" t="s">
        <v>82</v>
      </c>
      <c r="AV1470" s="13" t="s">
        <v>80</v>
      </c>
      <c r="AW1470" s="13" t="s">
        <v>33</v>
      </c>
      <c r="AX1470" s="13" t="s">
        <v>72</v>
      </c>
      <c r="AY1470" s="203" t="s">
        <v>143</v>
      </c>
    </row>
    <row r="1471" spans="2:51" s="14" customFormat="1" ht="12">
      <c r="B1471" s="204"/>
      <c r="C1471" s="205"/>
      <c r="D1471" s="195" t="s">
        <v>155</v>
      </c>
      <c r="E1471" s="206" t="s">
        <v>19</v>
      </c>
      <c r="F1471" s="207" t="s">
        <v>1750</v>
      </c>
      <c r="G1471" s="205"/>
      <c r="H1471" s="208">
        <v>2</v>
      </c>
      <c r="I1471" s="209"/>
      <c r="J1471" s="205"/>
      <c r="K1471" s="205"/>
      <c r="L1471" s="210"/>
      <c r="M1471" s="211"/>
      <c r="N1471" s="212"/>
      <c r="O1471" s="212"/>
      <c r="P1471" s="212"/>
      <c r="Q1471" s="212"/>
      <c r="R1471" s="212"/>
      <c r="S1471" s="212"/>
      <c r="T1471" s="213"/>
      <c r="AT1471" s="214" t="s">
        <v>155</v>
      </c>
      <c r="AU1471" s="214" t="s">
        <v>82</v>
      </c>
      <c r="AV1471" s="14" t="s">
        <v>82</v>
      </c>
      <c r="AW1471" s="14" t="s">
        <v>33</v>
      </c>
      <c r="AX1471" s="14" t="s">
        <v>72</v>
      </c>
      <c r="AY1471" s="214" t="s">
        <v>143</v>
      </c>
    </row>
    <row r="1472" spans="2:51" s="14" customFormat="1" ht="12">
      <c r="B1472" s="204"/>
      <c r="C1472" s="205"/>
      <c r="D1472" s="195" t="s">
        <v>155</v>
      </c>
      <c r="E1472" s="206" t="s">
        <v>19</v>
      </c>
      <c r="F1472" s="207" t="s">
        <v>1751</v>
      </c>
      <c r="G1472" s="205"/>
      <c r="H1472" s="208">
        <v>1</v>
      </c>
      <c r="I1472" s="209"/>
      <c r="J1472" s="205"/>
      <c r="K1472" s="205"/>
      <c r="L1472" s="210"/>
      <c r="M1472" s="211"/>
      <c r="N1472" s="212"/>
      <c r="O1472" s="212"/>
      <c r="P1472" s="212"/>
      <c r="Q1472" s="212"/>
      <c r="R1472" s="212"/>
      <c r="S1472" s="212"/>
      <c r="T1472" s="213"/>
      <c r="AT1472" s="214" t="s">
        <v>155</v>
      </c>
      <c r="AU1472" s="214" t="s">
        <v>82</v>
      </c>
      <c r="AV1472" s="14" t="s">
        <v>82</v>
      </c>
      <c r="AW1472" s="14" t="s">
        <v>33</v>
      </c>
      <c r="AX1472" s="14" t="s">
        <v>72</v>
      </c>
      <c r="AY1472" s="214" t="s">
        <v>143</v>
      </c>
    </row>
    <row r="1473" spans="2:51" s="15" customFormat="1" ht="12">
      <c r="B1473" s="215"/>
      <c r="C1473" s="216"/>
      <c r="D1473" s="195" t="s">
        <v>155</v>
      </c>
      <c r="E1473" s="217" t="s">
        <v>19</v>
      </c>
      <c r="F1473" s="218" t="s">
        <v>166</v>
      </c>
      <c r="G1473" s="216"/>
      <c r="H1473" s="219">
        <v>3</v>
      </c>
      <c r="I1473" s="220"/>
      <c r="J1473" s="216"/>
      <c r="K1473" s="216"/>
      <c r="L1473" s="221"/>
      <c r="M1473" s="222"/>
      <c r="N1473" s="223"/>
      <c r="O1473" s="223"/>
      <c r="P1473" s="223"/>
      <c r="Q1473" s="223"/>
      <c r="R1473" s="223"/>
      <c r="S1473" s="223"/>
      <c r="T1473" s="224"/>
      <c r="AT1473" s="225" t="s">
        <v>155</v>
      </c>
      <c r="AU1473" s="225" t="s">
        <v>82</v>
      </c>
      <c r="AV1473" s="15" t="s">
        <v>151</v>
      </c>
      <c r="AW1473" s="15" t="s">
        <v>33</v>
      </c>
      <c r="AX1473" s="15" t="s">
        <v>80</v>
      </c>
      <c r="AY1473" s="225" t="s">
        <v>143</v>
      </c>
    </row>
    <row r="1474" spans="1:65" s="2" customFormat="1" ht="49.15" customHeight="1">
      <c r="A1474" s="36"/>
      <c r="B1474" s="37"/>
      <c r="C1474" s="175" t="s">
        <v>1752</v>
      </c>
      <c r="D1474" s="175" t="s">
        <v>146</v>
      </c>
      <c r="E1474" s="176" t="s">
        <v>1753</v>
      </c>
      <c r="F1474" s="177" t="s">
        <v>1754</v>
      </c>
      <c r="G1474" s="178" t="s">
        <v>194</v>
      </c>
      <c r="H1474" s="179">
        <v>1</v>
      </c>
      <c r="I1474" s="180"/>
      <c r="J1474" s="181">
        <f>ROUND(I1474*H1474,2)</f>
        <v>0</v>
      </c>
      <c r="K1474" s="177" t="s">
        <v>150</v>
      </c>
      <c r="L1474" s="41"/>
      <c r="M1474" s="182" t="s">
        <v>19</v>
      </c>
      <c r="N1474" s="183" t="s">
        <v>43</v>
      </c>
      <c r="O1474" s="66"/>
      <c r="P1474" s="184">
        <f>O1474*H1474</f>
        <v>0</v>
      </c>
      <c r="Q1474" s="184">
        <v>0.00045</v>
      </c>
      <c r="R1474" s="184">
        <f>Q1474*H1474</f>
        <v>0.00045</v>
      </c>
      <c r="S1474" s="184">
        <v>0</v>
      </c>
      <c r="T1474" s="185">
        <f>S1474*H1474</f>
        <v>0</v>
      </c>
      <c r="U1474" s="36"/>
      <c r="V1474" s="36"/>
      <c r="W1474" s="36"/>
      <c r="X1474" s="36"/>
      <c r="Y1474" s="36"/>
      <c r="Z1474" s="36"/>
      <c r="AA1474" s="36"/>
      <c r="AB1474" s="36"/>
      <c r="AC1474" s="36"/>
      <c r="AD1474" s="36"/>
      <c r="AE1474" s="36"/>
      <c r="AR1474" s="186" t="s">
        <v>257</v>
      </c>
      <c r="AT1474" s="186" t="s">
        <v>146</v>
      </c>
      <c r="AU1474" s="186" t="s">
        <v>82</v>
      </c>
      <c r="AY1474" s="19" t="s">
        <v>143</v>
      </c>
      <c r="BE1474" s="187">
        <f>IF(N1474="základní",J1474,0)</f>
        <v>0</v>
      </c>
      <c r="BF1474" s="187">
        <f>IF(N1474="snížená",J1474,0)</f>
        <v>0</v>
      </c>
      <c r="BG1474" s="187">
        <f>IF(N1474="zákl. přenesená",J1474,0)</f>
        <v>0</v>
      </c>
      <c r="BH1474" s="187">
        <f>IF(N1474="sníž. přenesená",J1474,0)</f>
        <v>0</v>
      </c>
      <c r="BI1474" s="187">
        <f>IF(N1474="nulová",J1474,0)</f>
        <v>0</v>
      </c>
      <c r="BJ1474" s="19" t="s">
        <v>80</v>
      </c>
      <c r="BK1474" s="187">
        <f>ROUND(I1474*H1474,2)</f>
        <v>0</v>
      </c>
      <c r="BL1474" s="19" t="s">
        <v>257</v>
      </c>
      <c r="BM1474" s="186" t="s">
        <v>1755</v>
      </c>
    </row>
    <row r="1475" spans="1:47" s="2" customFormat="1" ht="12">
      <c r="A1475" s="36"/>
      <c r="B1475" s="37"/>
      <c r="C1475" s="38"/>
      <c r="D1475" s="188" t="s">
        <v>153</v>
      </c>
      <c r="E1475" s="38"/>
      <c r="F1475" s="189" t="s">
        <v>1756</v>
      </c>
      <c r="G1475" s="38"/>
      <c r="H1475" s="38"/>
      <c r="I1475" s="190"/>
      <c r="J1475" s="38"/>
      <c r="K1475" s="38"/>
      <c r="L1475" s="41"/>
      <c r="M1475" s="191"/>
      <c r="N1475" s="192"/>
      <c r="O1475" s="66"/>
      <c r="P1475" s="66"/>
      <c r="Q1475" s="66"/>
      <c r="R1475" s="66"/>
      <c r="S1475" s="66"/>
      <c r="T1475" s="67"/>
      <c r="U1475" s="36"/>
      <c r="V1475" s="36"/>
      <c r="W1475" s="36"/>
      <c r="X1475" s="36"/>
      <c r="Y1475" s="36"/>
      <c r="Z1475" s="36"/>
      <c r="AA1475" s="36"/>
      <c r="AB1475" s="36"/>
      <c r="AC1475" s="36"/>
      <c r="AD1475" s="36"/>
      <c r="AE1475" s="36"/>
      <c r="AT1475" s="19" t="s">
        <v>153</v>
      </c>
      <c r="AU1475" s="19" t="s">
        <v>82</v>
      </c>
    </row>
    <row r="1476" spans="2:51" s="13" customFormat="1" ht="12">
      <c r="B1476" s="193"/>
      <c r="C1476" s="194"/>
      <c r="D1476" s="195" t="s">
        <v>155</v>
      </c>
      <c r="E1476" s="196" t="s">
        <v>19</v>
      </c>
      <c r="F1476" s="197" t="s">
        <v>1757</v>
      </c>
      <c r="G1476" s="194"/>
      <c r="H1476" s="196" t="s">
        <v>19</v>
      </c>
      <c r="I1476" s="198"/>
      <c r="J1476" s="194"/>
      <c r="K1476" s="194"/>
      <c r="L1476" s="199"/>
      <c r="M1476" s="200"/>
      <c r="N1476" s="201"/>
      <c r="O1476" s="201"/>
      <c r="P1476" s="201"/>
      <c r="Q1476" s="201"/>
      <c r="R1476" s="201"/>
      <c r="S1476" s="201"/>
      <c r="T1476" s="202"/>
      <c r="AT1476" s="203" t="s">
        <v>155</v>
      </c>
      <c r="AU1476" s="203" t="s">
        <v>82</v>
      </c>
      <c r="AV1476" s="13" t="s">
        <v>80</v>
      </c>
      <c r="AW1476" s="13" t="s">
        <v>33</v>
      </c>
      <c r="AX1476" s="13" t="s">
        <v>72</v>
      </c>
      <c r="AY1476" s="203" t="s">
        <v>143</v>
      </c>
    </row>
    <row r="1477" spans="2:51" s="14" customFormat="1" ht="12">
      <c r="B1477" s="204"/>
      <c r="C1477" s="205"/>
      <c r="D1477" s="195" t="s">
        <v>155</v>
      </c>
      <c r="E1477" s="206" t="s">
        <v>19</v>
      </c>
      <c r="F1477" s="207" t="s">
        <v>80</v>
      </c>
      <c r="G1477" s="205"/>
      <c r="H1477" s="208">
        <v>1</v>
      </c>
      <c r="I1477" s="209"/>
      <c r="J1477" s="205"/>
      <c r="K1477" s="205"/>
      <c r="L1477" s="210"/>
      <c r="M1477" s="211"/>
      <c r="N1477" s="212"/>
      <c r="O1477" s="212"/>
      <c r="P1477" s="212"/>
      <c r="Q1477" s="212"/>
      <c r="R1477" s="212"/>
      <c r="S1477" s="212"/>
      <c r="T1477" s="213"/>
      <c r="AT1477" s="214" t="s">
        <v>155</v>
      </c>
      <c r="AU1477" s="214" t="s">
        <v>82</v>
      </c>
      <c r="AV1477" s="14" t="s">
        <v>82</v>
      </c>
      <c r="AW1477" s="14" t="s">
        <v>33</v>
      </c>
      <c r="AX1477" s="14" t="s">
        <v>80</v>
      </c>
      <c r="AY1477" s="214" t="s">
        <v>143</v>
      </c>
    </row>
    <row r="1478" spans="1:65" s="2" customFormat="1" ht="33" customHeight="1">
      <c r="A1478" s="36"/>
      <c r="B1478" s="37"/>
      <c r="C1478" s="175" t="s">
        <v>1758</v>
      </c>
      <c r="D1478" s="175" t="s">
        <v>146</v>
      </c>
      <c r="E1478" s="176" t="s">
        <v>1759</v>
      </c>
      <c r="F1478" s="177" t="s">
        <v>1760</v>
      </c>
      <c r="G1478" s="178" t="s">
        <v>169</v>
      </c>
      <c r="H1478" s="179">
        <v>17.52</v>
      </c>
      <c r="I1478" s="180"/>
      <c r="J1478" s="181">
        <f>ROUND(I1478*H1478,2)</f>
        <v>0</v>
      </c>
      <c r="K1478" s="177" t="s">
        <v>150</v>
      </c>
      <c r="L1478" s="41"/>
      <c r="M1478" s="182" t="s">
        <v>19</v>
      </c>
      <c r="N1478" s="183" t="s">
        <v>43</v>
      </c>
      <c r="O1478" s="66"/>
      <c r="P1478" s="184">
        <f>O1478*H1478</f>
        <v>0</v>
      </c>
      <c r="Q1478" s="184">
        <v>0.00286</v>
      </c>
      <c r="R1478" s="184">
        <f>Q1478*H1478</f>
        <v>0.0501072</v>
      </c>
      <c r="S1478" s="184">
        <v>0</v>
      </c>
      <c r="T1478" s="185">
        <f>S1478*H1478</f>
        <v>0</v>
      </c>
      <c r="U1478" s="36"/>
      <c r="V1478" s="36"/>
      <c r="W1478" s="36"/>
      <c r="X1478" s="36"/>
      <c r="Y1478" s="36"/>
      <c r="Z1478" s="36"/>
      <c r="AA1478" s="36"/>
      <c r="AB1478" s="36"/>
      <c r="AC1478" s="36"/>
      <c r="AD1478" s="36"/>
      <c r="AE1478" s="36"/>
      <c r="AR1478" s="186" t="s">
        <v>257</v>
      </c>
      <c r="AT1478" s="186" t="s">
        <v>146</v>
      </c>
      <c r="AU1478" s="186" t="s">
        <v>82</v>
      </c>
      <c r="AY1478" s="19" t="s">
        <v>143</v>
      </c>
      <c r="BE1478" s="187">
        <f>IF(N1478="základní",J1478,0)</f>
        <v>0</v>
      </c>
      <c r="BF1478" s="187">
        <f>IF(N1478="snížená",J1478,0)</f>
        <v>0</v>
      </c>
      <c r="BG1478" s="187">
        <f>IF(N1478="zákl. přenesená",J1478,0)</f>
        <v>0</v>
      </c>
      <c r="BH1478" s="187">
        <f>IF(N1478="sníž. přenesená",J1478,0)</f>
        <v>0</v>
      </c>
      <c r="BI1478" s="187">
        <f>IF(N1478="nulová",J1478,0)</f>
        <v>0</v>
      </c>
      <c r="BJ1478" s="19" t="s">
        <v>80</v>
      </c>
      <c r="BK1478" s="187">
        <f>ROUND(I1478*H1478,2)</f>
        <v>0</v>
      </c>
      <c r="BL1478" s="19" t="s">
        <v>257</v>
      </c>
      <c r="BM1478" s="186" t="s">
        <v>1761</v>
      </c>
    </row>
    <row r="1479" spans="1:47" s="2" customFormat="1" ht="12">
      <c r="A1479" s="36"/>
      <c r="B1479" s="37"/>
      <c r="C1479" s="38"/>
      <c r="D1479" s="188" t="s">
        <v>153</v>
      </c>
      <c r="E1479" s="38"/>
      <c r="F1479" s="189" t="s">
        <v>1762</v>
      </c>
      <c r="G1479" s="38"/>
      <c r="H1479" s="38"/>
      <c r="I1479" s="190"/>
      <c r="J1479" s="38"/>
      <c r="K1479" s="38"/>
      <c r="L1479" s="41"/>
      <c r="M1479" s="191"/>
      <c r="N1479" s="192"/>
      <c r="O1479" s="66"/>
      <c r="P1479" s="66"/>
      <c r="Q1479" s="66"/>
      <c r="R1479" s="66"/>
      <c r="S1479" s="66"/>
      <c r="T1479" s="67"/>
      <c r="U1479" s="36"/>
      <c r="V1479" s="36"/>
      <c r="W1479" s="36"/>
      <c r="X1479" s="36"/>
      <c r="Y1479" s="36"/>
      <c r="Z1479" s="36"/>
      <c r="AA1479" s="36"/>
      <c r="AB1479" s="36"/>
      <c r="AC1479" s="36"/>
      <c r="AD1479" s="36"/>
      <c r="AE1479" s="36"/>
      <c r="AT1479" s="19" t="s">
        <v>153</v>
      </c>
      <c r="AU1479" s="19" t="s">
        <v>82</v>
      </c>
    </row>
    <row r="1480" spans="2:51" s="13" customFormat="1" ht="12">
      <c r="B1480" s="193"/>
      <c r="C1480" s="194"/>
      <c r="D1480" s="195" t="s">
        <v>155</v>
      </c>
      <c r="E1480" s="196" t="s">
        <v>19</v>
      </c>
      <c r="F1480" s="197" t="s">
        <v>1680</v>
      </c>
      <c r="G1480" s="194"/>
      <c r="H1480" s="196" t="s">
        <v>19</v>
      </c>
      <c r="I1480" s="198"/>
      <c r="J1480" s="194"/>
      <c r="K1480" s="194"/>
      <c r="L1480" s="199"/>
      <c r="M1480" s="200"/>
      <c r="N1480" s="201"/>
      <c r="O1480" s="201"/>
      <c r="P1480" s="201"/>
      <c r="Q1480" s="201"/>
      <c r="R1480" s="201"/>
      <c r="S1480" s="201"/>
      <c r="T1480" s="202"/>
      <c r="AT1480" s="203" t="s">
        <v>155</v>
      </c>
      <c r="AU1480" s="203" t="s">
        <v>82</v>
      </c>
      <c r="AV1480" s="13" t="s">
        <v>80</v>
      </c>
      <c r="AW1480" s="13" t="s">
        <v>33</v>
      </c>
      <c r="AX1480" s="13" t="s">
        <v>72</v>
      </c>
      <c r="AY1480" s="203" t="s">
        <v>143</v>
      </c>
    </row>
    <row r="1481" spans="2:51" s="14" customFormat="1" ht="12">
      <c r="B1481" s="204"/>
      <c r="C1481" s="205"/>
      <c r="D1481" s="195" t="s">
        <v>155</v>
      </c>
      <c r="E1481" s="206" t="s">
        <v>19</v>
      </c>
      <c r="F1481" s="207" t="s">
        <v>1715</v>
      </c>
      <c r="G1481" s="205"/>
      <c r="H1481" s="208">
        <v>17.52</v>
      </c>
      <c r="I1481" s="209"/>
      <c r="J1481" s="205"/>
      <c r="K1481" s="205"/>
      <c r="L1481" s="210"/>
      <c r="M1481" s="211"/>
      <c r="N1481" s="212"/>
      <c r="O1481" s="212"/>
      <c r="P1481" s="212"/>
      <c r="Q1481" s="212"/>
      <c r="R1481" s="212"/>
      <c r="S1481" s="212"/>
      <c r="T1481" s="213"/>
      <c r="AT1481" s="214" t="s">
        <v>155</v>
      </c>
      <c r="AU1481" s="214" t="s">
        <v>82</v>
      </c>
      <c r="AV1481" s="14" t="s">
        <v>82</v>
      </c>
      <c r="AW1481" s="14" t="s">
        <v>33</v>
      </c>
      <c r="AX1481" s="14" t="s">
        <v>80</v>
      </c>
      <c r="AY1481" s="214" t="s">
        <v>143</v>
      </c>
    </row>
    <row r="1482" spans="1:65" s="2" customFormat="1" ht="44.25" customHeight="1">
      <c r="A1482" s="36"/>
      <c r="B1482" s="37"/>
      <c r="C1482" s="175" t="s">
        <v>1763</v>
      </c>
      <c r="D1482" s="175" t="s">
        <v>146</v>
      </c>
      <c r="E1482" s="176" t="s">
        <v>1764</v>
      </c>
      <c r="F1482" s="177" t="s">
        <v>1765</v>
      </c>
      <c r="G1482" s="178" t="s">
        <v>194</v>
      </c>
      <c r="H1482" s="179">
        <v>2</v>
      </c>
      <c r="I1482" s="180"/>
      <c r="J1482" s="181">
        <f>ROUND(I1482*H1482,2)</f>
        <v>0</v>
      </c>
      <c r="K1482" s="177" t="s">
        <v>150</v>
      </c>
      <c r="L1482" s="41"/>
      <c r="M1482" s="182" t="s">
        <v>19</v>
      </c>
      <c r="N1482" s="183" t="s">
        <v>43</v>
      </c>
      <c r="O1482" s="66"/>
      <c r="P1482" s="184">
        <f>O1482*H1482</f>
        <v>0</v>
      </c>
      <c r="Q1482" s="184">
        <v>0.00048</v>
      </c>
      <c r="R1482" s="184">
        <f>Q1482*H1482</f>
        <v>0.00096</v>
      </c>
      <c r="S1482" s="184">
        <v>0</v>
      </c>
      <c r="T1482" s="185">
        <f>S1482*H1482</f>
        <v>0</v>
      </c>
      <c r="U1482" s="36"/>
      <c r="V1482" s="36"/>
      <c r="W1482" s="36"/>
      <c r="X1482" s="36"/>
      <c r="Y1482" s="36"/>
      <c r="Z1482" s="36"/>
      <c r="AA1482" s="36"/>
      <c r="AB1482" s="36"/>
      <c r="AC1482" s="36"/>
      <c r="AD1482" s="36"/>
      <c r="AE1482" s="36"/>
      <c r="AR1482" s="186" t="s">
        <v>257</v>
      </c>
      <c r="AT1482" s="186" t="s">
        <v>146</v>
      </c>
      <c r="AU1482" s="186" t="s">
        <v>82</v>
      </c>
      <c r="AY1482" s="19" t="s">
        <v>143</v>
      </c>
      <c r="BE1482" s="187">
        <f>IF(N1482="základní",J1482,0)</f>
        <v>0</v>
      </c>
      <c r="BF1482" s="187">
        <f>IF(N1482="snížená",J1482,0)</f>
        <v>0</v>
      </c>
      <c r="BG1482" s="187">
        <f>IF(N1482="zákl. přenesená",J1482,0)</f>
        <v>0</v>
      </c>
      <c r="BH1482" s="187">
        <f>IF(N1482="sníž. přenesená",J1482,0)</f>
        <v>0</v>
      </c>
      <c r="BI1482" s="187">
        <f>IF(N1482="nulová",J1482,0)</f>
        <v>0</v>
      </c>
      <c r="BJ1482" s="19" t="s">
        <v>80</v>
      </c>
      <c r="BK1482" s="187">
        <f>ROUND(I1482*H1482,2)</f>
        <v>0</v>
      </c>
      <c r="BL1482" s="19" t="s">
        <v>257</v>
      </c>
      <c r="BM1482" s="186" t="s">
        <v>1766</v>
      </c>
    </row>
    <row r="1483" spans="1:47" s="2" customFormat="1" ht="12">
      <c r="A1483" s="36"/>
      <c r="B1483" s="37"/>
      <c r="C1483" s="38"/>
      <c r="D1483" s="188" t="s">
        <v>153</v>
      </c>
      <c r="E1483" s="38"/>
      <c r="F1483" s="189" t="s">
        <v>1767</v>
      </c>
      <c r="G1483" s="38"/>
      <c r="H1483" s="38"/>
      <c r="I1483" s="190"/>
      <c r="J1483" s="38"/>
      <c r="K1483" s="38"/>
      <c r="L1483" s="41"/>
      <c r="M1483" s="191"/>
      <c r="N1483" s="192"/>
      <c r="O1483" s="66"/>
      <c r="P1483" s="66"/>
      <c r="Q1483" s="66"/>
      <c r="R1483" s="66"/>
      <c r="S1483" s="66"/>
      <c r="T1483" s="67"/>
      <c r="U1483" s="36"/>
      <c r="V1483" s="36"/>
      <c r="W1483" s="36"/>
      <c r="X1483" s="36"/>
      <c r="Y1483" s="36"/>
      <c r="Z1483" s="36"/>
      <c r="AA1483" s="36"/>
      <c r="AB1483" s="36"/>
      <c r="AC1483" s="36"/>
      <c r="AD1483" s="36"/>
      <c r="AE1483" s="36"/>
      <c r="AT1483" s="19" t="s">
        <v>153</v>
      </c>
      <c r="AU1483" s="19" t="s">
        <v>82</v>
      </c>
    </row>
    <row r="1484" spans="2:51" s="13" customFormat="1" ht="12">
      <c r="B1484" s="193"/>
      <c r="C1484" s="194"/>
      <c r="D1484" s="195" t="s">
        <v>155</v>
      </c>
      <c r="E1484" s="196" t="s">
        <v>19</v>
      </c>
      <c r="F1484" s="197" t="s">
        <v>1768</v>
      </c>
      <c r="G1484" s="194"/>
      <c r="H1484" s="196" t="s">
        <v>19</v>
      </c>
      <c r="I1484" s="198"/>
      <c r="J1484" s="194"/>
      <c r="K1484" s="194"/>
      <c r="L1484" s="199"/>
      <c r="M1484" s="200"/>
      <c r="N1484" s="201"/>
      <c r="O1484" s="201"/>
      <c r="P1484" s="201"/>
      <c r="Q1484" s="201"/>
      <c r="R1484" s="201"/>
      <c r="S1484" s="201"/>
      <c r="T1484" s="202"/>
      <c r="AT1484" s="203" t="s">
        <v>155</v>
      </c>
      <c r="AU1484" s="203" t="s">
        <v>82</v>
      </c>
      <c r="AV1484" s="13" t="s">
        <v>80</v>
      </c>
      <c r="AW1484" s="13" t="s">
        <v>33</v>
      </c>
      <c r="AX1484" s="13" t="s">
        <v>72</v>
      </c>
      <c r="AY1484" s="203" t="s">
        <v>143</v>
      </c>
    </row>
    <row r="1485" spans="2:51" s="14" customFormat="1" ht="12">
      <c r="B1485" s="204"/>
      <c r="C1485" s="205"/>
      <c r="D1485" s="195" t="s">
        <v>155</v>
      </c>
      <c r="E1485" s="206" t="s">
        <v>19</v>
      </c>
      <c r="F1485" s="207" t="s">
        <v>82</v>
      </c>
      <c r="G1485" s="205"/>
      <c r="H1485" s="208">
        <v>2</v>
      </c>
      <c r="I1485" s="209"/>
      <c r="J1485" s="205"/>
      <c r="K1485" s="205"/>
      <c r="L1485" s="210"/>
      <c r="M1485" s="211"/>
      <c r="N1485" s="212"/>
      <c r="O1485" s="212"/>
      <c r="P1485" s="212"/>
      <c r="Q1485" s="212"/>
      <c r="R1485" s="212"/>
      <c r="S1485" s="212"/>
      <c r="T1485" s="213"/>
      <c r="AT1485" s="214" t="s">
        <v>155</v>
      </c>
      <c r="AU1485" s="214" t="s">
        <v>82</v>
      </c>
      <c r="AV1485" s="14" t="s">
        <v>82</v>
      </c>
      <c r="AW1485" s="14" t="s">
        <v>33</v>
      </c>
      <c r="AX1485" s="14" t="s">
        <v>80</v>
      </c>
      <c r="AY1485" s="214" t="s">
        <v>143</v>
      </c>
    </row>
    <row r="1486" spans="1:65" s="2" customFormat="1" ht="37.9" customHeight="1">
      <c r="A1486" s="36"/>
      <c r="B1486" s="37"/>
      <c r="C1486" s="175" t="s">
        <v>1769</v>
      </c>
      <c r="D1486" s="175" t="s">
        <v>146</v>
      </c>
      <c r="E1486" s="176" t="s">
        <v>1770</v>
      </c>
      <c r="F1486" s="177" t="s">
        <v>1771</v>
      </c>
      <c r="G1486" s="178" t="s">
        <v>169</v>
      </c>
      <c r="H1486" s="179">
        <v>77.76</v>
      </c>
      <c r="I1486" s="180"/>
      <c r="J1486" s="181">
        <f>ROUND(I1486*H1486,2)</f>
        <v>0</v>
      </c>
      <c r="K1486" s="177" t="s">
        <v>150</v>
      </c>
      <c r="L1486" s="41"/>
      <c r="M1486" s="182" t="s">
        <v>19</v>
      </c>
      <c r="N1486" s="183" t="s">
        <v>43</v>
      </c>
      <c r="O1486" s="66"/>
      <c r="P1486" s="184">
        <f>O1486*H1486</f>
        <v>0</v>
      </c>
      <c r="Q1486" s="184">
        <v>0.00652</v>
      </c>
      <c r="R1486" s="184">
        <f>Q1486*H1486</f>
        <v>0.5069952</v>
      </c>
      <c r="S1486" s="184">
        <v>0</v>
      </c>
      <c r="T1486" s="185">
        <f>S1486*H1486</f>
        <v>0</v>
      </c>
      <c r="U1486" s="36"/>
      <c r="V1486" s="36"/>
      <c r="W1486" s="36"/>
      <c r="X1486" s="36"/>
      <c r="Y1486" s="36"/>
      <c r="Z1486" s="36"/>
      <c r="AA1486" s="36"/>
      <c r="AB1486" s="36"/>
      <c r="AC1486" s="36"/>
      <c r="AD1486" s="36"/>
      <c r="AE1486" s="36"/>
      <c r="AR1486" s="186" t="s">
        <v>257</v>
      </c>
      <c r="AT1486" s="186" t="s">
        <v>146</v>
      </c>
      <c r="AU1486" s="186" t="s">
        <v>82</v>
      </c>
      <c r="AY1486" s="19" t="s">
        <v>143</v>
      </c>
      <c r="BE1486" s="187">
        <f>IF(N1486="základní",J1486,0)</f>
        <v>0</v>
      </c>
      <c r="BF1486" s="187">
        <f>IF(N1486="snížená",J1486,0)</f>
        <v>0</v>
      </c>
      <c r="BG1486" s="187">
        <f>IF(N1486="zákl. přenesená",J1486,0)</f>
        <v>0</v>
      </c>
      <c r="BH1486" s="187">
        <f>IF(N1486="sníž. přenesená",J1486,0)</f>
        <v>0</v>
      </c>
      <c r="BI1486" s="187">
        <f>IF(N1486="nulová",J1486,0)</f>
        <v>0</v>
      </c>
      <c r="BJ1486" s="19" t="s">
        <v>80</v>
      </c>
      <c r="BK1486" s="187">
        <f>ROUND(I1486*H1486,2)</f>
        <v>0</v>
      </c>
      <c r="BL1486" s="19" t="s">
        <v>257</v>
      </c>
      <c r="BM1486" s="186" t="s">
        <v>1772</v>
      </c>
    </row>
    <row r="1487" spans="1:47" s="2" customFormat="1" ht="12">
      <c r="A1487" s="36"/>
      <c r="B1487" s="37"/>
      <c r="C1487" s="38"/>
      <c r="D1487" s="188" t="s">
        <v>153</v>
      </c>
      <c r="E1487" s="38"/>
      <c r="F1487" s="189" t="s">
        <v>1773</v>
      </c>
      <c r="G1487" s="38"/>
      <c r="H1487" s="38"/>
      <c r="I1487" s="190"/>
      <c r="J1487" s="38"/>
      <c r="K1487" s="38"/>
      <c r="L1487" s="41"/>
      <c r="M1487" s="191"/>
      <c r="N1487" s="192"/>
      <c r="O1487" s="66"/>
      <c r="P1487" s="66"/>
      <c r="Q1487" s="66"/>
      <c r="R1487" s="66"/>
      <c r="S1487" s="66"/>
      <c r="T1487" s="67"/>
      <c r="U1487" s="36"/>
      <c r="V1487" s="36"/>
      <c r="W1487" s="36"/>
      <c r="X1487" s="36"/>
      <c r="Y1487" s="36"/>
      <c r="Z1487" s="36"/>
      <c r="AA1487" s="36"/>
      <c r="AB1487" s="36"/>
      <c r="AC1487" s="36"/>
      <c r="AD1487" s="36"/>
      <c r="AE1487" s="36"/>
      <c r="AT1487" s="19" t="s">
        <v>153</v>
      </c>
      <c r="AU1487" s="19" t="s">
        <v>82</v>
      </c>
    </row>
    <row r="1488" spans="2:51" s="13" customFormat="1" ht="12">
      <c r="B1488" s="193"/>
      <c r="C1488" s="194"/>
      <c r="D1488" s="195" t="s">
        <v>155</v>
      </c>
      <c r="E1488" s="196" t="s">
        <v>19</v>
      </c>
      <c r="F1488" s="197" t="s">
        <v>832</v>
      </c>
      <c r="G1488" s="194"/>
      <c r="H1488" s="196" t="s">
        <v>19</v>
      </c>
      <c r="I1488" s="198"/>
      <c r="J1488" s="194"/>
      <c r="K1488" s="194"/>
      <c r="L1488" s="199"/>
      <c r="M1488" s="200"/>
      <c r="N1488" s="201"/>
      <c r="O1488" s="201"/>
      <c r="P1488" s="201"/>
      <c r="Q1488" s="201"/>
      <c r="R1488" s="201"/>
      <c r="S1488" s="201"/>
      <c r="T1488" s="202"/>
      <c r="AT1488" s="203" t="s">
        <v>155</v>
      </c>
      <c r="AU1488" s="203" t="s">
        <v>82</v>
      </c>
      <c r="AV1488" s="13" t="s">
        <v>80</v>
      </c>
      <c r="AW1488" s="13" t="s">
        <v>33</v>
      </c>
      <c r="AX1488" s="13" t="s">
        <v>72</v>
      </c>
      <c r="AY1488" s="203" t="s">
        <v>143</v>
      </c>
    </row>
    <row r="1489" spans="2:51" s="14" customFormat="1" ht="12">
      <c r="B1489" s="204"/>
      <c r="C1489" s="205"/>
      <c r="D1489" s="195" t="s">
        <v>155</v>
      </c>
      <c r="E1489" s="206" t="s">
        <v>19</v>
      </c>
      <c r="F1489" s="207" t="s">
        <v>1713</v>
      </c>
      <c r="G1489" s="205"/>
      <c r="H1489" s="208">
        <v>89.52</v>
      </c>
      <c r="I1489" s="209"/>
      <c r="J1489" s="205"/>
      <c r="K1489" s="205"/>
      <c r="L1489" s="210"/>
      <c r="M1489" s="211"/>
      <c r="N1489" s="212"/>
      <c r="O1489" s="212"/>
      <c r="P1489" s="212"/>
      <c r="Q1489" s="212"/>
      <c r="R1489" s="212"/>
      <c r="S1489" s="212"/>
      <c r="T1489" s="213"/>
      <c r="AT1489" s="214" t="s">
        <v>155</v>
      </c>
      <c r="AU1489" s="214" t="s">
        <v>82</v>
      </c>
      <c r="AV1489" s="14" t="s">
        <v>82</v>
      </c>
      <c r="AW1489" s="14" t="s">
        <v>33</v>
      </c>
      <c r="AX1489" s="14" t="s">
        <v>72</v>
      </c>
      <c r="AY1489" s="214" t="s">
        <v>143</v>
      </c>
    </row>
    <row r="1490" spans="2:51" s="14" customFormat="1" ht="12">
      <c r="B1490" s="204"/>
      <c r="C1490" s="205"/>
      <c r="D1490" s="195" t="s">
        <v>155</v>
      </c>
      <c r="E1490" s="206" t="s">
        <v>19</v>
      </c>
      <c r="F1490" s="207" t="s">
        <v>1714</v>
      </c>
      <c r="G1490" s="205"/>
      <c r="H1490" s="208">
        <v>-11.76</v>
      </c>
      <c r="I1490" s="209"/>
      <c r="J1490" s="205"/>
      <c r="K1490" s="205"/>
      <c r="L1490" s="210"/>
      <c r="M1490" s="211"/>
      <c r="N1490" s="212"/>
      <c r="O1490" s="212"/>
      <c r="P1490" s="212"/>
      <c r="Q1490" s="212"/>
      <c r="R1490" s="212"/>
      <c r="S1490" s="212"/>
      <c r="T1490" s="213"/>
      <c r="AT1490" s="214" t="s">
        <v>155</v>
      </c>
      <c r="AU1490" s="214" t="s">
        <v>82</v>
      </c>
      <c r="AV1490" s="14" t="s">
        <v>82</v>
      </c>
      <c r="AW1490" s="14" t="s">
        <v>33</v>
      </c>
      <c r="AX1490" s="14" t="s">
        <v>72</v>
      </c>
      <c r="AY1490" s="214" t="s">
        <v>143</v>
      </c>
    </row>
    <row r="1491" spans="2:51" s="15" customFormat="1" ht="12">
      <c r="B1491" s="215"/>
      <c r="C1491" s="216"/>
      <c r="D1491" s="195" t="s">
        <v>155</v>
      </c>
      <c r="E1491" s="217" t="s">
        <v>19</v>
      </c>
      <c r="F1491" s="218" t="s">
        <v>166</v>
      </c>
      <c r="G1491" s="216"/>
      <c r="H1491" s="219">
        <v>77.76</v>
      </c>
      <c r="I1491" s="220"/>
      <c r="J1491" s="216"/>
      <c r="K1491" s="216"/>
      <c r="L1491" s="221"/>
      <c r="M1491" s="222"/>
      <c r="N1491" s="223"/>
      <c r="O1491" s="223"/>
      <c r="P1491" s="223"/>
      <c r="Q1491" s="223"/>
      <c r="R1491" s="223"/>
      <c r="S1491" s="223"/>
      <c r="T1491" s="224"/>
      <c r="AT1491" s="225" t="s">
        <v>155</v>
      </c>
      <c r="AU1491" s="225" t="s">
        <v>82</v>
      </c>
      <c r="AV1491" s="15" t="s">
        <v>151</v>
      </c>
      <c r="AW1491" s="15" t="s">
        <v>33</v>
      </c>
      <c r="AX1491" s="15" t="s">
        <v>80</v>
      </c>
      <c r="AY1491" s="225" t="s">
        <v>143</v>
      </c>
    </row>
    <row r="1492" spans="1:65" s="2" customFormat="1" ht="44.25" customHeight="1">
      <c r="A1492" s="36"/>
      <c r="B1492" s="37"/>
      <c r="C1492" s="175" t="s">
        <v>1774</v>
      </c>
      <c r="D1492" s="175" t="s">
        <v>146</v>
      </c>
      <c r="E1492" s="176" t="s">
        <v>1775</v>
      </c>
      <c r="F1492" s="177" t="s">
        <v>1776</v>
      </c>
      <c r="G1492" s="178" t="s">
        <v>194</v>
      </c>
      <c r="H1492" s="179">
        <v>4</v>
      </c>
      <c r="I1492" s="180"/>
      <c r="J1492" s="181">
        <f>ROUND(I1492*H1492,2)</f>
        <v>0</v>
      </c>
      <c r="K1492" s="177" t="s">
        <v>150</v>
      </c>
      <c r="L1492" s="41"/>
      <c r="M1492" s="182" t="s">
        <v>19</v>
      </c>
      <c r="N1492" s="183" t="s">
        <v>43</v>
      </c>
      <c r="O1492" s="66"/>
      <c r="P1492" s="184">
        <f>O1492*H1492</f>
        <v>0</v>
      </c>
      <c r="Q1492" s="184">
        <v>0.0001</v>
      </c>
      <c r="R1492" s="184">
        <f>Q1492*H1492</f>
        <v>0.0004</v>
      </c>
      <c r="S1492" s="184">
        <v>0</v>
      </c>
      <c r="T1492" s="185">
        <f>S1492*H1492</f>
        <v>0</v>
      </c>
      <c r="U1492" s="36"/>
      <c r="V1492" s="36"/>
      <c r="W1492" s="36"/>
      <c r="X1492" s="36"/>
      <c r="Y1492" s="36"/>
      <c r="Z1492" s="36"/>
      <c r="AA1492" s="36"/>
      <c r="AB1492" s="36"/>
      <c r="AC1492" s="36"/>
      <c r="AD1492" s="36"/>
      <c r="AE1492" s="36"/>
      <c r="AR1492" s="186" t="s">
        <v>257</v>
      </c>
      <c r="AT1492" s="186" t="s">
        <v>146</v>
      </c>
      <c r="AU1492" s="186" t="s">
        <v>82</v>
      </c>
      <c r="AY1492" s="19" t="s">
        <v>143</v>
      </c>
      <c r="BE1492" s="187">
        <f>IF(N1492="základní",J1492,0)</f>
        <v>0</v>
      </c>
      <c r="BF1492" s="187">
        <f>IF(N1492="snížená",J1492,0)</f>
        <v>0</v>
      </c>
      <c r="BG1492" s="187">
        <f>IF(N1492="zákl. přenesená",J1492,0)</f>
        <v>0</v>
      </c>
      <c r="BH1492" s="187">
        <f>IF(N1492="sníž. přenesená",J1492,0)</f>
        <v>0</v>
      </c>
      <c r="BI1492" s="187">
        <f>IF(N1492="nulová",J1492,0)</f>
        <v>0</v>
      </c>
      <c r="BJ1492" s="19" t="s">
        <v>80</v>
      </c>
      <c r="BK1492" s="187">
        <f>ROUND(I1492*H1492,2)</f>
        <v>0</v>
      </c>
      <c r="BL1492" s="19" t="s">
        <v>257</v>
      </c>
      <c r="BM1492" s="186" t="s">
        <v>1777</v>
      </c>
    </row>
    <row r="1493" spans="1:47" s="2" customFormat="1" ht="12">
      <c r="A1493" s="36"/>
      <c r="B1493" s="37"/>
      <c r="C1493" s="38"/>
      <c r="D1493" s="188" t="s">
        <v>153</v>
      </c>
      <c r="E1493" s="38"/>
      <c r="F1493" s="189" t="s">
        <v>1778</v>
      </c>
      <c r="G1493" s="38"/>
      <c r="H1493" s="38"/>
      <c r="I1493" s="190"/>
      <c r="J1493" s="38"/>
      <c r="K1493" s="38"/>
      <c r="L1493" s="41"/>
      <c r="M1493" s="191"/>
      <c r="N1493" s="192"/>
      <c r="O1493" s="66"/>
      <c r="P1493" s="66"/>
      <c r="Q1493" s="66"/>
      <c r="R1493" s="66"/>
      <c r="S1493" s="66"/>
      <c r="T1493" s="67"/>
      <c r="U1493" s="36"/>
      <c r="V1493" s="36"/>
      <c r="W1493" s="36"/>
      <c r="X1493" s="36"/>
      <c r="Y1493" s="36"/>
      <c r="Z1493" s="36"/>
      <c r="AA1493" s="36"/>
      <c r="AB1493" s="36"/>
      <c r="AC1493" s="36"/>
      <c r="AD1493" s="36"/>
      <c r="AE1493" s="36"/>
      <c r="AT1493" s="19" t="s">
        <v>153</v>
      </c>
      <c r="AU1493" s="19" t="s">
        <v>82</v>
      </c>
    </row>
    <row r="1494" spans="1:65" s="2" customFormat="1" ht="24.2" customHeight="1">
      <c r="A1494" s="36"/>
      <c r="B1494" s="37"/>
      <c r="C1494" s="175" t="s">
        <v>1779</v>
      </c>
      <c r="D1494" s="175" t="s">
        <v>146</v>
      </c>
      <c r="E1494" s="176" t="s">
        <v>1780</v>
      </c>
      <c r="F1494" s="177" t="s">
        <v>1781</v>
      </c>
      <c r="G1494" s="178" t="s">
        <v>194</v>
      </c>
      <c r="H1494" s="179">
        <v>78</v>
      </c>
      <c r="I1494" s="180"/>
      <c r="J1494" s="181">
        <f>ROUND(I1494*H1494,2)</f>
        <v>0</v>
      </c>
      <c r="K1494" s="177" t="s">
        <v>150</v>
      </c>
      <c r="L1494" s="41"/>
      <c r="M1494" s="182" t="s">
        <v>19</v>
      </c>
      <c r="N1494" s="183" t="s">
        <v>43</v>
      </c>
      <c r="O1494" s="66"/>
      <c r="P1494" s="184">
        <f>O1494*H1494</f>
        <v>0</v>
      </c>
      <c r="Q1494" s="184">
        <v>0</v>
      </c>
      <c r="R1494" s="184">
        <f>Q1494*H1494</f>
        <v>0</v>
      </c>
      <c r="S1494" s="184">
        <v>0</v>
      </c>
      <c r="T1494" s="185">
        <f>S1494*H1494</f>
        <v>0</v>
      </c>
      <c r="U1494" s="36"/>
      <c r="V1494" s="36"/>
      <c r="W1494" s="36"/>
      <c r="X1494" s="36"/>
      <c r="Y1494" s="36"/>
      <c r="Z1494" s="36"/>
      <c r="AA1494" s="36"/>
      <c r="AB1494" s="36"/>
      <c r="AC1494" s="36"/>
      <c r="AD1494" s="36"/>
      <c r="AE1494" s="36"/>
      <c r="AR1494" s="186" t="s">
        <v>257</v>
      </c>
      <c r="AT1494" s="186" t="s">
        <v>146</v>
      </c>
      <c r="AU1494" s="186" t="s">
        <v>82</v>
      </c>
      <c r="AY1494" s="19" t="s">
        <v>143</v>
      </c>
      <c r="BE1494" s="187">
        <f>IF(N1494="základní",J1494,0)</f>
        <v>0</v>
      </c>
      <c r="BF1494" s="187">
        <f>IF(N1494="snížená",J1494,0)</f>
        <v>0</v>
      </c>
      <c r="BG1494" s="187">
        <f>IF(N1494="zákl. přenesená",J1494,0)</f>
        <v>0</v>
      </c>
      <c r="BH1494" s="187">
        <f>IF(N1494="sníž. přenesená",J1494,0)</f>
        <v>0</v>
      </c>
      <c r="BI1494" s="187">
        <f>IF(N1494="nulová",J1494,0)</f>
        <v>0</v>
      </c>
      <c r="BJ1494" s="19" t="s">
        <v>80</v>
      </c>
      <c r="BK1494" s="187">
        <f>ROUND(I1494*H1494,2)</f>
        <v>0</v>
      </c>
      <c r="BL1494" s="19" t="s">
        <v>257</v>
      </c>
      <c r="BM1494" s="186" t="s">
        <v>1782</v>
      </c>
    </row>
    <row r="1495" spans="1:47" s="2" customFormat="1" ht="12">
      <c r="A1495" s="36"/>
      <c r="B1495" s="37"/>
      <c r="C1495" s="38"/>
      <c r="D1495" s="188" t="s">
        <v>153</v>
      </c>
      <c r="E1495" s="38"/>
      <c r="F1495" s="189" t="s">
        <v>1783</v>
      </c>
      <c r="G1495" s="38"/>
      <c r="H1495" s="38"/>
      <c r="I1495" s="190"/>
      <c r="J1495" s="38"/>
      <c r="K1495" s="38"/>
      <c r="L1495" s="41"/>
      <c r="M1495" s="191"/>
      <c r="N1495" s="192"/>
      <c r="O1495" s="66"/>
      <c r="P1495" s="66"/>
      <c r="Q1495" s="66"/>
      <c r="R1495" s="66"/>
      <c r="S1495" s="66"/>
      <c r="T1495" s="67"/>
      <c r="U1495" s="36"/>
      <c r="V1495" s="36"/>
      <c r="W1495" s="36"/>
      <c r="X1495" s="36"/>
      <c r="Y1495" s="36"/>
      <c r="Z1495" s="36"/>
      <c r="AA1495" s="36"/>
      <c r="AB1495" s="36"/>
      <c r="AC1495" s="36"/>
      <c r="AD1495" s="36"/>
      <c r="AE1495" s="36"/>
      <c r="AT1495" s="19" t="s">
        <v>153</v>
      </c>
      <c r="AU1495" s="19" t="s">
        <v>82</v>
      </c>
    </row>
    <row r="1496" spans="2:51" s="13" customFormat="1" ht="12">
      <c r="B1496" s="193"/>
      <c r="C1496" s="194"/>
      <c r="D1496" s="195" t="s">
        <v>155</v>
      </c>
      <c r="E1496" s="196" t="s">
        <v>19</v>
      </c>
      <c r="F1496" s="197" t="s">
        <v>1784</v>
      </c>
      <c r="G1496" s="194"/>
      <c r="H1496" s="196" t="s">
        <v>19</v>
      </c>
      <c r="I1496" s="198"/>
      <c r="J1496" s="194"/>
      <c r="K1496" s="194"/>
      <c r="L1496" s="199"/>
      <c r="M1496" s="200"/>
      <c r="N1496" s="201"/>
      <c r="O1496" s="201"/>
      <c r="P1496" s="201"/>
      <c r="Q1496" s="201"/>
      <c r="R1496" s="201"/>
      <c r="S1496" s="201"/>
      <c r="T1496" s="202"/>
      <c r="AT1496" s="203" t="s">
        <v>155</v>
      </c>
      <c r="AU1496" s="203" t="s">
        <v>82</v>
      </c>
      <c r="AV1496" s="13" t="s">
        <v>80</v>
      </c>
      <c r="AW1496" s="13" t="s">
        <v>33</v>
      </c>
      <c r="AX1496" s="13" t="s">
        <v>72</v>
      </c>
      <c r="AY1496" s="203" t="s">
        <v>143</v>
      </c>
    </row>
    <row r="1497" spans="2:51" s="14" customFormat="1" ht="12">
      <c r="B1497" s="204"/>
      <c r="C1497" s="205"/>
      <c r="D1497" s="195" t="s">
        <v>155</v>
      </c>
      <c r="E1497" s="206" t="s">
        <v>19</v>
      </c>
      <c r="F1497" s="207" t="s">
        <v>843</v>
      </c>
      <c r="G1497" s="205"/>
      <c r="H1497" s="208">
        <v>78</v>
      </c>
      <c r="I1497" s="209"/>
      <c r="J1497" s="205"/>
      <c r="K1497" s="205"/>
      <c r="L1497" s="210"/>
      <c r="M1497" s="211"/>
      <c r="N1497" s="212"/>
      <c r="O1497" s="212"/>
      <c r="P1497" s="212"/>
      <c r="Q1497" s="212"/>
      <c r="R1497" s="212"/>
      <c r="S1497" s="212"/>
      <c r="T1497" s="213"/>
      <c r="AT1497" s="214" t="s">
        <v>155</v>
      </c>
      <c r="AU1497" s="214" t="s">
        <v>82</v>
      </c>
      <c r="AV1497" s="14" t="s">
        <v>82</v>
      </c>
      <c r="AW1497" s="14" t="s">
        <v>33</v>
      </c>
      <c r="AX1497" s="14" t="s">
        <v>80</v>
      </c>
      <c r="AY1497" s="214" t="s">
        <v>143</v>
      </c>
    </row>
    <row r="1498" spans="1:65" s="2" customFormat="1" ht="16.5" customHeight="1">
      <c r="A1498" s="36"/>
      <c r="B1498" s="37"/>
      <c r="C1498" s="226" t="s">
        <v>1785</v>
      </c>
      <c r="D1498" s="226" t="s">
        <v>227</v>
      </c>
      <c r="E1498" s="227" t="s">
        <v>1786</v>
      </c>
      <c r="F1498" s="228" t="s">
        <v>1787</v>
      </c>
      <c r="G1498" s="229" t="s">
        <v>194</v>
      </c>
      <c r="H1498" s="230">
        <v>78</v>
      </c>
      <c r="I1498" s="231"/>
      <c r="J1498" s="232">
        <f>ROUND(I1498*H1498,2)</f>
        <v>0</v>
      </c>
      <c r="K1498" s="228" t="s">
        <v>150</v>
      </c>
      <c r="L1498" s="233"/>
      <c r="M1498" s="234" t="s">
        <v>19</v>
      </c>
      <c r="N1498" s="235" t="s">
        <v>43</v>
      </c>
      <c r="O1498" s="66"/>
      <c r="P1498" s="184">
        <f>O1498*H1498</f>
        <v>0</v>
      </c>
      <c r="Q1498" s="184">
        <v>0.00045</v>
      </c>
      <c r="R1498" s="184">
        <f>Q1498*H1498</f>
        <v>0.0351</v>
      </c>
      <c r="S1498" s="184">
        <v>0</v>
      </c>
      <c r="T1498" s="185">
        <f>S1498*H1498</f>
        <v>0</v>
      </c>
      <c r="U1498" s="36"/>
      <c r="V1498" s="36"/>
      <c r="W1498" s="36"/>
      <c r="X1498" s="36"/>
      <c r="Y1498" s="36"/>
      <c r="Z1498" s="36"/>
      <c r="AA1498" s="36"/>
      <c r="AB1498" s="36"/>
      <c r="AC1498" s="36"/>
      <c r="AD1498" s="36"/>
      <c r="AE1498" s="36"/>
      <c r="AR1498" s="186" t="s">
        <v>519</v>
      </c>
      <c r="AT1498" s="186" t="s">
        <v>227</v>
      </c>
      <c r="AU1498" s="186" t="s">
        <v>82</v>
      </c>
      <c r="AY1498" s="19" t="s">
        <v>143</v>
      </c>
      <c r="BE1498" s="187">
        <f>IF(N1498="základní",J1498,0)</f>
        <v>0</v>
      </c>
      <c r="BF1498" s="187">
        <f>IF(N1498="snížená",J1498,0)</f>
        <v>0</v>
      </c>
      <c r="BG1498" s="187">
        <f>IF(N1498="zákl. přenesená",J1498,0)</f>
        <v>0</v>
      </c>
      <c r="BH1498" s="187">
        <f>IF(N1498="sníž. přenesená",J1498,0)</f>
        <v>0</v>
      </c>
      <c r="BI1498" s="187">
        <f>IF(N1498="nulová",J1498,0)</f>
        <v>0</v>
      </c>
      <c r="BJ1498" s="19" t="s">
        <v>80</v>
      </c>
      <c r="BK1498" s="187">
        <f>ROUND(I1498*H1498,2)</f>
        <v>0</v>
      </c>
      <c r="BL1498" s="19" t="s">
        <v>257</v>
      </c>
      <c r="BM1498" s="186" t="s">
        <v>1788</v>
      </c>
    </row>
    <row r="1499" spans="1:65" s="2" customFormat="1" ht="37.9" customHeight="1">
      <c r="A1499" s="36"/>
      <c r="B1499" s="37"/>
      <c r="C1499" s="175" t="s">
        <v>1789</v>
      </c>
      <c r="D1499" s="175" t="s">
        <v>146</v>
      </c>
      <c r="E1499" s="176" t="s">
        <v>1790</v>
      </c>
      <c r="F1499" s="177" t="s">
        <v>1791</v>
      </c>
      <c r="G1499" s="178" t="s">
        <v>169</v>
      </c>
      <c r="H1499" s="179">
        <v>25</v>
      </c>
      <c r="I1499" s="180"/>
      <c r="J1499" s="181">
        <f>ROUND(I1499*H1499,2)</f>
        <v>0</v>
      </c>
      <c r="K1499" s="177" t="s">
        <v>150</v>
      </c>
      <c r="L1499" s="41"/>
      <c r="M1499" s="182" t="s">
        <v>19</v>
      </c>
      <c r="N1499" s="183" t="s">
        <v>43</v>
      </c>
      <c r="O1499" s="66"/>
      <c r="P1499" s="184">
        <f>O1499*H1499</f>
        <v>0</v>
      </c>
      <c r="Q1499" s="184">
        <v>0.00223</v>
      </c>
      <c r="R1499" s="184">
        <f>Q1499*H1499</f>
        <v>0.05575000000000001</v>
      </c>
      <c r="S1499" s="184">
        <v>0</v>
      </c>
      <c r="T1499" s="185">
        <f>S1499*H1499</f>
        <v>0</v>
      </c>
      <c r="U1499" s="36"/>
      <c r="V1499" s="36"/>
      <c r="W1499" s="36"/>
      <c r="X1499" s="36"/>
      <c r="Y1499" s="36"/>
      <c r="Z1499" s="36"/>
      <c r="AA1499" s="36"/>
      <c r="AB1499" s="36"/>
      <c r="AC1499" s="36"/>
      <c r="AD1499" s="36"/>
      <c r="AE1499" s="36"/>
      <c r="AR1499" s="186" t="s">
        <v>257</v>
      </c>
      <c r="AT1499" s="186" t="s">
        <v>146</v>
      </c>
      <c r="AU1499" s="186" t="s">
        <v>82</v>
      </c>
      <c r="AY1499" s="19" t="s">
        <v>143</v>
      </c>
      <c r="BE1499" s="187">
        <f>IF(N1499="základní",J1499,0)</f>
        <v>0</v>
      </c>
      <c r="BF1499" s="187">
        <f>IF(N1499="snížená",J1499,0)</f>
        <v>0</v>
      </c>
      <c r="BG1499" s="187">
        <f>IF(N1499="zákl. přenesená",J1499,0)</f>
        <v>0</v>
      </c>
      <c r="BH1499" s="187">
        <f>IF(N1499="sníž. přenesená",J1499,0)</f>
        <v>0</v>
      </c>
      <c r="BI1499" s="187">
        <f>IF(N1499="nulová",J1499,0)</f>
        <v>0</v>
      </c>
      <c r="BJ1499" s="19" t="s">
        <v>80</v>
      </c>
      <c r="BK1499" s="187">
        <f>ROUND(I1499*H1499,2)</f>
        <v>0</v>
      </c>
      <c r="BL1499" s="19" t="s">
        <v>257</v>
      </c>
      <c r="BM1499" s="186" t="s">
        <v>1792</v>
      </c>
    </row>
    <row r="1500" spans="1:47" s="2" customFormat="1" ht="12">
      <c r="A1500" s="36"/>
      <c r="B1500" s="37"/>
      <c r="C1500" s="38"/>
      <c r="D1500" s="188" t="s">
        <v>153</v>
      </c>
      <c r="E1500" s="38"/>
      <c r="F1500" s="189" t="s">
        <v>1793</v>
      </c>
      <c r="G1500" s="38"/>
      <c r="H1500" s="38"/>
      <c r="I1500" s="190"/>
      <c r="J1500" s="38"/>
      <c r="K1500" s="38"/>
      <c r="L1500" s="41"/>
      <c r="M1500" s="191"/>
      <c r="N1500" s="192"/>
      <c r="O1500" s="66"/>
      <c r="P1500" s="66"/>
      <c r="Q1500" s="66"/>
      <c r="R1500" s="66"/>
      <c r="S1500" s="66"/>
      <c r="T1500" s="67"/>
      <c r="U1500" s="36"/>
      <c r="V1500" s="36"/>
      <c r="W1500" s="36"/>
      <c r="X1500" s="36"/>
      <c r="Y1500" s="36"/>
      <c r="Z1500" s="36"/>
      <c r="AA1500" s="36"/>
      <c r="AB1500" s="36"/>
      <c r="AC1500" s="36"/>
      <c r="AD1500" s="36"/>
      <c r="AE1500" s="36"/>
      <c r="AT1500" s="19" t="s">
        <v>153</v>
      </c>
      <c r="AU1500" s="19" t="s">
        <v>82</v>
      </c>
    </row>
    <row r="1501" spans="2:51" s="13" customFormat="1" ht="12">
      <c r="B1501" s="193"/>
      <c r="C1501" s="194"/>
      <c r="D1501" s="195" t="s">
        <v>155</v>
      </c>
      <c r="E1501" s="196" t="s">
        <v>19</v>
      </c>
      <c r="F1501" s="197" t="s">
        <v>1768</v>
      </c>
      <c r="G1501" s="194"/>
      <c r="H1501" s="196" t="s">
        <v>19</v>
      </c>
      <c r="I1501" s="198"/>
      <c r="J1501" s="194"/>
      <c r="K1501" s="194"/>
      <c r="L1501" s="199"/>
      <c r="M1501" s="200"/>
      <c r="N1501" s="201"/>
      <c r="O1501" s="201"/>
      <c r="P1501" s="201"/>
      <c r="Q1501" s="201"/>
      <c r="R1501" s="201"/>
      <c r="S1501" s="201"/>
      <c r="T1501" s="202"/>
      <c r="AT1501" s="203" t="s">
        <v>155</v>
      </c>
      <c r="AU1501" s="203" t="s">
        <v>82</v>
      </c>
      <c r="AV1501" s="13" t="s">
        <v>80</v>
      </c>
      <c r="AW1501" s="13" t="s">
        <v>33</v>
      </c>
      <c r="AX1501" s="13" t="s">
        <v>72</v>
      </c>
      <c r="AY1501" s="203" t="s">
        <v>143</v>
      </c>
    </row>
    <row r="1502" spans="2:51" s="14" customFormat="1" ht="12">
      <c r="B1502" s="204"/>
      <c r="C1502" s="205"/>
      <c r="D1502" s="195" t="s">
        <v>155</v>
      </c>
      <c r="E1502" s="206" t="s">
        <v>19</v>
      </c>
      <c r="F1502" s="207" t="s">
        <v>1794</v>
      </c>
      <c r="G1502" s="205"/>
      <c r="H1502" s="208">
        <v>25</v>
      </c>
      <c r="I1502" s="209"/>
      <c r="J1502" s="205"/>
      <c r="K1502" s="205"/>
      <c r="L1502" s="210"/>
      <c r="M1502" s="211"/>
      <c r="N1502" s="212"/>
      <c r="O1502" s="212"/>
      <c r="P1502" s="212"/>
      <c r="Q1502" s="212"/>
      <c r="R1502" s="212"/>
      <c r="S1502" s="212"/>
      <c r="T1502" s="213"/>
      <c r="AT1502" s="214" t="s">
        <v>155</v>
      </c>
      <c r="AU1502" s="214" t="s">
        <v>82</v>
      </c>
      <c r="AV1502" s="14" t="s">
        <v>82</v>
      </c>
      <c r="AW1502" s="14" t="s">
        <v>33</v>
      </c>
      <c r="AX1502" s="14" t="s">
        <v>80</v>
      </c>
      <c r="AY1502" s="214" t="s">
        <v>143</v>
      </c>
    </row>
    <row r="1503" spans="1:65" s="2" customFormat="1" ht="37.9" customHeight="1">
      <c r="A1503" s="36"/>
      <c r="B1503" s="37"/>
      <c r="C1503" s="175" t="s">
        <v>1795</v>
      </c>
      <c r="D1503" s="175" t="s">
        <v>146</v>
      </c>
      <c r="E1503" s="176" t="s">
        <v>1796</v>
      </c>
      <c r="F1503" s="177" t="s">
        <v>1797</v>
      </c>
      <c r="G1503" s="178" t="s">
        <v>169</v>
      </c>
      <c r="H1503" s="179">
        <v>33.7</v>
      </c>
      <c r="I1503" s="180"/>
      <c r="J1503" s="181">
        <f>ROUND(I1503*H1503,2)</f>
        <v>0</v>
      </c>
      <c r="K1503" s="177" t="s">
        <v>150</v>
      </c>
      <c r="L1503" s="41"/>
      <c r="M1503" s="182" t="s">
        <v>19</v>
      </c>
      <c r="N1503" s="183" t="s">
        <v>43</v>
      </c>
      <c r="O1503" s="66"/>
      <c r="P1503" s="184">
        <f>O1503*H1503</f>
        <v>0</v>
      </c>
      <c r="Q1503" s="184">
        <v>0.00289</v>
      </c>
      <c r="R1503" s="184">
        <f>Q1503*H1503</f>
        <v>0.09739300000000002</v>
      </c>
      <c r="S1503" s="184">
        <v>0</v>
      </c>
      <c r="T1503" s="185">
        <f>S1503*H1503</f>
        <v>0</v>
      </c>
      <c r="U1503" s="36"/>
      <c r="V1503" s="36"/>
      <c r="W1503" s="36"/>
      <c r="X1503" s="36"/>
      <c r="Y1503" s="36"/>
      <c r="Z1503" s="36"/>
      <c r="AA1503" s="36"/>
      <c r="AB1503" s="36"/>
      <c r="AC1503" s="36"/>
      <c r="AD1503" s="36"/>
      <c r="AE1503" s="36"/>
      <c r="AR1503" s="186" t="s">
        <v>257</v>
      </c>
      <c r="AT1503" s="186" t="s">
        <v>146</v>
      </c>
      <c r="AU1503" s="186" t="s">
        <v>82</v>
      </c>
      <c r="AY1503" s="19" t="s">
        <v>143</v>
      </c>
      <c r="BE1503" s="187">
        <f>IF(N1503="základní",J1503,0)</f>
        <v>0</v>
      </c>
      <c r="BF1503" s="187">
        <f>IF(N1503="snížená",J1503,0)</f>
        <v>0</v>
      </c>
      <c r="BG1503" s="187">
        <f>IF(N1503="zákl. přenesená",J1503,0)</f>
        <v>0</v>
      </c>
      <c r="BH1503" s="187">
        <f>IF(N1503="sníž. přenesená",J1503,0)</f>
        <v>0</v>
      </c>
      <c r="BI1503" s="187">
        <f>IF(N1503="nulová",J1503,0)</f>
        <v>0</v>
      </c>
      <c r="BJ1503" s="19" t="s">
        <v>80</v>
      </c>
      <c r="BK1503" s="187">
        <f>ROUND(I1503*H1503,2)</f>
        <v>0</v>
      </c>
      <c r="BL1503" s="19" t="s">
        <v>257</v>
      </c>
      <c r="BM1503" s="186" t="s">
        <v>1798</v>
      </c>
    </row>
    <row r="1504" spans="1:47" s="2" customFormat="1" ht="12">
      <c r="A1504" s="36"/>
      <c r="B1504" s="37"/>
      <c r="C1504" s="38"/>
      <c r="D1504" s="188" t="s">
        <v>153</v>
      </c>
      <c r="E1504" s="38"/>
      <c r="F1504" s="189" t="s">
        <v>1799</v>
      </c>
      <c r="G1504" s="38"/>
      <c r="H1504" s="38"/>
      <c r="I1504" s="190"/>
      <c r="J1504" s="38"/>
      <c r="K1504" s="38"/>
      <c r="L1504" s="41"/>
      <c r="M1504" s="191"/>
      <c r="N1504" s="192"/>
      <c r="O1504" s="66"/>
      <c r="P1504" s="66"/>
      <c r="Q1504" s="66"/>
      <c r="R1504" s="66"/>
      <c r="S1504" s="66"/>
      <c r="T1504" s="67"/>
      <c r="U1504" s="36"/>
      <c r="V1504" s="36"/>
      <c r="W1504" s="36"/>
      <c r="X1504" s="36"/>
      <c r="Y1504" s="36"/>
      <c r="Z1504" s="36"/>
      <c r="AA1504" s="36"/>
      <c r="AB1504" s="36"/>
      <c r="AC1504" s="36"/>
      <c r="AD1504" s="36"/>
      <c r="AE1504" s="36"/>
      <c r="AT1504" s="19" t="s">
        <v>153</v>
      </c>
      <c r="AU1504" s="19" t="s">
        <v>82</v>
      </c>
    </row>
    <row r="1505" spans="2:51" s="13" customFormat="1" ht="12">
      <c r="B1505" s="193"/>
      <c r="C1505" s="194"/>
      <c r="D1505" s="195" t="s">
        <v>155</v>
      </c>
      <c r="E1505" s="196" t="s">
        <v>19</v>
      </c>
      <c r="F1505" s="197" t="s">
        <v>1800</v>
      </c>
      <c r="G1505" s="194"/>
      <c r="H1505" s="196" t="s">
        <v>19</v>
      </c>
      <c r="I1505" s="198"/>
      <c r="J1505" s="194"/>
      <c r="K1505" s="194"/>
      <c r="L1505" s="199"/>
      <c r="M1505" s="200"/>
      <c r="N1505" s="201"/>
      <c r="O1505" s="201"/>
      <c r="P1505" s="201"/>
      <c r="Q1505" s="201"/>
      <c r="R1505" s="201"/>
      <c r="S1505" s="201"/>
      <c r="T1505" s="202"/>
      <c r="AT1505" s="203" t="s">
        <v>155</v>
      </c>
      <c r="AU1505" s="203" t="s">
        <v>82</v>
      </c>
      <c r="AV1505" s="13" t="s">
        <v>80</v>
      </c>
      <c r="AW1505" s="13" t="s">
        <v>33</v>
      </c>
      <c r="AX1505" s="13" t="s">
        <v>72</v>
      </c>
      <c r="AY1505" s="203" t="s">
        <v>143</v>
      </c>
    </row>
    <row r="1506" spans="2:51" s="14" customFormat="1" ht="12">
      <c r="B1506" s="204"/>
      <c r="C1506" s="205"/>
      <c r="D1506" s="195" t="s">
        <v>155</v>
      </c>
      <c r="E1506" s="206" t="s">
        <v>19</v>
      </c>
      <c r="F1506" s="207" t="s">
        <v>1801</v>
      </c>
      <c r="G1506" s="205"/>
      <c r="H1506" s="208">
        <v>33.7</v>
      </c>
      <c r="I1506" s="209"/>
      <c r="J1506" s="205"/>
      <c r="K1506" s="205"/>
      <c r="L1506" s="210"/>
      <c r="M1506" s="211"/>
      <c r="N1506" s="212"/>
      <c r="O1506" s="212"/>
      <c r="P1506" s="212"/>
      <c r="Q1506" s="212"/>
      <c r="R1506" s="212"/>
      <c r="S1506" s="212"/>
      <c r="T1506" s="213"/>
      <c r="AT1506" s="214" t="s">
        <v>155</v>
      </c>
      <c r="AU1506" s="214" t="s">
        <v>82</v>
      </c>
      <c r="AV1506" s="14" t="s">
        <v>82</v>
      </c>
      <c r="AW1506" s="14" t="s">
        <v>33</v>
      </c>
      <c r="AX1506" s="14" t="s">
        <v>80</v>
      </c>
      <c r="AY1506" s="214" t="s">
        <v>143</v>
      </c>
    </row>
    <row r="1507" spans="1:65" s="2" customFormat="1" ht="37.9" customHeight="1">
      <c r="A1507" s="36"/>
      <c r="B1507" s="37"/>
      <c r="C1507" s="175" t="s">
        <v>1802</v>
      </c>
      <c r="D1507" s="175" t="s">
        <v>146</v>
      </c>
      <c r="E1507" s="176" t="s">
        <v>1803</v>
      </c>
      <c r="F1507" s="177" t="s">
        <v>1804</v>
      </c>
      <c r="G1507" s="178" t="s">
        <v>194</v>
      </c>
      <c r="H1507" s="179">
        <v>5</v>
      </c>
      <c r="I1507" s="180"/>
      <c r="J1507" s="181">
        <f>ROUND(I1507*H1507,2)</f>
        <v>0</v>
      </c>
      <c r="K1507" s="177" t="s">
        <v>19</v>
      </c>
      <c r="L1507" s="41"/>
      <c r="M1507" s="182" t="s">
        <v>19</v>
      </c>
      <c r="N1507" s="183" t="s">
        <v>43</v>
      </c>
      <c r="O1507" s="66"/>
      <c r="P1507" s="184">
        <f>O1507*H1507</f>
        <v>0</v>
      </c>
      <c r="Q1507" s="184">
        <v>0</v>
      </c>
      <c r="R1507" s="184">
        <f>Q1507*H1507</f>
        <v>0</v>
      </c>
      <c r="S1507" s="184">
        <v>0</v>
      </c>
      <c r="T1507" s="185">
        <f>S1507*H1507</f>
        <v>0</v>
      </c>
      <c r="U1507" s="36"/>
      <c r="V1507" s="36"/>
      <c r="W1507" s="36"/>
      <c r="X1507" s="36"/>
      <c r="Y1507" s="36"/>
      <c r="Z1507" s="36"/>
      <c r="AA1507" s="36"/>
      <c r="AB1507" s="36"/>
      <c r="AC1507" s="36"/>
      <c r="AD1507" s="36"/>
      <c r="AE1507" s="36"/>
      <c r="AR1507" s="186" t="s">
        <v>257</v>
      </c>
      <c r="AT1507" s="186" t="s">
        <v>146</v>
      </c>
      <c r="AU1507" s="186" t="s">
        <v>82</v>
      </c>
      <c r="AY1507" s="19" t="s">
        <v>143</v>
      </c>
      <c r="BE1507" s="187">
        <f>IF(N1507="základní",J1507,0)</f>
        <v>0</v>
      </c>
      <c r="BF1507" s="187">
        <f>IF(N1507="snížená",J1507,0)</f>
        <v>0</v>
      </c>
      <c r="BG1507" s="187">
        <f>IF(N1507="zákl. přenesená",J1507,0)</f>
        <v>0</v>
      </c>
      <c r="BH1507" s="187">
        <f>IF(N1507="sníž. přenesená",J1507,0)</f>
        <v>0</v>
      </c>
      <c r="BI1507" s="187">
        <f>IF(N1507="nulová",J1507,0)</f>
        <v>0</v>
      </c>
      <c r="BJ1507" s="19" t="s">
        <v>80</v>
      </c>
      <c r="BK1507" s="187">
        <f>ROUND(I1507*H1507,2)</f>
        <v>0</v>
      </c>
      <c r="BL1507" s="19" t="s">
        <v>257</v>
      </c>
      <c r="BM1507" s="186" t="s">
        <v>1805</v>
      </c>
    </row>
    <row r="1508" spans="1:65" s="2" customFormat="1" ht="44.25" customHeight="1">
      <c r="A1508" s="36"/>
      <c r="B1508" s="37"/>
      <c r="C1508" s="175" t="s">
        <v>1806</v>
      </c>
      <c r="D1508" s="175" t="s">
        <v>146</v>
      </c>
      <c r="E1508" s="176" t="s">
        <v>1807</v>
      </c>
      <c r="F1508" s="177" t="s">
        <v>1808</v>
      </c>
      <c r="G1508" s="178" t="s">
        <v>1002</v>
      </c>
      <c r="H1508" s="247"/>
      <c r="I1508" s="180"/>
      <c r="J1508" s="181">
        <f>ROUND(I1508*H1508,2)</f>
        <v>0</v>
      </c>
      <c r="K1508" s="177" t="s">
        <v>150</v>
      </c>
      <c r="L1508" s="41"/>
      <c r="M1508" s="182" t="s">
        <v>19</v>
      </c>
      <c r="N1508" s="183" t="s">
        <v>43</v>
      </c>
      <c r="O1508" s="66"/>
      <c r="P1508" s="184">
        <f>O1508*H1508</f>
        <v>0</v>
      </c>
      <c r="Q1508" s="184">
        <v>0</v>
      </c>
      <c r="R1508" s="184">
        <f>Q1508*H1508</f>
        <v>0</v>
      </c>
      <c r="S1508" s="184">
        <v>0</v>
      </c>
      <c r="T1508" s="185">
        <f>S1508*H1508</f>
        <v>0</v>
      </c>
      <c r="U1508" s="36"/>
      <c r="V1508" s="36"/>
      <c r="W1508" s="36"/>
      <c r="X1508" s="36"/>
      <c r="Y1508" s="36"/>
      <c r="Z1508" s="36"/>
      <c r="AA1508" s="36"/>
      <c r="AB1508" s="36"/>
      <c r="AC1508" s="36"/>
      <c r="AD1508" s="36"/>
      <c r="AE1508" s="36"/>
      <c r="AR1508" s="186" t="s">
        <v>257</v>
      </c>
      <c r="AT1508" s="186" t="s">
        <v>146</v>
      </c>
      <c r="AU1508" s="186" t="s">
        <v>82</v>
      </c>
      <c r="AY1508" s="19" t="s">
        <v>143</v>
      </c>
      <c r="BE1508" s="187">
        <f>IF(N1508="základní",J1508,0)</f>
        <v>0</v>
      </c>
      <c r="BF1508" s="187">
        <f>IF(N1508="snížená",J1508,0)</f>
        <v>0</v>
      </c>
      <c r="BG1508" s="187">
        <f>IF(N1508="zákl. přenesená",J1508,0)</f>
        <v>0</v>
      </c>
      <c r="BH1508" s="187">
        <f>IF(N1508="sníž. přenesená",J1508,0)</f>
        <v>0</v>
      </c>
      <c r="BI1508" s="187">
        <f>IF(N1508="nulová",J1508,0)</f>
        <v>0</v>
      </c>
      <c r="BJ1508" s="19" t="s">
        <v>80</v>
      </c>
      <c r="BK1508" s="187">
        <f>ROUND(I1508*H1508,2)</f>
        <v>0</v>
      </c>
      <c r="BL1508" s="19" t="s">
        <v>257</v>
      </c>
      <c r="BM1508" s="186" t="s">
        <v>1809</v>
      </c>
    </row>
    <row r="1509" spans="1:47" s="2" customFormat="1" ht="12">
      <c r="A1509" s="36"/>
      <c r="B1509" s="37"/>
      <c r="C1509" s="38"/>
      <c r="D1509" s="188" t="s">
        <v>153</v>
      </c>
      <c r="E1509" s="38"/>
      <c r="F1509" s="189" t="s">
        <v>1810</v>
      </c>
      <c r="G1509" s="38"/>
      <c r="H1509" s="38"/>
      <c r="I1509" s="190"/>
      <c r="J1509" s="38"/>
      <c r="K1509" s="38"/>
      <c r="L1509" s="41"/>
      <c r="M1509" s="191"/>
      <c r="N1509" s="192"/>
      <c r="O1509" s="66"/>
      <c r="P1509" s="66"/>
      <c r="Q1509" s="66"/>
      <c r="R1509" s="66"/>
      <c r="S1509" s="66"/>
      <c r="T1509" s="67"/>
      <c r="U1509" s="36"/>
      <c r="V1509" s="36"/>
      <c r="W1509" s="36"/>
      <c r="X1509" s="36"/>
      <c r="Y1509" s="36"/>
      <c r="Z1509" s="36"/>
      <c r="AA1509" s="36"/>
      <c r="AB1509" s="36"/>
      <c r="AC1509" s="36"/>
      <c r="AD1509" s="36"/>
      <c r="AE1509" s="36"/>
      <c r="AT1509" s="19" t="s">
        <v>153</v>
      </c>
      <c r="AU1509" s="19" t="s">
        <v>82</v>
      </c>
    </row>
    <row r="1510" spans="2:63" s="12" customFormat="1" ht="22.9" customHeight="1">
      <c r="B1510" s="159"/>
      <c r="C1510" s="160"/>
      <c r="D1510" s="161" t="s">
        <v>71</v>
      </c>
      <c r="E1510" s="173" t="s">
        <v>1811</v>
      </c>
      <c r="F1510" s="173" t="s">
        <v>1812</v>
      </c>
      <c r="G1510" s="160"/>
      <c r="H1510" s="160"/>
      <c r="I1510" s="163"/>
      <c r="J1510" s="174">
        <f>BK1510</f>
        <v>0</v>
      </c>
      <c r="K1510" s="160"/>
      <c r="L1510" s="165"/>
      <c r="M1510" s="166"/>
      <c r="N1510" s="167"/>
      <c r="O1510" s="167"/>
      <c r="P1510" s="168">
        <f>SUM(P1511:P1523)</f>
        <v>0</v>
      </c>
      <c r="Q1510" s="167"/>
      <c r="R1510" s="168">
        <f>SUM(R1511:R1523)</f>
        <v>0.029204100000000004</v>
      </c>
      <c r="S1510" s="167"/>
      <c r="T1510" s="169">
        <f>SUM(T1511:T1523)</f>
        <v>0</v>
      </c>
      <c r="AR1510" s="170" t="s">
        <v>82</v>
      </c>
      <c r="AT1510" s="171" t="s">
        <v>71</v>
      </c>
      <c r="AU1510" s="171" t="s">
        <v>80</v>
      </c>
      <c r="AY1510" s="170" t="s">
        <v>143</v>
      </c>
      <c r="BK1510" s="172">
        <f>SUM(BK1511:BK1523)</f>
        <v>0</v>
      </c>
    </row>
    <row r="1511" spans="1:65" s="2" customFormat="1" ht="37.9" customHeight="1">
      <c r="A1511" s="36"/>
      <c r="B1511" s="37"/>
      <c r="C1511" s="175" t="s">
        <v>1813</v>
      </c>
      <c r="D1511" s="175" t="s">
        <v>146</v>
      </c>
      <c r="E1511" s="176" t="s">
        <v>1814</v>
      </c>
      <c r="F1511" s="177" t="s">
        <v>1815</v>
      </c>
      <c r="G1511" s="178" t="s">
        <v>178</v>
      </c>
      <c r="H1511" s="179">
        <v>96.965</v>
      </c>
      <c r="I1511" s="180"/>
      <c r="J1511" s="181">
        <f>ROUND(I1511*H1511,2)</f>
        <v>0</v>
      </c>
      <c r="K1511" s="177" t="s">
        <v>150</v>
      </c>
      <c r="L1511" s="41"/>
      <c r="M1511" s="182" t="s">
        <v>19</v>
      </c>
      <c r="N1511" s="183" t="s">
        <v>43</v>
      </c>
      <c r="O1511" s="66"/>
      <c r="P1511" s="184">
        <f>O1511*H1511</f>
        <v>0</v>
      </c>
      <c r="Q1511" s="184">
        <v>0</v>
      </c>
      <c r="R1511" s="184">
        <f>Q1511*H1511</f>
        <v>0</v>
      </c>
      <c r="S1511" s="184">
        <v>0</v>
      </c>
      <c r="T1511" s="185">
        <f>S1511*H1511</f>
        <v>0</v>
      </c>
      <c r="U1511" s="36"/>
      <c r="V1511" s="36"/>
      <c r="W1511" s="36"/>
      <c r="X1511" s="36"/>
      <c r="Y1511" s="36"/>
      <c r="Z1511" s="36"/>
      <c r="AA1511" s="36"/>
      <c r="AB1511" s="36"/>
      <c r="AC1511" s="36"/>
      <c r="AD1511" s="36"/>
      <c r="AE1511" s="36"/>
      <c r="AR1511" s="186" t="s">
        <v>257</v>
      </c>
      <c r="AT1511" s="186" t="s">
        <v>146</v>
      </c>
      <c r="AU1511" s="186" t="s">
        <v>82</v>
      </c>
      <c r="AY1511" s="19" t="s">
        <v>143</v>
      </c>
      <c r="BE1511" s="187">
        <f>IF(N1511="základní",J1511,0)</f>
        <v>0</v>
      </c>
      <c r="BF1511" s="187">
        <f>IF(N1511="snížená",J1511,0)</f>
        <v>0</v>
      </c>
      <c r="BG1511" s="187">
        <f>IF(N1511="zákl. přenesená",J1511,0)</f>
        <v>0</v>
      </c>
      <c r="BH1511" s="187">
        <f>IF(N1511="sníž. přenesená",J1511,0)</f>
        <v>0</v>
      </c>
      <c r="BI1511" s="187">
        <f>IF(N1511="nulová",J1511,0)</f>
        <v>0</v>
      </c>
      <c r="BJ1511" s="19" t="s">
        <v>80</v>
      </c>
      <c r="BK1511" s="187">
        <f>ROUND(I1511*H1511,2)</f>
        <v>0</v>
      </c>
      <c r="BL1511" s="19" t="s">
        <v>257</v>
      </c>
      <c r="BM1511" s="186" t="s">
        <v>1816</v>
      </c>
    </row>
    <row r="1512" spans="1:47" s="2" customFormat="1" ht="12">
      <c r="A1512" s="36"/>
      <c r="B1512" s="37"/>
      <c r="C1512" s="38"/>
      <c r="D1512" s="188" t="s">
        <v>153</v>
      </c>
      <c r="E1512" s="38"/>
      <c r="F1512" s="189" t="s">
        <v>1817</v>
      </c>
      <c r="G1512" s="38"/>
      <c r="H1512" s="38"/>
      <c r="I1512" s="190"/>
      <c r="J1512" s="38"/>
      <c r="K1512" s="38"/>
      <c r="L1512" s="41"/>
      <c r="M1512" s="191"/>
      <c r="N1512" s="192"/>
      <c r="O1512" s="66"/>
      <c r="P1512" s="66"/>
      <c r="Q1512" s="66"/>
      <c r="R1512" s="66"/>
      <c r="S1512" s="66"/>
      <c r="T1512" s="67"/>
      <c r="U1512" s="36"/>
      <c r="V1512" s="36"/>
      <c r="W1512" s="36"/>
      <c r="X1512" s="36"/>
      <c r="Y1512" s="36"/>
      <c r="Z1512" s="36"/>
      <c r="AA1512" s="36"/>
      <c r="AB1512" s="36"/>
      <c r="AC1512" s="36"/>
      <c r="AD1512" s="36"/>
      <c r="AE1512" s="36"/>
      <c r="AT1512" s="19" t="s">
        <v>153</v>
      </c>
      <c r="AU1512" s="19" t="s">
        <v>82</v>
      </c>
    </row>
    <row r="1513" spans="2:51" s="13" customFormat="1" ht="12">
      <c r="B1513" s="193"/>
      <c r="C1513" s="194"/>
      <c r="D1513" s="195" t="s">
        <v>155</v>
      </c>
      <c r="E1513" s="196" t="s">
        <v>19</v>
      </c>
      <c r="F1513" s="197" t="s">
        <v>992</v>
      </c>
      <c r="G1513" s="194"/>
      <c r="H1513" s="196" t="s">
        <v>19</v>
      </c>
      <c r="I1513" s="198"/>
      <c r="J1513" s="194"/>
      <c r="K1513" s="194"/>
      <c r="L1513" s="199"/>
      <c r="M1513" s="200"/>
      <c r="N1513" s="201"/>
      <c r="O1513" s="201"/>
      <c r="P1513" s="201"/>
      <c r="Q1513" s="201"/>
      <c r="R1513" s="201"/>
      <c r="S1513" s="201"/>
      <c r="T1513" s="202"/>
      <c r="AT1513" s="203" t="s">
        <v>155</v>
      </c>
      <c r="AU1513" s="203" t="s">
        <v>82</v>
      </c>
      <c r="AV1513" s="13" t="s">
        <v>80</v>
      </c>
      <c r="AW1513" s="13" t="s">
        <v>33</v>
      </c>
      <c r="AX1513" s="13" t="s">
        <v>72</v>
      </c>
      <c r="AY1513" s="203" t="s">
        <v>143</v>
      </c>
    </row>
    <row r="1514" spans="2:51" s="14" customFormat="1" ht="12">
      <c r="B1514" s="204"/>
      <c r="C1514" s="205"/>
      <c r="D1514" s="195" t="s">
        <v>155</v>
      </c>
      <c r="E1514" s="206" t="s">
        <v>19</v>
      </c>
      <c r="F1514" s="207" t="s">
        <v>993</v>
      </c>
      <c r="G1514" s="205"/>
      <c r="H1514" s="208">
        <v>96.965</v>
      </c>
      <c r="I1514" s="209"/>
      <c r="J1514" s="205"/>
      <c r="K1514" s="205"/>
      <c r="L1514" s="210"/>
      <c r="M1514" s="211"/>
      <c r="N1514" s="212"/>
      <c r="O1514" s="212"/>
      <c r="P1514" s="212"/>
      <c r="Q1514" s="212"/>
      <c r="R1514" s="212"/>
      <c r="S1514" s="212"/>
      <c r="T1514" s="213"/>
      <c r="AT1514" s="214" t="s">
        <v>155</v>
      </c>
      <c r="AU1514" s="214" t="s">
        <v>82</v>
      </c>
      <c r="AV1514" s="14" t="s">
        <v>82</v>
      </c>
      <c r="AW1514" s="14" t="s">
        <v>33</v>
      </c>
      <c r="AX1514" s="14" t="s">
        <v>80</v>
      </c>
      <c r="AY1514" s="214" t="s">
        <v>143</v>
      </c>
    </row>
    <row r="1515" spans="1:65" s="2" customFormat="1" ht="37.9" customHeight="1">
      <c r="A1515" s="36"/>
      <c r="B1515" s="37"/>
      <c r="C1515" s="226" t="s">
        <v>1818</v>
      </c>
      <c r="D1515" s="226" t="s">
        <v>227</v>
      </c>
      <c r="E1515" s="227" t="s">
        <v>1819</v>
      </c>
      <c r="F1515" s="228" t="s">
        <v>1820</v>
      </c>
      <c r="G1515" s="229" t="s">
        <v>178</v>
      </c>
      <c r="H1515" s="230">
        <v>111.51</v>
      </c>
      <c r="I1515" s="231"/>
      <c r="J1515" s="232">
        <f>ROUND(I1515*H1515,2)</f>
        <v>0</v>
      </c>
      <c r="K1515" s="228" t="s">
        <v>150</v>
      </c>
      <c r="L1515" s="233"/>
      <c r="M1515" s="234" t="s">
        <v>19</v>
      </c>
      <c r="N1515" s="235" t="s">
        <v>43</v>
      </c>
      <c r="O1515" s="66"/>
      <c r="P1515" s="184">
        <f>O1515*H1515</f>
        <v>0</v>
      </c>
      <c r="Q1515" s="184">
        <v>0.00025</v>
      </c>
      <c r="R1515" s="184">
        <f>Q1515*H1515</f>
        <v>0.027877500000000003</v>
      </c>
      <c r="S1515" s="184">
        <v>0</v>
      </c>
      <c r="T1515" s="185">
        <f>S1515*H1515</f>
        <v>0</v>
      </c>
      <c r="U1515" s="36"/>
      <c r="V1515" s="36"/>
      <c r="W1515" s="36"/>
      <c r="X1515" s="36"/>
      <c r="Y1515" s="36"/>
      <c r="Z1515" s="36"/>
      <c r="AA1515" s="36"/>
      <c r="AB1515" s="36"/>
      <c r="AC1515" s="36"/>
      <c r="AD1515" s="36"/>
      <c r="AE1515" s="36"/>
      <c r="AR1515" s="186" t="s">
        <v>519</v>
      </c>
      <c r="AT1515" s="186" t="s">
        <v>227</v>
      </c>
      <c r="AU1515" s="186" t="s">
        <v>82</v>
      </c>
      <c r="AY1515" s="19" t="s">
        <v>143</v>
      </c>
      <c r="BE1515" s="187">
        <f>IF(N1515="základní",J1515,0)</f>
        <v>0</v>
      </c>
      <c r="BF1515" s="187">
        <f>IF(N1515="snížená",J1515,0)</f>
        <v>0</v>
      </c>
      <c r="BG1515" s="187">
        <f>IF(N1515="zákl. přenesená",J1515,0)</f>
        <v>0</v>
      </c>
      <c r="BH1515" s="187">
        <f>IF(N1515="sníž. přenesená",J1515,0)</f>
        <v>0</v>
      </c>
      <c r="BI1515" s="187">
        <f>IF(N1515="nulová",J1515,0)</f>
        <v>0</v>
      </c>
      <c r="BJ1515" s="19" t="s">
        <v>80</v>
      </c>
      <c r="BK1515" s="187">
        <f>ROUND(I1515*H1515,2)</f>
        <v>0</v>
      </c>
      <c r="BL1515" s="19" t="s">
        <v>257</v>
      </c>
      <c r="BM1515" s="186" t="s">
        <v>1821</v>
      </c>
    </row>
    <row r="1516" spans="2:51" s="14" customFormat="1" ht="12">
      <c r="B1516" s="204"/>
      <c r="C1516" s="205"/>
      <c r="D1516" s="195" t="s">
        <v>155</v>
      </c>
      <c r="E1516" s="205"/>
      <c r="F1516" s="207" t="s">
        <v>1822</v>
      </c>
      <c r="G1516" s="205"/>
      <c r="H1516" s="208">
        <v>111.51</v>
      </c>
      <c r="I1516" s="209"/>
      <c r="J1516" s="205"/>
      <c r="K1516" s="205"/>
      <c r="L1516" s="210"/>
      <c r="M1516" s="211"/>
      <c r="N1516" s="212"/>
      <c r="O1516" s="212"/>
      <c r="P1516" s="212"/>
      <c r="Q1516" s="212"/>
      <c r="R1516" s="212"/>
      <c r="S1516" s="212"/>
      <c r="T1516" s="213"/>
      <c r="AT1516" s="214" t="s">
        <v>155</v>
      </c>
      <c r="AU1516" s="214" t="s">
        <v>82</v>
      </c>
      <c r="AV1516" s="14" t="s">
        <v>82</v>
      </c>
      <c r="AW1516" s="14" t="s">
        <v>4</v>
      </c>
      <c r="AX1516" s="14" t="s">
        <v>80</v>
      </c>
      <c r="AY1516" s="214" t="s">
        <v>143</v>
      </c>
    </row>
    <row r="1517" spans="1:65" s="2" customFormat="1" ht="24.2" customHeight="1">
      <c r="A1517" s="36"/>
      <c r="B1517" s="37"/>
      <c r="C1517" s="175" t="s">
        <v>1823</v>
      </c>
      <c r="D1517" s="175" t="s">
        <v>146</v>
      </c>
      <c r="E1517" s="176" t="s">
        <v>1824</v>
      </c>
      <c r="F1517" s="177" t="s">
        <v>1825</v>
      </c>
      <c r="G1517" s="178" t="s">
        <v>169</v>
      </c>
      <c r="H1517" s="179">
        <v>120.6</v>
      </c>
      <c r="I1517" s="180"/>
      <c r="J1517" s="181">
        <f>ROUND(I1517*H1517,2)</f>
        <v>0</v>
      </c>
      <c r="K1517" s="177" t="s">
        <v>150</v>
      </c>
      <c r="L1517" s="41"/>
      <c r="M1517" s="182" t="s">
        <v>19</v>
      </c>
      <c r="N1517" s="183" t="s">
        <v>43</v>
      </c>
      <c r="O1517" s="66"/>
      <c r="P1517" s="184">
        <f>O1517*H1517</f>
        <v>0</v>
      </c>
      <c r="Q1517" s="184">
        <v>0</v>
      </c>
      <c r="R1517" s="184">
        <f>Q1517*H1517</f>
        <v>0</v>
      </c>
      <c r="S1517" s="184">
        <v>0</v>
      </c>
      <c r="T1517" s="185">
        <f>S1517*H1517</f>
        <v>0</v>
      </c>
      <c r="U1517" s="36"/>
      <c r="V1517" s="36"/>
      <c r="W1517" s="36"/>
      <c r="X1517" s="36"/>
      <c r="Y1517" s="36"/>
      <c r="Z1517" s="36"/>
      <c r="AA1517" s="36"/>
      <c r="AB1517" s="36"/>
      <c r="AC1517" s="36"/>
      <c r="AD1517" s="36"/>
      <c r="AE1517" s="36"/>
      <c r="AR1517" s="186" t="s">
        <v>257</v>
      </c>
      <c r="AT1517" s="186" t="s">
        <v>146</v>
      </c>
      <c r="AU1517" s="186" t="s">
        <v>82</v>
      </c>
      <c r="AY1517" s="19" t="s">
        <v>143</v>
      </c>
      <c r="BE1517" s="187">
        <f>IF(N1517="základní",J1517,0)</f>
        <v>0</v>
      </c>
      <c r="BF1517" s="187">
        <f>IF(N1517="snížená",J1517,0)</f>
        <v>0</v>
      </c>
      <c r="BG1517" s="187">
        <f>IF(N1517="zákl. přenesená",J1517,0)</f>
        <v>0</v>
      </c>
      <c r="BH1517" s="187">
        <f>IF(N1517="sníž. přenesená",J1517,0)</f>
        <v>0</v>
      </c>
      <c r="BI1517" s="187">
        <f>IF(N1517="nulová",J1517,0)</f>
        <v>0</v>
      </c>
      <c r="BJ1517" s="19" t="s">
        <v>80</v>
      </c>
      <c r="BK1517" s="187">
        <f>ROUND(I1517*H1517,2)</f>
        <v>0</v>
      </c>
      <c r="BL1517" s="19" t="s">
        <v>257</v>
      </c>
      <c r="BM1517" s="186" t="s">
        <v>1826</v>
      </c>
    </row>
    <row r="1518" spans="1:47" s="2" customFormat="1" ht="12">
      <c r="A1518" s="36"/>
      <c r="B1518" s="37"/>
      <c r="C1518" s="38"/>
      <c r="D1518" s="188" t="s">
        <v>153</v>
      </c>
      <c r="E1518" s="38"/>
      <c r="F1518" s="189" t="s">
        <v>1827</v>
      </c>
      <c r="G1518" s="38"/>
      <c r="H1518" s="38"/>
      <c r="I1518" s="190"/>
      <c r="J1518" s="38"/>
      <c r="K1518" s="38"/>
      <c r="L1518" s="41"/>
      <c r="M1518" s="191"/>
      <c r="N1518" s="192"/>
      <c r="O1518" s="66"/>
      <c r="P1518" s="66"/>
      <c r="Q1518" s="66"/>
      <c r="R1518" s="66"/>
      <c r="S1518" s="66"/>
      <c r="T1518" s="67"/>
      <c r="U1518" s="36"/>
      <c r="V1518" s="36"/>
      <c r="W1518" s="36"/>
      <c r="X1518" s="36"/>
      <c r="Y1518" s="36"/>
      <c r="Z1518" s="36"/>
      <c r="AA1518" s="36"/>
      <c r="AB1518" s="36"/>
      <c r="AC1518" s="36"/>
      <c r="AD1518" s="36"/>
      <c r="AE1518" s="36"/>
      <c r="AT1518" s="19" t="s">
        <v>153</v>
      </c>
      <c r="AU1518" s="19" t="s">
        <v>82</v>
      </c>
    </row>
    <row r="1519" spans="2:51" s="14" customFormat="1" ht="12">
      <c r="B1519" s="204"/>
      <c r="C1519" s="205"/>
      <c r="D1519" s="195" t="s">
        <v>155</v>
      </c>
      <c r="E1519" s="206" t="s">
        <v>19</v>
      </c>
      <c r="F1519" s="207" t="s">
        <v>1289</v>
      </c>
      <c r="G1519" s="205"/>
      <c r="H1519" s="208">
        <v>120.6</v>
      </c>
      <c r="I1519" s="209"/>
      <c r="J1519" s="205"/>
      <c r="K1519" s="205"/>
      <c r="L1519" s="210"/>
      <c r="M1519" s="211"/>
      <c r="N1519" s="212"/>
      <c r="O1519" s="212"/>
      <c r="P1519" s="212"/>
      <c r="Q1519" s="212"/>
      <c r="R1519" s="212"/>
      <c r="S1519" s="212"/>
      <c r="T1519" s="213"/>
      <c r="AT1519" s="214" t="s">
        <v>155</v>
      </c>
      <c r="AU1519" s="214" t="s">
        <v>82</v>
      </c>
      <c r="AV1519" s="14" t="s">
        <v>82</v>
      </c>
      <c r="AW1519" s="14" t="s">
        <v>33</v>
      </c>
      <c r="AX1519" s="14" t="s">
        <v>80</v>
      </c>
      <c r="AY1519" s="214" t="s">
        <v>143</v>
      </c>
    </row>
    <row r="1520" spans="1:65" s="2" customFormat="1" ht="24.2" customHeight="1">
      <c r="A1520" s="36"/>
      <c r="B1520" s="37"/>
      <c r="C1520" s="226" t="s">
        <v>1828</v>
      </c>
      <c r="D1520" s="226" t="s">
        <v>227</v>
      </c>
      <c r="E1520" s="227" t="s">
        <v>1829</v>
      </c>
      <c r="F1520" s="228" t="s">
        <v>1830</v>
      </c>
      <c r="G1520" s="229" t="s">
        <v>169</v>
      </c>
      <c r="H1520" s="230">
        <v>132.66</v>
      </c>
      <c r="I1520" s="231"/>
      <c r="J1520" s="232">
        <f>ROUND(I1520*H1520,2)</f>
        <v>0</v>
      </c>
      <c r="K1520" s="228" t="s">
        <v>150</v>
      </c>
      <c r="L1520" s="233"/>
      <c r="M1520" s="234" t="s">
        <v>19</v>
      </c>
      <c r="N1520" s="235" t="s">
        <v>43</v>
      </c>
      <c r="O1520" s="66"/>
      <c r="P1520" s="184">
        <f>O1520*H1520</f>
        <v>0</v>
      </c>
      <c r="Q1520" s="184">
        <v>1E-05</v>
      </c>
      <c r="R1520" s="184">
        <f>Q1520*H1520</f>
        <v>0.0013266</v>
      </c>
      <c r="S1520" s="184">
        <v>0</v>
      </c>
      <c r="T1520" s="185">
        <f>S1520*H1520</f>
        <v>0</v>
      </c>
      <c r="U1520" s="36"/>
      <c r="V1520" s="36"/>
      <c r="W1520" s="36"/>
      <c r="X1520" s="36"/>
      <c r="Y1520" s="36"/>
      <c r="Z1520" s="36"/>
      <c r="AA1520" s="36"/>
      <c r="AB1520" s="36"/>
      <c r="AC1520" s="36"/>
      <c r="AD1520" s="36"/>
      <c r="AE1520" s="36"/>
      <c r="AR1520" s="186" t="s">
        <v>519</v>
      </c>
      <c r="AT1520" s="186" t="s">
        <v>227</v>
      </c>
      <c r="AU1520" s="186" t="s">
        <v>82</v>
      </c>
      <c r="AY1520" s="19" t="s">
        <v>143</v>
      </c>
      <c r="BE1520" s="187">
        <f>IF(N1520="základní",J1520,0)</f>
        <v>0</v>
      </c>
      <c r="BF1520" s="187">
        <f>IF(N1520="snížená",J1520,0)</f>
        <v>0</v>
      </c>
      <c r="BG1520" s="187">
        <f>IF(N1520="zákl. přenesená",J1520,0)</f>
        <v>0</v>
      </c>
      <c r="BH1520" s="187">
        <f>IF(N1520="sníž. přenesená",J1520,0)</f>
        <v>0</v>
      </c>
      <c r="BI1520" s="187">
        <f>IF(N1520="nulová",J1520,0)</f>
        <v>0</v>
      </c>
      <c r="BJ1520" s="19" t="s">
        <v>80</v>
      </c>
      <c r="BK1520" s="187">
        <f>ROUND(I1520*H1520,2)</f>
        <v>0</v>
      </c>
      <c r="BL1520" s="19" t="s">
        <v>257</v>
      </c>
      <c r="BM1520" s="186" t="s">
        <v>1831</v>
      </c>
    </row>
    <row r="1521" spans="2:51" s="14" customFormat="1" ht="12">
      <c r="B1521" s="204"/>
      <c r="C1521" s="205"/>
      <c r="D1521" s="195" t="s">
        <v>155</v>
      </c>
      <c r="E1521" s="205"/>
      <c r="F1521" s="207" t="s">
        <v>1832</v>
      </c>
      <c r="G1521" s="205"/>
      <c r="H1521" s="208">
        <v>132.66</v>
      </c>
      <c r="I1521" s="209"/>
      <c r="J1521" s="205"/>
      <c r="K1521" s="205"/>
      <c r="L1521" s="210"/>
      <c r="M1521" s="211"/>
      <c r="N1521" s="212"/>
      <c r="O1521" s="212"/>
      <c r="P1521" s="212"/>
      <c r="Q1521" s="212"/>
      <c r="R1521" s="212"/>
      <c r="S1521" s="212"/>
      <c r="T1521" s="213"/>
      <c r="AT1521" s="214" t="s">
        <v>155</v>
      </c>
      <c r="AU1521" s="214" t="s">
        <v>82</v>
      </c>
      <c r="AV1521" s="14" t="s">
        <v>82</v>
      </c>
      <c r="AW1521" s="14" t="s">
        <v>4</v>
      </c>
      <c r="AX1521" s="14" t="s">
        <v>80</v>
      </c>
      <c r="AY1521" s="214" t="s">
        <v>143</v>
      </c>
    </row>
    <row r="1522" spans="1:65" s="2" customFormat="1" ht="44.25" customHeight="1">
      <c r="A1522" s="36"/>
      <c r="B1522" s="37"/>
      <c r="C1522" s="175" t="s">
        <v>1833</v>
      </c>
      <c r="D1522" s="175" t="s">
        <v>146</v>
      </c>
      <c r="E1522" s="176" t="s">
        <v>1834</v>
      </c>
      <c r="F1522" s="177" t="s">
        <v>1835</v>
      </c>
      <c r="G1522" s="178" t="s">
        <v>1002</v>
      </c>
      <c r="H1522" s="247"/>
      <c r="I1522" s="180"/>
      <c r="J1522" s="181">
        <f>ROUND(I1522*H1522,2)</f>
        <v>0</v>
      </c>
      <c r="K1522" s="177" t="s">
        <v>150</v>
      </c>
      <c r="L1522" s="41"/>
      <c r="M1522" s="182" t="s">
        <v>19</v>
      </c>
      <c r="N1522" s="183" t="s">
        <v>43</v>
      </c>
      <c r="O1522" s="66"/>
      <c r="P1522" s="184">
        <f>O1522*H1522</f>
        <v>0</v>
      </c>
      <c r="Q1522" s="184">
        <v>0</v>
      </c>
      <c r="R1522" s="184">
        <f>Q1522*H1522</f>
        <v>0</v>
      </c>
      <c r="S1522" s="184">
        <v>0</v>
      </c>
      <c r="T1522" s="185">
        <f>S1522*H1522</f>
        <v>0</v>
      </c>
      <c r="U1522" s="36"/>
      <c r="V1522" s="36"/>
      <c r="W1522" s="36"/>
      <c r="X1522" s="36"/>
      <c r="Y1522" s="36"/>
      <c r="Z1522" s="36"/>
      <c r="AA1522" s="36"/>
      <c r="AB1522" s="36"/>
      <c r="AC1522" s="36"/>
      <c r="AD1522" s="36"/>
      <c r="AE1522" s="36"/>
      <c r="AR1522" s="186" t="s">
        <v>257</v>
      </c>
      <c r="AT1522" s="186" t="s">
        <v>146</v>
      </c>
      <c r="AU1522" s="186" t="s">
        <v>82</v>
      </c>
      <c r="AY1522" s="19" t="s">
        <v>143</v>
      </c>
      <c r="BE1522" s="187">
        <f>IF(N1522="základní",J1522,0)</f>
        <v>0</v>
      </c>
      <c r="BF1522" s="187">
        <f>IF(N1522="snížená",J1522,0)</f>
        <v>0</v>
      </c>
      <c r="BG1522" s="187">
        <f>IF(N1522="zákl. přenesená",J1522,0)</f>
        <v>0</v>
      </c>
      <c r="BH1522" s="187">
        <f>IF(N1522="sníž. přenesená",J1522,0)</f>
        <v>0</v>
      </c>
      <c r="BI1522" s="187">
        <f>IF(N1522="nulová",J1522,0)</f>
        <v>0</v>
      </c>
      <c r="BJ1522" s="19" t="s">
        <v>80</v>
      </c>
      <c r="BK1522" s="187">
        <f>ROUND(I1522*H1522,2)</f>
        <v>0</v>
      </c>
      <c r="BL1522" s="19" t="s">
        <v>257</v>
      </c>
      <c r="BM1522" s="186" t="s">
        <v>1836</v>
      </c>
    </row>
    <row r="1523" spans="1:47" s="2" customFormat="1" ht="12">
      <c r="A1523" s="36"/>
      <c r="B1523" s="37"/>
      <c r="C1523" s="38"/>
      <c r="D1523" s="188" t="s">
        <v>153</v>
      </c>
      <c r="E1523" s="38"/>
      <c r="F1523" s="189" t="s">
        <v>1837</v>
      </c>
      <c r="G1523" s="38"/>
      <c r="H1523" s="38"/>
      <c r="I1523" s="190"/>
      <c r="J1523" s="38"/>
      <c r="K1523" s="38"/>
      <c r="L1523" s="41"/>
      <c r="M1523" s="191"/>
      <c r="N1523" s="192"/>
      <c r="O1523" s="66"/>
      <c r="P1523" s="66"/>
      <c r="Q1523" s="66"/>
      <c r="R1523" s="66"/>
      <c r="S1523" s="66"/>
      <c r="T1523" s="67"/>
      <c r="U1523" s="36"/>
      <c r="V1523" s="36"/>
      <c r="W1523" s="36"/>
      <c r="X1523" s="36"/>
      <c r="Y1523" s="36"/>
      <c r="Z1523" s="36"/>
      <c r="AA1523" s="36"/>
      <c r="AB1523" s="36"/>
      <c r="AC1523" s="36"/>
      <c r="AD1523" s="36"/>
      <c r="AE1523" s="36"/>
      <c r="AT1523" s="19" t="s">
        <v>153</v>
      </c>
      <c r="AU1523" s="19" t="s">
        <v>82</v>
      </c>
    </row>
    <row r="1524" spans="2:63" s="12" customFormat="1" ht="22.9" customHeight="1">
      <c r="B1524" s="159"/>
      <c r="C1524" s="160"/>
      <c r="D1524" s="161" t="s">
        <v>71</v>
      </c>
      <c r="E1524" s="173" t="s">
        <v>1838</v>
      </c>
      <c r="F1524" s="173" t="s">
        <v>1839</v>
      </c>
      <c r="G1524" s="160"/>
      <c r="H1524" s="160"/>
      <c r="I1524" s="163"/>
      <c r="J1524" s="174">
        <f>BK1524</f>
        <v>0</v>
      </c>
      <c r="K1524" s="160"/>
      <c r="L1524" s="165"/>
      <c r="M1524" s="166"/>
      <c r="N1524" s="167"/>
      <c r="O1524" s="167"/>
      <c r="P1524" s="168">
        <f>SUM(P1525:P1646)</f>
        <v>0</v>
      </c>
      <c r="Q1524" s="167"/>
      <c r="R1524" s="168">
        <f>SUM(R1525:R1646)</f>
        <v>0.19857999999999998</v>
      </c>
      <c r="S1524" s="167"/>
      <c r="T1524" s="169">
        <f>SUM(T1525:T1646)</f>
        <v>1.9052658</v>
      </c>
      <c r="AR1524" s="170" t="s">
        <v>82</v>
      </c>
      <c r="AT1524" s="171" t="s">
        <v>71</v>
      </c>
      <c r="AU1524" s="171" t="s">
        <v>80</v>
      </c>
      <c r="AY1524" s="170" t="s">
        <v>143</v>
      </c>
      <c r="BK1524" s="172">
        <f>SUM(BK1525:BK1646)</f>
        <v>0</v>
      </c>
    </row>
    <row r="1525" spans="1:65" s="2" customFormat="1" ht="16.5" customHeight="1">
      <c r="A1525" s="36"/>
      <c r="B1525" s="37"/>
      <c r="C1525" s="175" t="s">
        <v>1840</v>
      </c>
      <c r="D1525" s="175" t="s">
        <v>146</v>
      </c>
      <c r="E1525" s="176" t="s">
        <v>1841</v>
      </c>
      <c r="F1525" s="177" t="s">
        <v>1842</v>
      </c>
      <c r="G1525" s="178" t="s">
        <v>178</v>
      </c>
      <c r="H1525" s="179">
        <v>56.21</v>
      </c>
      <c r="I1525" s="180"/>
      <c r="J1525" s="181">
        <f>ROUND(I1525*H1525,2)</f>
        <v>0</v>
      </c>
      <c r="K1525" s="177" t="s">
        <v>150</v>
      </c>
      <c r="L1525" s="41"/>
      <c r="M1525" s="182" t="s">
        <v>19</v>
      </c>
      <c r="N1525" s="183" t="s">
        <v>43</v>
      </c>
      <c r="O1525" s="66"/>
      <c r="P1525" s="184">
        <f>O1525*H1525</f>
        <v>0</v>
      </c>
      <c r="Q1525" s="184">
        <v>0</v>
      </c>
      <c r="R1525" s="184">
        <f>Q1525*H1525</f>
        <v>0</v>
      </c>
      <c r="S1525" s="184">
        <v>0.01098</v>
      </c>
      <c r="T1525" s="185">
        <f>S1525*H1525</f>
        <v>0.6171858</v>
      </c>
      <c r="U1525" s="36"/>
      <c r="V1525" s="36"/>
      <c r="W1525" s="36"/>
      <c r="X1525" s="36"/>
      <c r="Y1525" s="36"/>
      <c r="Z1525" s="36"/>
      <c r="AA1525" s="36"/>
      <c r="AB1525" s="36"/>
      <c r="AC1525" s="36"/>
      <c r="AD1525" s="36"/>
      <c r="AE1525" s="36"/>
      <c r="AR1525" s="186" t="s">
        <v>257</v>
      </c>
      <c r="AT1525" s="186" t="s">
        <v>146</v>
      </c>
      <c r="AU1525" s="186" t="s">
        <v>82</v>
      </c>
      <c r="AY1525" s="19" t="s">
        <v>143</v>
      </c>
      <c r="BE1525" s="187">
        <f>IF(N1525="základní",J1525,0)</f>
        <v>0</v>
      </c>
      <c r="BF1525" s="187">
        <f>IF(N1525="snížená",J1525,0)</f>
        <v>0</v>
      </c>
      <c r="BG1525" s="187">
        <f>IF(N1525="zákl. přenesená",J1525,0)</f>
        <v>0</v>
      </c>
      <c r="BH1525" s="187">
        <f>IF(N1525="sníž. přenesená",J1525,0)</f>
        <v>0</v>
      </c>
      <c r="BI1525" s="187">
        <f>IF(N1525="nulová",J1525,0)</f>
        <v>0</v>
      </c>
      <c r="BJ1525" s="19" t="s">
        <v>80</v>
      </c>
      <c r="BK1525" s="187">
        <f>ROUND(I1525*H1525,2)</f>
        <v>0</v>
      </c>
      <c r="BL1525" s="19" t="s">
        <v>257</v>
      </c>
      <c r="BM1525" s="186" t="s">
        <v>1843</v>
      </c>
    </row>
    <row r="1526" spans="1:47" s="2" customFormat="1" ht="12">
      <c r="A1526" s="36"/>
      <c r="B1526" s="37"/>
      <c r="C1526" s="38"/>
      <c r="D1526" s="188" t="s">
        <v>153</v>
      </c>
      <c r="E1526" s="38"/>
      <c r="F1526" s="189" t="s">
        <v>1844</v>
      </c>
      <c r="G1526" s="38"/>
      <c r="H1526" s="38"/>
      <c r="I1526" s="190"/>
      <c r="J1526" s="38"/>
      <c r="K1526" s="38"/>
      <c r="L1526" s="41"/>
      <c r="M1526" s="191"/>
      <c r="N1526" s="192"/>
      <c r="O1526" s="66"/>
      <c r="P1526" s="66"/>
      <c r="Q1526" s="66"/>
      <c r="R1526" s="66"/>
      <c r="S1526" s="66"/>
      <c r="T1526" s="67"/>
      <c r="U1526" s="36"/>
      <c r="V1526" s="36"/>
      <c r="W1526" s="36"/>
      <c r="X1526" s="36"/>
      <c r="Y1526" s="36"/>
      <c r="Z1526" s="36"/>
      <c r="AA1526" s="36"/>
      <c r="AB1526" s="36"/>
      <c r="AC1526" s="36"/>
      <c r="AD1526" s="36"/>
      <c r="AE1526" s="36"/>
      <c r="AT1526" s="19" t="s">
        <v>153</v>
      </c>
      <c r="AU1526" s="19" t="s">
        <v>82</v>
      </c>
    </row>
    <row r="1527" spans="2:51" s="13" customFormat="1" ht="12">
      <c r="B1527" s="193"/>
      <c r="C1527" s="194"/>
      <c r="D1527" s="195" t="s">
        <v>155</v>
      </c>
      <c r="E1527" s="196" t="s">
        <v>19</v>
      </c>
      <c r="F1527" s="197" t="s">
        <v>163</v>
      </c>
      <c r="G1527" s="194"/>
      <c r="H1527" s="196" t="s">
        <v>19</v>
      </c>
      <c r="I1527" s="198"/>
      <c r="J1527" s="194"/>
      <c r="K1527" s="194"/>
      <c r="L1527" s="199"/>
      <c r="M1527" s="200"/>
      <c r="N1527" s="201"/>
      <c r="O1527" s="201"/>
      <c r="P1527" s="201"/>
      <c r="Q1527" s="201"/>
      <c r="R1527" s="201"/>
      <c r="S1527" s="201"/>
      <c r="T1527" s="202"/>
      <c r="AT1527" s="203" t="s">
        <v>155</v>
      </c>
      <c r="AU1527" s="203" t="s">
        <v>82</v>
      </c>
      <c r="AV1527" s="13" t="s">
        <v>80</v>
      </c>
      <c r="AW1527" s="13" t="s">
        <v>33</v>
      </c>
      <c r="AX1527" s="13" t="s">
        <v>72</v>
      </c>
      <c r="AY1527" s="203" t="s">
        <v>143</v>
      </c>
    </row>
    <row r="1528" spans="2:51" s="13" customFormat="1" ht="12">
      <c r="B1528" s="193"/>
      <c r="C1528" s="194"/>
      <c r="D1528" s="195" t="s">
        <v>155</v>
      </c>
      <c r="E1528" s="196" t="s">
        <v>19</v>
      </c>
      <c r="F1528" s="197" t="s">
        <v>415</v>
      </c>
      <c r="G1528" s="194"/>
      <c r="H1528" s="196" t="s">
        <v>19</v>
      </c>
      <c r="I1528" s="198"/>
      <c r="J1528" s="194"/>
      <c r="K1528" s="194"/>
      <c r="L1528" s="199"/>
      <c r="M1528" s="200"/>
      <c r="N1528" s="201"/>
      <c r="O1528" s="201"/>
      <c r="P1528" s="201"/>
      <c r="Q1528" s="201"/>
      <c r="R1528" s="201"/>
      <c r="S1528" s="201"/>
      <c r="T1528" s="202"/>
      <c r="AT1528" s="203" t="s">
        <v>155</v>
      </c>
      <c r="AU1528" s="203" t="s">
        <v>82</v>
      </c>
      <c r="AV1528" s="13" t="s">
        <v>80</v>
      </c>
      <c r="AW1528" s="13" t="s">
        <v>33</v>
      </c>
      <c r="AX1528" s="13" t="s">
        <v>72</v>
      </c>
      <c r="AY1528" s="203" t="s">
        <v>143</v>
      </c>
    </row>
    <row r="1529" spans="2:51" s="14" customFormat="1" ht="12">
      <c r="B1529" s="204"/>
      <c r="C1529" s="205"/>
      <c r="D1529" s="195" t="s">
        <v>155</v>
      </c>
      <c r="E1529" s="206" t="s">
        <v>19</v>
      </c>
      <c r="F1529" s="207" t="s">
        <v>1845</v>
      </c>
      <c r="G1529" s="205"/>
      <c r="H1529" s="208">
        <v>5.4</v>
      </c>
      <c r="I1529" s="209"/>
      <c r="J1529" s="205"/>
      <c r="K1529" s="205"/>
      <c r="L1529" s="210"/>
      <c r="M1529" s="211"/>
      <c r="N1529" s="212"/>
      <c r="O1529" s="212"/>
      <c r="P1529" s="212"/>
      <c r="Q1529" s="212"/>
      <c r="R1529" s="212"/>
      <c r="S1529" s="212"/>
      <c r="T1529" s="213"/>
      <c r="AT1529" s="214" t="s">
        <v>155</v>
      </c>
      <c r="AU1529" s="214" t="s">
        <v>82</v>
      </c>
      <c r="AV1529" s="14" t="s">
        <v>82</v>
      </c>
      <c r="AW1529" s="14" t="s">
        <v>33</v>
      </c>
      <c r="AX1529" s="14" t="s">
        <v>72</v>
      </c>
      <c r="AY1529" s="214" t="s">
        <v>143</v>
      </c>
    </row>
    <row r="1530" spans="2:51" s="13" customFormat="1" ht="12">
      <c r="B1530" s="193"/>
      <c r="C1530" s="194"/>
      <c r="D1530" s="195" t="s">
        <v>155</v>
      </c>
      <c r="E1530" s="196" t="s">
        <v>19</v>
      </c>
      <c r="F1530" s="197" t="s">
        <v>421</v>
      </c>
      <c r="G1530" s="194"/>
      <c r="H1530" s="196" t="s">
        <v>19</v>
      </c>
      <c r="I1530" s="198"/>
      <c r="J1530" s="194"/>
      <c r="K1530" s="194"/>
      <c r="L1530" s="199"/>
      <c r="M1530" s="200"/>
      <c r="N1530" s="201"/>
      <c r="O1530" s="201"/>
      <c r="P1530" s="201"/>
      <c r="Q1530" s="201"/>
      <c r="R1530" s="201"/>
      <c r="S1530" s="201"/>
      <c r="T1530" s="202"/>
      <c r="AT1530" s="203" t="s">
        <v>155</v>
      </c>
      <c r="AU1530" s="203" t="s">
        <v>82</v>
      </c>
      <c r="AV1530" s="13" t="s">
        <v>80</v>
      </c>
      <c r="AW1530" s="13" t="s">
        <v>33</v>
      </c>
      <c r="AX1530" s="13" t="s">
        <v>72</v>
      </c>
      <c r="AY1530" s="203" t="s">
        <v>143</v>
      </c>
    </row>
    <row r="1531" spans="2:51" s="14" customFormat="1" ht="12">
      <c r="B1531" s="204"/>
      <c r="C1531" s="205"/>
      <c r="D1531" s="195" t="s">
        <v>155</v>
      </c>
      <c r="E1531" s="206" t="s">
        <v>19</v>
      </c>
      <c r="F1531" s="207" t="s">
        <v>1846</v>
      </c>
      <c r="G1531" s="205"/>
      <c r="H1531" s="208">
        <v>17.55</v>
      </c>
      <c r="I1531" s="209"/>
      <c r="J1531" s="205"/>
      <c r="K1531" s="205"/>
      <c r="L1531" s="210"/>
      <c r="M1531" s="211"/>
      <c r="N1531" s="212"/>
      <c r="O1531" s="212"/>
      <c r="P1531" s="212"/>
      <c r="Q1531" s="212"/>
      <c r="R1531" s="212"/>
      <c r="S1531" s="212"/>
      <c r="T1531" s="213"/>
      <c r="AT1531" s="214" t="s">
        <v>155</v>
      </c>
      <c r="AU1531" s="214" t="s">
        <v>82</v>
      </c>
      <c r="AV1531" s="14" t="s">
        <v>82</v>
      </c>
      <c r="AW1531" s="14" t="s">
        <v>33</v>
      </c>
      <c r="AX1531" s="14" t="s">
        <v>72</v>
      </c>
      <c r="AY1531" s="214" t="s">
        <v>143</v>
      </c>
    </row>
    <row r="1532" spans="2:51" s="13" customFormat="1" ht="12">
      <c r="B1532" s="193"/>
      <c r="C1532" s="194"/>
      <c r="D1532" s="195" t="s">
        <v>155</v>
      </c>
      <c r="E1532" s="196" t="s">
        <v>19</v>
      </c>
      <c r="F1532" s="197" t="s">
        <v>351</v>
      </c>
      <c r="G1532" s="194"/>
      <c r="H1532" s="196" t="s">
        <v>19</v>
      </c>
      <c r="I1532" s="198"/>
      <c r="J1532" s="194"/>
      <c r="K1532" s="194"/>
      <c r="L1532" s="199"/>
      <c r="M1532" s="200"/>
      <c r="N1532" s="201"/>
      <c r="O1532" s="201"/>
      <c r="P1532" s="201"/>
      <c r="Q1532" s="201"/>
      <c r="R1532" s="201"/>
      <c r="S1532" s="201"/>
      <c r="T1532" s="202"/>
      <c r="AT1532" s="203" t="s">
        <v>155</v>
      </c>
      <c r="AU1532" s="203" t="s">
        <v>82</v>
      </c>
      <c r="AV1532" s="13" t="s">
        <v>80</v>
      </c>
      <c r="AW1532" s="13" t="s">
        <v>33</v>
      </c>
      <c r="AX1532" s="13" t="s">
        <v>72</v>
      </c>
      <c r="AY1532" s="203" t="s">
        <v>143</v>
      </c>
    </row>
    <row r="1533" spans="2:51" s="14" customFormat="1" ht="12">
      <c r="B1533" s="204"/>
      <c r="C1533" s="205"/>
      <c r="D1533" s="195" t="s">
        <v>155</v>
      </c>
      <c r="E1533" s="206" t="s">
        <v>19</v>
      </c>
      <c r="F1533" s="207" t="s">
        <v>1847</v>
      </c>
      <c r="G1533" s="205"/>
      <c r="H1533" s="208">
        <v>2.4</v>
      </c>
      <c r="I1533" s="209"/>
      <c r="J1533" s="205"/>
      <c r="K1533" s="205"/>
      <c r="L1533" s="210"/>
      <c r="M1533" s="211"/>
      <c r="N1533" s="212"/>
      <c r="O1533" s="212"/>
      <c r="P1533" s="212"/>
      <c r="Q1533" s="212"/>
      <c r="R1533" s="212"/>
      <c r="S1533" s="212"/>
      <c r="T1533" s="213"/>
      <c r="AT1533" s="214" t="s">
        <v>155</v>
      </c>
      <c r="AU1533" s="214" t="s">
        <v>82</v>
      </c>
      <c r="AV1533" s="14" t="s">
        <v>82</v>
      </c>
      <c r="AW1533" s="14" t="s">
        <v>33</v>
      </c>
      <c r="AX1533" s="14" t="s">
        <v>72</v>
      </c>
      <c r="AY1533" s="214" t="s">
        <v>143</v>
      </c>
    </row>
    <row r="1534" spans="2:51" s="13" customFormat="1" ht="12">
      <c r="B1534" s="193"/>
      <c r="C1534" s="194"/>
      <c r="D1534" s="195" t="s">
        <v>155</v>
      </c>
      <c r="E1534" s="196" t="s">
        <v>19</v>
      </c>
      <c r="F1534" s="197" t="s">
        <v>447</v>
      </c>
      <c r="G1534" s="194"/>
      <c r="H1534" s="196" t="s">
        <v>19</v>
      </c>
      <c r="I1534" s="198"/>
      <c r="J1534" s="194"/>
      <c r="K1534" s="194"/>
      <c r="L1534" s="199"/>
      <c r="M1534" s="200"/>
      <c r="N1534" s="201"/>
      <c r="O1534" s="201"/>
      <c r="P1534" s="201"/>
      <c r="Q1534" s="201"/>
      <c r="R1534" s="201"/>
      <c r="S1534" s="201"/>
      <c r="T1534" s="202"/>
      <c r="AT1534" s="203" t="s">
        <v>155</v>
      </c>
      <c r="AU1534" s="203" t="s">
        <v>82</v>
      </c>
      <c r="AV1534" s="13" t="s">
        <v>80</v>
      </c>
      <c r="AW1534" s="13" t="s">
        <v>33</v>
      </c>
      <c r="AX1534" s="13" t="s">
        <v>72</v>
      </c>
      <c r="AY1534" s="203" t="s">
        <v>143</v>
      </c>
    </row>
    <row r="1535" spans="2:51" s="14" customFormat="1" ht="12">
      <c r="B1535" s="204"/>
      <c r="C1535" s="205"/>
      <c r="D1535" s="195" t="s">
        <v>155</v>
      </c>
      <c r="E1535" s="206" t="s">
        <v>19</v>
      </c>
      <c r="F1535" s="207" t="s">
        <v>1848</v>
      </c>
      <c r="G1535" s="205"/>
      <c r="H1535" s="208">
        <v>2.25</v>
      </c>
      <c r="I1535" s="209"/>
      <c r="J1535" s="205"/>
      <c r="K1535" s="205"/>
      <c r="L1535" s="210"/>
      <c r="M1535" s="211"/>
      <c r="N1535" s="212"/>
      <c r="O1535" s="212"/>
      <c r="P1535" s="212"/>
      <c r="Q1535" s="212"/>
      <c r="R1535" s="212"/>
      <c r="S1535" s="212"/>
      <c r="T1535" s="213"/>
      <c r="AT1535" s="214" t="s">
        <v>155</v>
      </c>
      <c r="AU1535" s="214" t="s">
        <v>82</v>
      </c>
      <c r="AV1535" s="14" t="s">
        <v>82</v>
      </c>
      <c r="AW1535" s="14" t="s">
        <v>33</v>
      </c>
      <c r="AX1535" s="14" t="s">
        <v>72</v>
      </c>
      <c r="AY1535" s="214" t="s">
        <v>143</v>
      </c>
    </row>
    <row r="1536" spans="2:51" s="13" customFormat="1" ht="12">
      <c r="B1536" s="193"/>
      <c r="C1536" s="194"/>
      <c r="D1536" s="195" t="s">
        <v>155</v>
      </c>
      <c r="E1536" s="196" t="s">
        <v>19</v>
      </c>
      <c r="F1536" s="197" t="s">
        <v>336</v>
      </c>
      <c r="G1536" s="194"/>
      <c r="H1536" s="196" t="s">
        <v>19</v>
      </c>
      <c r="I1536" s="198"/>
      <c r="J1536" s="194"/>
      <c r="K1536" s="194"/>
      <c r="L1536" s="199"/>
      <c r="M1536" s="200"/>
      <c r="N1536" s="201"/>
      <c r="O1536" s="201"/>
      <c r="P1536" s="201"/>
      <c r="Q1536" s="201"/>
      <c r="R1536" s="201"/>
      <c r="S1536" s="201"/>
      <c r="T1536" s="202"/>
      <c r="AT1536" s="203" t="s">
        <v>155</v>
      </c>
      <c r="AU1536" s="203" t="s">
        <v>82</v>
      </c>
      <c r="AV1536" s="13" t="s">
        <v>80</v>
      </c>
      <c r="AW1536" s="13" t="s">
        <v>33</v>
      </c>
      <c r="AX1536" s="13" t="s">
        <v>72</v>
      </c>
      <c r="AY1536" s="203" t="s">
        <v>143</v>
      </c>
    </row>
    <row r="1537" spans="2:51" s="13" customFormat="1" ht="12">
      <c r="B1537" s="193"/>
      <c r="C1537" s="194"/>
      <c r="D1537" s="195" t="s">
        <v>155</v>
      </c>
      <c r="E1537" s="196" t="s">
        <v>19</v>
      </c>
      <c r="F1537" s="197" t="s">
        <v>472</v>
      </c>
      <c r="G1537" s="194"/>
      <c r="H1537" s="196" t="s">
        <v>19</v>
      </c>
      <c r="I1537" s="198"/>
      <c r="J1537" s="194"/>
      <c r="K1537" s="194"/>
      <c r="L1537" s="199"/>
      <c r="M1537" s="200"/>
      <c r="N1537" s="201"/>
      <c r="O1537" s="201"/>
      <c r="P1537" s="201"/>
      <c r="Q1537" s="201"/>
      <c r="R1537" s="201"/>
      <c r="S1537" s="201"/>
      <c r="T1537" s="202"/>
      <c r="AT1537" s="203" t="s">
        <v>155</v>
      </c>
      <c r="AU1537" s="203" t="s">
        <v>82</v>
      </c>
      <c r="AV1537" s="13" t="s">
        <v>80</v>
      </c>
      <c r="AW1537" s="13" t="s">
        <v>33</v>
      </c>
      <c r="AX1537" s="13" t="s">
        <v>72</v>
      </c>
      <c r="AY1537" s="203" t="s">
        <v>143</v>
      </c>
    </row>
    <row r="1538" spans="2:51" s="14" customFormat="1" ht="12">
      <c r="B1538" s="204"/>
      <c r="C1538" s="205"/>
      <c r="D1538" s="195" t="s">
        <v>155</v>
      </c>
      <c r="E1538" s="206" t="s">
        <v>19</v>
      </c>
      <c r="F1538" s="207" t="s">
        <v>1849</v>
      </c>
      <c r="G1538" s="205"/>
      <c r="H1538" s="208">
        <v>7.5</v>
      </c>
      <c r="I1538" s="209"/>
      <c r="J1538" s="205"/>
      <c r="K1538" s="205"/>
      <c r="L1538" s="210"/>
      <c r="M1538" s="211"/>
      <c r="N1538" s="212"/>
      <c r="O1538" s="212"/>
      <c r="P1538" s="212"/>
      <c r="Q1538" s="212"/>
      <c r="R1538" s="212"/>
      <c r="S1538" s="212"/>
      <c r="T1538" s="213"/>
      <c r="AT1538" s="214" t="s">
        <v>155</v>
      </c>
      <c r="AU1538" s="214" t="s">
        <v>82</v>
      </c>
      <c r="AV1538" s="14" t="s">
        <v>82</v>
      </c>
      <c r="AW1538" s="14" t="s">
        <v>33</v>
      </c>
      <c r="AX1538" s="14" t="s">
        <v>72</v>
      </c>
      <c r="AY1538" s="214" t="s">
        <v>143</v>
      </c>
    </row>
    <row r="1539" spans="2:51" s="13" customFormat="1" ht="12">
      <c r="B1539" s="193"/>
      <c r="C1539" s="194"/>
      <c r="D1539" s="195" t="s">
        <v>155</v>
      </c>
      <c r="E1539" s="196" t="s">
        <v>19</v>
      </c>
      <c r="F1539" s="197" t="s">
        <v>337</v>
      </c>
      <c r="G1539" s="194"/>
      <c r="H1539" s="196" t="s">
        <v>19</v>
      </c>
      <c r="I1539" s="198"/>
      <c r="J1539" s="194"/>
      <c r="K1539" s="194"/>
      <c r="L1539" s="199"/>
      <c r="M1539" s="200"/>
      <c r="N1539" s="201"/>
      <c r="O1539" s="201"/>
      <c r="P1539" s="201"/>
      <c r="Q1539" s="201"/>
      <c r="R1539" s="201"/>
      <c r="S1539" s="201"/>
      <c r="T1539" s="202"/>
      <c r="AT1539" s="203" t="s">
        <v>155</v>
      </c>
      <c r="AU1539" s="203" t="s">
        <v>82</v>
      </c>
      <c r="AV1539" s="13" t="s">
        <v>80</v>
      </c>
      <c r="AW1539" s="13" t="s">
        <v>33</v>
      </c>
      <c r="AX1539" s="13" t="s">
        <v>72</v>
      </c>
      <c r="AY1539" s="203" t="s">
        <v>143</v>
      </c>
    </row>
    <row r="1540" spans="2:51" s="14" customFormat="1" ht="12">
      <c r="B1540" s="204"/>
      <c r="C1540" s="205"/>
      <c r="D1540" s="195" t="s">
        <v>155</v>
      </c>
      <c r="E1540" s="206" t="s">
        <v>19</v>
      </c>
      <c r="F1540" s="207" t="s">
        <v>338</v>
      </c>
      <c r="G1540" s="205"/>
      <c r="H1540" s="208">
        <v>8.51</v>
      </c>
      <c r="I1540" s="209"/>
      <c r="J1540" s="205"/>
      <c r="K1540" s="205"/>
      <c r="L1540" s="210"/>
      <c r="M1540" s="211"/>
      <c r="N1540" s="212"/>
      <c r="O1540" s="212"/>
      <c r="P1540" s="212"/>
      <c r="Q1540" s="212"/>
      <c r="R1540" s="212"/>
      <c r="S1540" s="212"/>
      <c r="T1540" s="213"/>
      <c r="AT1540" s="214" t="s">
        <v>155</v>
      </c>
      <c r="AU1540" s="214" t="s">
        <v>82</v>
      </c>
      <c r="AV1540" s="14" t="s">
        <v>82</v>
      </c>
      <c r="AW1540" s="14" t="s">
        <v>33</v>
      </c>
      <c r="AX1540" s="14" t="s">
        <v>72</v>
      </c>
      <c r="AY1540" s="214" t="s">
        <v>143</v>
      </c>
    </row>
    <row r="1541" spans="2:51" s="13" customFormat="1" ht="12">
      <c r="B1541" s="193"/>
      <c r="C1541" s="194"/>
      <c r="D1541" s="195" t="s">
        <v>155</v>
      </c>
      <c r="E1541" s="196" t="s">
        <v>19</v>
      </c>
      <c r="F1541" s="197" t="s">
        <v>339</v>
      </c>
      <c r="G1541" s="194"/>
      <c r="H1541" s="196" t="s">
        <v>19</v>
      </c>
      <c r="I1541" s="198"/>
      <c r="J1541" s="194"/>
      <c r="K1541" s="194"/>
      <c r="L1541" s="199"/>
      <c r="M1541" s="200"/>
      <c r="N1541" s="201"/>
      <c r="O1541" s="201"/>
      <c r="P1541" s="201"/>
      <c r="Q1541" s="201"/>
      <c r="R1541" s="201"/>
      <c r="S1541" s="201"/>
      <c r="T1541" s="202"/>
      <c r="AT1541" s="203" t="s">
        <v>155</v>
      </c>
      <c r="AU1541" s="203" t="s">
        <v>82</v>
      </c>
      <c r="AV1541" s="13" t="s">
        <v>80</v>
      </c>
      <c r="AW1541" s="13" t="s">
        <v>33</v>
      </c>
      <c r="AX1541" s="13" t="s">
        <v>72</v>
      </c>
      <c r="AY1541" s="203" t="s">
        <v>143</v>
      </c>
    </row>
    <row r="1542" spans="2:51" s="14" customFormat="1" ht="12">
      <c r="B1542" s="204"/>
      <c r="C1542" s="205"/>
      <c r="D1542" s="195" t="s">
        <v>155</v>
      </c>
      <c r="E1542" s="206" t="s">
        <v>19</v>
      </c>
      <c r="F1542" s="207" t="s">
        <v>340</v>
      </c>
      <c r="G1542" s="205"/>
      <c r="H1542" s="208">
        <v>12.6</v>
      </c>
      <c r="I1542" s="209"/>
      <c r="J1542" s="205"/>
      <c r="K1542" s="205"/>
      <c r="L1542" s="210"/>
      <c r="M1542" s="211"/>
      <c r="N1542" s="212"/>
      <c r="O1542" s="212"/>
      <c r="P1542" s="212"/>
      <c r="Q1542" s="212"/>
      <c r="R1542" s="212"/>
      <c r="S1542" s="212"/>
      <c r="T1542" s="213"/>
      <c r="AT1542" s="214" t="s">
        <v>155</v>
      </c>
      <c r="AU1542" s="214" t="s">
        <v>82</v>
      </c>
      <c r="AV1542" s="14" t="s">
        <v>82</v>
      </c>
      <c r="AW1542" s="14" t="s">
        <v>33</v>
      </c>
      <c r="AX1542" s="14" t="s">
        <v>72</v>
      </c>
      <c r="AY1542" s="214" t="s">
        <v>143</v>
      </c>
    </row>
    <row r="1543" spans="2:51" s="15" customFormat="1" ht="12">
      <c r="B1543" s="215"/>
      <c r="C1543" s="216"/>
      <c r="D1543" s="195" t="s">
        <v>155</v>
      </c>
      <c r="E1543" s="217" t="s">
        <v>19</v>
      </c>
      <c r="F1543" s="218" t="s">
        <v>166</v>
      </c>
      <c r="G1543" s="216"/>
      <c r="H1543" s="219">
        <v>56.21</v>
      </c>
      <c r="I1543" s="220"/>
      <c r="J1543" s="216"/>
      <c r="K1543" s="216"/>
      <c r="L1543" s="221"/>
      <c r="M1543" s="222"/>
      <c r="N1543" s="223"/>
      <c r="O1543" s="223"/>
      <c r="P1543" s="223"/>
      <c r="Q1543" s="223"/>
      <c r="R1543" s="223"/>
      <c r="S1543" s="223"/>
      <c r="T1543" s="224"/>
      <c r="AT1543" s="225" t="s">
        <v>155</v>
      </c>
      <c r="AU1543" s="225" t="s">
        <v>82</v>
      </c>
      <c r="AV1543" s="15" t="s">
        <v>151</v>
      </c>
      <c r="AW1543" s="15" t="s">
        <v>33</v>
      </c>
      <c r="AX1543" s="15" t="s">
        <v>80</v>
      </c>
      <c r="AY1543" s="225" t="s">
        <v>143</v>
      </c>
    </row>
    <row r="1544" spans="1:65" s="2" customFormat="1" ht="16.5" customHeight="1">
      <c r="A1544" s="36"/>
      <c r="B1544" s="37"/>
      <c r="C1544" s="175" t="s">
        <v>1850</v>
      </c>
      <c r="D1544" s="175" t="s">
        <v>146</v>
      </c>
      <c r="E1544" s="176" t="s">
        <v>1851</v>
      </c>
      <c r="F1544" s="177" t="s">
        <v>1852</v>
      </c>
      <c r="G1544" s="178" t="s">
        <v>178</v>
      </c>
      <c r="H1544" s="179">
        <v>56.21</v>
      </c>
      <c r="I1544" s="180"/>
      <c r="J1544" s="181">
        <f>ROUND(I1544*H1544,2)</f>
        <v>0</v>
      </c>
      <c r="K1544" s="177" t="s">
        <v>150</v>
      </c>
      <c r="L1544" s="41"/>
      <c r="M1544" s="182" t="s">
        <v>19</v>
      </c>
      <c r="N1544" s="183" t="s">
        <v>43</v>
      </c>
      <c r="O1544" s="66"/>
      <c r="P1544" s="184">
        <f>O1544*H1544</f>
        <v>0</v>
      </c>
      <c r="Q1544" s="184">
        <v>0</v>
      </c>
      <c r="R1544" s="184">
        <f>Q1544*H1544</f>
        <v>0</v>
      </c>
      <c r="S1544" s="184">
        <v>0.008</v>
      </c>
      <c r="T1544" s="185">
        <f>S1544*H1544</f>
        <v>0.44968</v>
      </c>
      <c r="U1544" s="36"/>
      <c r="V1544" s="36"/>
      <c r="W1544" s="36"/>
      <c r="X1544" s="36"/>
      <c r="Y1544" s="36"/>
      <c r="Z1544" s="36"/>
      <c r="AA1544" s="36"/>
      <c r="AB1544" s="36"/>
      <c r="AC1544" s="36"/>
      <c r="AD1544" s="36"/>
      <c r="AE1544" s="36"/>
      <c r="AR1544" s="186" t="s">
        <v>257</v>
      </c>
      <c r="AT1544" s="186" t="s">
        <v>146</v>
      </c>
      <c r="AU1544" s="186" t="s">
        <v>82</v>
      </c>
      <c r="AY1544" s="19" t="s">
        <v>143</v>
      </c>
      <c r="BE1544" s="187">
        <f>IF(N1544="základní",J1544,0)</f>
        <v>0</v>
      </c>
      <c r="BF1544" s="187">
        <f>IF(N1544="snížená",J1544,0)</f>
        <v>0</v>
      </c>
      <c r="BG1544" s="187">
        <f>IF(N1544="zákl. přenesená",J1544,0)</f>
        <v>0</v>
      </c>
      <c r="BH1544" s="187">
        <f>IF(N1544="sníž. přenesená",J1544,0)</f>
        <v>0</v>
      </c>
      <c r="BI1544" s="187">
        <f>IF(N1544="nulová",J1544,0)</f>
        <v>0</v>
      </c>
      <c r="BJ1544" s="19" t="s">
        <v>80</v>
      </c>
      <c r="BK1544" s="187">
        <f>ROUND(I1544*H1544,2)</f>
        <v>0</v>
      </c>
      <c r="BL1544" s="19" t="s">
        <v>257</v>
      </c>
      <c r="BM1544" s="186" t="s">
        <v>1853</v>
      </c>
    </row>
    <row r="1545" spans="1:47" s="2" customFormat="1" ht="12">
      <c r="A1545" s="36"/>
      <c r="B1545" s="37"/>
      <c r="C1545" s="38"/>
      <c r="D1545" s="188" t="s">
        <v>153</v>
      </c>
      <c r="E1545" s="38"/>
      <c r="F1545" s="189" t="s">
        <v>1854</v>
      </c>
      <c r="G1545" s="38"/>
      <c r="H1545" s="38"/>
      <c r="I1545" s="190"/>
      <c r="J1545" s="38"/>
      <c r="K1545" s="38"/>
      <c r="L1545" s="41"/>
      <c r="M1545" s="191"/>
      <c r="N1545" s="192"/>
      <c r="O1545" s="66"/>
      <c r="P1545" s="66"/>
      <c r="Q1545" s="66"/>
      <c r="R1545" s="66"/>
      <c r="S1545" s="66"/>
      <c r="T1545" s="67"/>
      <c r="U1545" s="36"/>
      <c r="V1545" s="36"/>
      <c r="W1545" s="36"/>
      <c r="X1545" s="36"/>
      <c r="Y1545" s="36"/>
      <c r="Z1545" s="36"/>
      <c r="AA1545" s="36"/>
      <c r="AB1545" s="36"/>
      <c r="AC1545" s="36"/>
      <c r="AD1545" s="36"/>
      <c r="AE1545" s="36"/>
      <c r="AT1545" s="19" t="s">
        <v>153</v>
      </c>
      <c r="AU1545" s="19" t="s">
        <v>82</v>
      </c>
    </row>
    <row r="1546" spans="1:65" s="2" customFormat="1" ht="33" customHeight="1">
      <c r="A1546" s="36"/>
      <c r="B1546" s="37"/>
      <c r="C1546" s="175" t="s">
        <v>1855</v>
      </c>
      <c r="D1546" s="175" t="s">
        <v>146</v>
      </c>
      <c r="E1546" s="176" t="s">
        <v>1856</v>
      </c>
      <c r="F1546" s="177" t="s">
        <v>1857</v>
      </c>
      <c r="G1546" s="178" t="s">
        <v>178</v>
      </c>
      <c r="H1546" s="179">
        <v>33.15</v>
      </c>
      <c r="I1546" s="180"/>
      <c r="J1546" s="181">
        <f>ROUND(I1546*H1546,2)</f>
        <v>0</v>
      </c>
      <c r="K1546" s="177" t="s">
        <v>19</v>
      </c>
      <c r="L1546" s="41"/>
      <c r="M1546" s="182" t="s">
        <v>19</v>
      </c>
      <c r="N1546" s="183" t="s">
        <v>43</v>
      </c>
      <c r="O1546" s="66"/>
      <c r="P1546" s="184">
        <f>O1546*H1546</f>
        <v>0</v>
      </c>
      <c r="Q1546" s="184">
        <v>0</v>
      </c>
      <c r="R1546" s="184">
        <f>Q1546*H1546</f>
        <v>0</v>
      </c>
      <c r="S1546" s="184">
        <v>0</v>
      </c>
      <c r="T1546" s="185">
        <f>S1546*H1546</f>
        <v>0</v>
      </c>
      <c r="U1546" s="36"/>
      <c r="V1546" s="36"/>
      <c r="W1546" s="36"/>
      <c r="X1546" s="36"/>
      <c r="Y1546" s="36"/>
      <c r="Z1546" s="36"/>
      <c r="AA1546" s="36"/>
      <c r="AB1546" s="36"/>
      <c r="AC1546" s="36"/>
      <c r="AD1546" s="36"/>
      <c r="AE1546" s="36"/>
      <c r="AR1546" s="186" t="s">
        <v>257</v>
      </c>
      <c r="AT1546" s="186" t="s">
        <v>146</v>
      </c>
      <c r="AU1546" s="186" t="s">
        <v>82</v>
      </c>
      <c r="AY1546" s="19" t="s">
        <v>143</v>
      </c>
      <c r="BE1546" s="187">
        <f>IF(N1546="základní",J1546,0)</f>
        <v>0</v>
      </c>
      <c r="BF1546" s="187">
        <f>IF(N1546="snížená",J1546,0)</f>
        <v>0</v>
      </c>
      <c r="BG1546" s="187">
        <f>IF(N1546="zákl. přenesená",J1546,0)</f>
        <v>0</v>
      </c>
      <c r="BH1546" s="187">
        <f>IF(N1546="sníž. přenesená",J1546,0)</f>
        <v>0</v>
      </c>
      <c r="BI1546" s="187">
        <f>IF(N1546="nulová",J1546,0)</f>
        <v>0</v>
      </c>
      <c r="BJ1546" s="19" t="s">
        <v>80</v>
      </c>
      <c r="BK1546" s="187">
        <f>ROUND(I1546*H1546,2)</f>
        <v>0</v>
      </c>
      <c r="BL1546" s="19" t="s">
        <v>257</v>
      </c>
      <c r="BM1546" s="186" t="s">
        <v>1858</v>
      </c>
    </row>
    <row r="1547" spans="2:51" s="13" customFormat="1" ht="12">
      <c r="B1547" s="193"/>
      <c r="C1547" s="194"/>
      <c r="D1547" s="195" t="s">
        <v>155</v>
      </c>
      <c r="E1547" s="196" t="s">
        <v>19</v>
      </c>
      <c r="F1547" s="197" t="s">
        <v>163</v>
      </c>
      <c r="G1547" s="194"/>
      <c r="H1547" s="196" t="s">
        <v>19</v>
      </c>
      <c r="I1547" s="198"/>
      <c r="J1547" s="194"/>
      <c r="K1547" s="194"/>
      <c r="L1547" s="199"/>
      <c r="M1547" s="200"/>
      <c r="N1547" s="201"/>
      <c r="O1547" s="201"/>
      <c r="P1547" s="201"/>
      <c r="Q1547" s="201"/>
      <c r="R1547" s="201"/>
      <c r="S1547" s="201"/>
      <c r="T1547" s="202"/>
      <c r="AT1547" s="203" t="s">
        <v>155</v>
      </c>
      <c r="AU1547" s="203" t="s">
        <v>82</v>
      </c>
      <c r="AV1547" s="13" t="s">
        <v>80</v>
      </c>
      <c r="AW1547" s="13" t="s">
        <v>33</v>
      </c>
      <c r="AX1547" s="13" t="s">
        <v>72</v>
      </c>
      <c r="AY1547" s="203" t="s">
        <v>143</v>
      </c>
    </row>
    <row r="1548" spans="2:51" s="13" customFormat="1" ht="12">
      <c r="B1548" s="193"/>
      <c r="C1548" s="194"/>
      <c r="D1548" s="195" t="s">
        <v>155</v>
      </c>
      <c r="E1548" s="196" t="s">
        <v>19</v>
      </c>
      <c r="F1548" s="197" t="s">
        <v>415</v>
      </c>
      <c r="G1548" s="194"/>
      <c r="H1548" s="196" t="s">
        <v>19</v>
      </c>
      <c r="I1548" s="198"/>
      <c r="J1548" s="194"/>
      <c r="K1548" s="194"/>
      <c r="L1548" s="199"/>
      <c r="M1548" s="200"/>
      <c r="N1548" s="201"/>
      <c r="O1548" s="201"/>
      <c r="P1548" s="201"/>
      <c r="Q1548" s="201"/>
      <c r="R1548" s="201"/>
      <c r="S1548" s="201"/>
      <c r="T1548" s="202"/>
      <c r="AT1548" s="203" t="s">
        <v>155</v>
      </c>
      <c r="AU1548" s="203" t="s">
        <v>82</v>
      </c>
      <c r="AV1548" s="13" t="s">
        <v>80</v>
      </c>
      <c r="AW1548" s="13" t="s">
        <v>33</v>
      </c>
      <c r="AX1548" s="13" t="s">
        <v>72</v>
      </c>
      <c r="AY1548" s="203" t="s">
        <v>143</v>
      </c>
    </row>
    <row r="1549" spans="2:51" s="14" customFormat="1" ht="12">
      <c r="B1549" s="204"/>
      <c r="C1549" s="205"/>
      <c r="D1549" s="195" t="s">
        <v>155</v>
      </c>
      <c r="E1549" s="206" t="s">
        <v>19</v>
      </c>
      <c r="F1549" s="207" t="s">
        <v>1845</v>
      </c>
      <c r="G1549" s="205"/>
      <c r="H1549" s="208">
        <v>5.4</v>
      </c>
      <c r="I1549" s="209"/>
      <c r="J1549" s="205"/>
      <c r="K1549" s="205"/>
      <c r="L1549" s="210"/>
      <c r="M1549" s="211"/>
      <c r="N1549" s="212"/>
      <c r="O1549" s="212"/>
      <c r="P1549" s="212"/>
      <c r="Q1549" s="212"/>
      <c r="R1549" s="212"/>
      <c r="S1549" s="212"/>
      <c r="T1549" s="213"/>
      <c r="AT1549" s="214" t="s">
        <v>155</v>
      </c>
      <c r="AU1549" s="214" t="s">
        <v>82</v>
      </c>
      <c r="AV1549" s="14" t="s">
        <v>82</v>
      </c>
      <c r="AW1549" s="14" t="s">
        <v>33</v>
      </c>
      <c r="AX1549" s="14" t="s">
        <v>72</v>
      </c>
      <c r="AY1549" s="214" t="s">
        <v>143</v>
      </c>
    </row>
    <row r="1550" spans="2:51" s="13" customFormat="1" ht="12">
      <c r="B1550" s="193"/>
      <c r="C1550" s="194"/>
      <c r="D1550" s="195" t="s">
        <v>155</v>
      </c>
      <c r="E1550" s="196" t="s">
        <v>19</v>
      </c>
      <c r="F1550" s="197" t="s">
        <v>421</v>
      </c>
      <c r="G1550" s="194"/>
      <c r="H1550" s="196" t="s">
        <v>19</v>
      </c>
      <c r="I1550" s="198"/>
      <c r="J1550" s="194"/>
      <c r="K1550" s="194"/>
      <c r="L1550" s="199"/>
      <c r="M1550" s="200"/>
      <c r="N1550" s="201"/>
      <c r="O1550" s="201"/>
      <c r="P1550" s="201"/>
      <c r="Q1550" s="201"/>
      <c r="R1550" s="201"/>
      <c r="S1550" s="201"/>
      <c r="T1550" s="202"/>
      <c r="AT1550" s="203" t="s">
        <v>155</v>
      </c>
      <c r="AU1550" s="203" t="s">
        <v>82</v>
      </c>
      <c r="AV1550" s="13" t="s">
        <v>80</v>
      </c>
      <c r="AW1550" s="13" t="s">
        <v>33</v>
      </c>
      <c r="AX1550" s="13" t="s">
        <v>72</v>
      </c>
      <c r="AY1550" s="203" t="s">
        <v>143</v>
      </c>
    </row>
    <row r="1551" spans="2:51" s="14" customFormat="1" ht="12">
      <c r="B1551" s="204"/>
      <c r="C1551" s="205"/>
      <c r="D1551" s="195" t="s">
        <v>155</v>
      </c>
      <c r="E1551" s="206" t="s">
        <v>19</v>
      </c>
      <c r="F1551" s="207" t="s">
        <v>1859</v>
      </c>
      <c r="G1551" s="205"/>
      <c r="H1551" s="208">
        <v>18</v>
      </c>
      <c r="I1551" s="209"/>
      <c r="J1551" s="205"/>
      <c r="K1551" s="205"/>
      <c r="L1551" s="210"/>
      <c r="M1551" s="211"/>
      <c r="N1551" s="212"/>
      <c r="O1551" s="212"/>
      <c r="P1551" s="212"/>
      <c r="Q1551" s="212"/>
      <c r="R1551" s="212"/>
      <c r="S1551" s="212"/>
      <c r="T1551" s="213"/>
      <c r="AT1551" s="214" t="s">
        <v>155</v>
      </c>
      <c r="AU1551" s="214" t="s">
        <v>82</v>
      </c>
      <c r="AV1551" s="14" t="s">
        <v>82</v>
      </c>
      <c r="AW1551" s="14" t="s">
        <v>33</v>
      </c>
      <c r="AX1551" s="14" t="s">
        <v>72</v>
      </c>
      <c r="AY1551" s="214" t="s">
        <v>143</v>
      </c>
    </row>
    <row r="1552" spans="2:51" s="16" customFormat="1" ht="12">
      <c r="B1552" s="236"/>
      <c r="C1552" s="237"/>
      <c r="D1552" s="195" t="s">
        <v>155</v>
      </c>
      <c r="E1552" s="238" t="s">
        <v>19</v>
      </c>
      <c r="F1552" s="239" t="s">
        <v>361</v>
      </c>
      <c r="G1552" s="237"/>
      <c r="H1552" s="240">
        <v>23.4</v>
      </c>
      <c r="I1552" s="241"/>
      <c r="J1552" s="237"/>
      <c r="K1552" s="237"/>
      <c r="L1552" s="242"/>
      <c r="M1552" s="243"/>
      <c r="N1552" s="244"/>
      <c r="O1552" s="244"/>
      <c r="P1552" s="244"/>
      <c r="Q1552" s="244"/>
      <c r="R1552" s="244"/>
      <c r="S1552" s="244"/>
      <c r="T1552" s="245"/>
      <c r="AT1552" s="246" t="s">
        <v>155</v>
      </c>
      <c r="AU1552" s="246" t="s">
        <v>82</v>
      </c>
      <c r="AV1552" s="16" t="s">
        <v>144</v>
      </c>
      <c r="AW1552" s="16" t="s">
        <v>33</v>
      </c>
      <c r="AX1552" s="16" t="s">
        <v>72</v>
      </c>
      <c r="AY1552" s="246" t="s">
        <v>143</v>
      </c>
    </row>
    <row r="1553" spans="2:51" s="13" customFormat="1" ht="12">
      <c r="B1553" s="193"/>
      <c r="C1553" s="194"/>
      <c r="D1553" s="195" t="s">
        <v>155</v>
      </c>
      <c r="E1553" s="196" t="s">
        <v>19</v>
      </c>
      <c r="F1553" s="197" t="s">
        <v>336</v>
      </c>
      <c r="G1553" s="194"/>
      <c r="H1553" s="196" t="s">
        <v>19</v>
      </c>
      <c r="I1553" s="198"/>
      <c r="J1553" s="194"/>
      <c r="K1553" s="194"/>
      <c r="L1553" s="199"/>
      <c r="M1553" s="200"/>
      <c r="N1553" s="201"/>
      <c r="O1553" s="201"/>
      <c r="P1553" s="201"/>
      <c r="Q1553" s="201"/>
      <c r="R1553" s="201"/>
      <c r="S1553" s="201"/>
      <c r="T1553" s="202"/>
      <c r="AT1553" s="203" t="s">
        <v>155</v>
      </c>
      <c r="AU1553" s="203" t="s">
        <v>82</v>
      </c>
      <c r="AV1553" s="13" t="s">
        <v>80</v>
      </c>
      <c r="AW1553" s="13" t="s">
        <v>33</v>
      </c>
      <c r="AX1553" s="13" t="s">
        <v>72</v>
      </c>
      <c r="AY1553" s="203" t="s">
        <v>143</v>
      </c>
    </row>
    <row r="1554" spans="2:51" s="13" customFormat="1" ht="12">
      <c r="B1554" s="193"/>
      <c r="C1554" s="194"/>
      <c r="D1554" s="195" t="s">
        <v>155</v>
      </c>
      <c r="E1554" s="196" t="s">
        <v>19</v>
      </c>
      <c r="F1554" s="197" t="s">
        <v>472</v>
      </c>
      <c r="G1554" s="194"/>
      <c r="H1554" s="196" t="s">
        <v>19</v>
      </c>
      <c r="I1554" s="198"/>
      <c r="J1554" s="194"/>
      <c r="K1554" s="194"/>
      <c r="L1554" s="199"/>
      <c r="M1554" s="200"/>
      <c r="N1554" s="201"/>
      <c r="O1554" s="201"/>
      <c r="P1554" s="201"/>
      <c r="Q1554" s="201"/>
      <c r="R1554" s="201"/>
      <c r="S1554" s="201"/>
      <c r="T1554" s="202"/>
      <c r="AT1554" s="203" t="s">
        <v>155</v>
      </c>
      <c r="AU1554" s="203" t="s">
        <v>82</v>
      </c>
      <c r="AV1554" s="13" t="s">
        <v>80</v>
      </c>
      <c r="AW1554" s="13" t="s">
        <v>33</v>
      </c>
      <c r="AX1554" s="13" t="s">
        <v>72</v>
      </c>
      <c r="AY1554" s="203" t="s">
        <v>143</v>
      </c>
    </row>
    <row r="1555" spans="2:51" s="14" customFormat="1" ht="12">
      <c r="B1555" s="204"/>
      <c r="C1555" s="205"/>
      <c r="D1555" s="195" t="s">
        <v>155</v>
      </c>
      <c r="E1555" s="206" t="s">
        <v>19</v>
      </c>
      <c r="F1555" s="207" t="s">
        <v>1860</v>
      </c>
      <c r="G1555" s="205"/>
      <c r="H1555" s="208">
        <v>9.75</v>
      </c>
      <c r="I1555" s="209"/>
      <c r="J1555" s="205"/>
      <c r="K1555" s="205"/>
      <c r="L1555" s="210"/>
      <c r="M1555" s="211"/>
      <c r="N1555" s="212"/>
      <c r="O1555" s="212"/>
      <c r="P1555" s="212"/>
      <c r="Q1555" s="212"/>
      <c r="R1555" s="212"/>
      <c r="S1555" s="212"/>
      <c r="T1555" s="213"/>
      <c r="AT1555" s="214" t="s">
        <v>155</v>
      </c>
      <c r="AU1555" s="214" t="s">
        <v>82</v>
      </c>
      <c r="AV1555" s="14" t="s">
        <v>82</v>
      </c>
      <c r="AW1555" s="14" t="s">
        <v>33</v>
      </c>
      <c r="AX1555" s="14" t="s">
        <v>72</v>
      </c>
      <c r="AY1555" s="214" t="s">
        <v>143</v>
      </c>
    </row>
    <row r="1556" spans="2:51" s="16" customFormat="1" ht="12">
      <c r="B1556" s="236"/>
      <c r="C1556" s="237"/>
      <c r="D1556" s="195" t="s">
        <v>155</v>
      </c>
      <c r="E1556" s="238" t="s">
        <v>19</v>
      </c>
      <c r="F1556" s="239" t="s">
        <v>361</v>
      </c>
      <c r="G1556" s="237"/>
      <c r="H1556" s="240">
        <v>9.75</v>
      </c>
      <c r="I1556" s="241"/>
      <c r="J1556" s="237"/>
      <c r="K1556" s="237"/>
      <c r="L1556" s="242"/>
      <c r="M1556" s="243"/>
      <c r="N1556" s="244"/>
      <c r="O1556" s="244"/>
      <c r="P1556" s="244"/>
      <c r="Q1556" s="244"/>
      <c r="R1556" s="244"/>
      <c r="S1556" s="244"/>
      <c r="T1556" s="245"/>
      <c r="AT1556" s="246" t="s">
        <v>155</v>
      </c>
      <c r="AU1556" s="246" t="s">
        <v>82</v>
      </c>
      <c r="AV1556" s="16" t="s">
        <v>144</v>
      </c>
      <c r="AW1556" s="16" t="s">
        <v>33</v>
      </c>
      <c r="AX1556" s="16" t="s">
        <v>72</v>
      </c>
      <c r="AY1556" s="246" t="s">
        <v>143</v>
      </c>
    </row>
    <row r="1557" spans="2:51" s="15" customFormat="1" ht="12">
      <c r="B1557" s="215"/>
      <c r="C1557" s="216"/>
      <c r="D1557" s="195" t="s">
        <v>155</v>
      </c>
      <c r="E1557" s="217" t="s">
        <v>19</v>
      </c>
      <c r="F1557" s="218" t="s">
        <v>166</v>
      </c>
      <c r="G1557" s="216"/>
      <c r="H1557" s="219">
        <v>33.15</v>
      </c>
      <c r="I1557" s="220"/>
      <c r="J1557" s="216"/>
      <c r="K1557" s="216"/>
      <c r="L1557" s="221"/>
      <c r="M1557" s="222"/>
      <c r="N1557" s="223"/>
      <c r="O1557" s="223"/>
      <c r="P1557" s="223"/>
      <c r="Q1557" s="223"/>
      <c r="R1557" s="223"/>
      <c r="S1557" s="223"/>
      <c r="T1557" s="224"/>
      <c r="AT1557" s="225" t="s">
        <v>155</v>
      </c>
      <c r="AU1557" s="225" t="s">
        <v>82</v>
      </c>
      <c r="AV1557" s="15" t="s">
        <v>151</v>
      </c>
      <c r="AW1557" s="15" t="s">
        <v>33</v>
      </c>
      <c r="AX1557" s="15" t="s">
        <v>80</v>
      </c>
      <c r="AY1557" s="225" t="s">
        <v>143</v>
      </c>
    </row>
    <row r="1558" spans="1:65" s="2" customFormat="1" ht="49.15" customHeight="1">
      <c r="A1558" s="36"/>
      <c r="B1558" s="37"/>
      <c r="C1558" s="175" t="s">
        <v>1861</v>
      </c>
      <c r="D1558" s="175" t="s">
        <v>146</v>
      </c>
      <c r="E1558" s="176" t="s">
        <v>1862</v>
      </c>
      <c r="F1558" s="177" t="s">
        <v>1863</v>
      </c>
      <c r="G1558" s="178" t="s">
        <v>527</v>
      </c>
      <c r="H1558" s="179">
        <v>1</v>
      </c>
      <c r="I1558" s="180"/>
      <c r="J1558" s="181">
        <f>ROUND(I1558*H1558,2)</f>
        <v>0</v>
      </c>
      <c r="K1558" s="177" t="s">
        <v>19</v>
      </c>
      <c r="L1558" s="41"/>
      <c r="M1558" s="182" t="s">
        <v>19</v>
      </c>
      <c r="N1558" s="183" t="s">
        <v>43</v>
      </c>
      <c r="O1558" s="66"/>
      <c r="P1558" s="184">
        <f>O1558*H1558</f>
        <v>0</v>
      </c>
      <c r="Q1558" s="184">
        <v>0.00093</v>
      </c>
      <c r="R1558" s="184">
        <f>Q1558*H1558</f>
        <v>0.00093</v>
      </c>
      <c r="S1558" s="184">
        <v>0</v>
      </c>
      <c r="T1558" s="185">
        <f>S1558*H1558</f>
        <v>0</v>
      </c>
      <c r="U1558" s="36"/>
      <c r="V1558" s="36"/>
      <c r="W1558" s="36"/>
      <c r="X1558" s="36"/>
      <c r="Y1558" s="36"/>
      <c r="Z1558" s="36"/>
      <c r="AA1558" s="36"/>
      <c r="AB1558" s="36"/>
      <c r="AC1558" s="36"/>
      <c r="AD1558" s="36"/>
      <c r="AE1558" s="36"/>
      <c r="AR1558" s="186" t="s">
        <v>257</v>
      </c>
      <c r="AT1558" s="186" t="s">
        <v>146</v>
      </c>
      <c r="AU1558" s="186" t="s">
        <v>82</v>
      </c>
      <c r="AY1558" s="19" t="s">
        <v>143</v>
      </c>
      <c r="BE1558" s="187">
        <f>IF(N1558="základní",J1558,0)</f>
        <v>0</v>
      </c>
      <c r="BF1558" s="187">
        <f>IF(N1558="snížená",J1558,0)</f>
        <v>0</v>
      </c>
      <c r="BG1558" s="187">
        <f>IF(N1558="zákl. přenesená",J1558,0)</f>
        <v>0</v>
      </c>
      <c r="BH1558" s="187">
        <f>IF(N1558="sníž. přenesená",J1558,0)</f>
        <v>0</v>
      </c>
      <c r="BI1558" s="187">
        <f>IF(N1558="nulová",J1558,0)</f>
        <v>0</v>
      </c>
      <c r="BJ1558" s="19" t="s">
        <v>80</v>
      </c>
      <c r="BK1558" s="187">
        <f>ROUND(I1558*H1558,2)</f>
        <v>0</v>
      </c>
      <c r="BL1558" s="19" t="s">
        <v>257</v>
      </c>
      <c r="BM1558" s="186" t="s">
        <v>1864</v>
      </c>
    </row>
    <row r="1559" spans="2:51" s="13" customFormat="1" ht="12">
      <c r="B1559" s="193"/>
      <c r="C1559" s="194"/>
      <c r="D1559" s="195" t="s">
        <v>155</v>
      </c>
      <c r="E1559" s="196" t="s">
        <v>19</v>
      </c>
      <c r="F1559" s="197" t="s">
        <v>1865</v>
      </c>
      <c r="G1559" s="194"/>
      <c r="H1559" s="196" t="s">
        <v>19</v>
      </c>
      <c r="I1559" s="198"/>
      <c r="J1559" s="194"/>
      <c r="K1559" s="194"/>
      <c r="L1559" s="199"/>
      <c r="M1559" s="200"/>
      <c r="N1559" s="201"/>
      <c r="O1559" s="201"/>
      <c r="P1559" s="201"/>
      <c r="Q1559" s="201"/>
      <c r="R1559" s="201"/>
      <c r="S1559" s="201"/>
      <c r="T1559" s="202"/>
      <c r="AT1559" s="203" t="s">
        <v>155</v>
      </c>
      <c r="AU1559" s="203" t="s">
        <v>82</v>
      </c>
      <c r="AV1559" s="13" t="s">
        <v>80</v>
      </c>
      <c r="AW1559" s="13" t="s">
        <v>33</v>
      </c>
      <c r="AX1559" s="13" t="s">
        <v>72</v>
      </c>
      <c r="AY1559" s="203" t="s">
        <v>143</v>
      </c>
    </row>
    <row r="1560" spans="2:51" s="14" customFormat="1" ht="12">
      <c r="B1560" s="204"/>
      <c r="C1560" s="205"/>
      <c r="D1560" s="195" t="s">
        <v>155</v>
      </c>
      <c r="E1560" s="206" t="s">
        <v>19</v>
      </c>
      <c r="F1560" s="207" t="s">
        <v>80</v>
      </c>
      <c r="G1560" s="205"/>
      <c r="H1560" s="208">
        <v>1</v>
      </c>
      <c r="I1560" s="209"/>
      <c r="J1560" s="205"/>
      <c r="K1560" s="205"/>
      <c r="L1560" s="210"/>
      <c r="M1560" s="211"/>
      <c r="N1560" s="212"/>
      <c r="O1560" s="212"/>
      <c r="P1560" s="212"/>
      <c r="Q1560" s="212"/>
      <c r="R1560" s="212"/>
      <c r="S1560" s="212"/>
      <c r="T1560" s="213"/>
      <c r="AT1560" s="214" t="s">
        <v>155</v>
      </c>
      <c r="AU1560" s="214" t="s">
        <v>82</v>
      </c>
      <c r="AV1560" s="14" t="s">
        <v>82</v>
      </c>
      <c r="AW1560" s="14" t="s">
        <v>33</v>
      </c>
      <c r="AX1560" s="14" t="s">
        <v>80</v>
      </c>
      <c r="AY1560" s="214" t="s">
        <v>143</v>
      </c>
    </row>
    <row r="1561" spans="1:65" s="2" customFormat="1" ht="37.9" customHeight="1">
      <c r="A1561" s="36"/>
      <c r="B1561" s="37"/>
      <c r="C1561" s="175" t="s">
        <v>1866</v>
      </c>
      <c r="D1561" s="175" t="s">
        <v>146</v>
      </c>
      <c r="E1561" s="176" t="s">
        <v>1867</v>
      </c>
      <c r="F1561" s="177" t="s">
        <v>1868</v>
      </c>
      <c r="G1561" s="178" t="s">
        <v>194</v>
      </c>
      <c r="H1561" s="179">
        <v>8</v>
      </c>
      <c r="I1561" s="180"/>
      <c r="J1561" s="181">
        <f>ROUND(I1561*H1561,2)</f>
        <v>0</v>
      </c>
      <c r="K1561" s="177" t="s">
        <v>150</v>
      </c>
      <c r="L1561" s="41"/>
      <c r="M1561" s="182" t="s">
        <v>19</v>
      </c>
      <c r="N1561" s="183" t="s">
        <v>43</v>
      </c>
      <c r="O1561" s="66"/>
      <c r="P1561" s="184">
        <f>O1561*H1561</f>
        <v>0</v>
      </c>
      <c r="Q1561" s="184">
        <v>0</v>
      </c>
      <c r="R1561" s="184">
        <f>Q1561*H1561</f>
        <v>0</v>
      </c>
      <c r="S1561" s="184">
        <v>0</v>
      </c>
      <c r="T1561" s="185">
        <f>S1561*H1561</f>
        <v>0</v>
      </c>
      <c r="U1561" s="36"/>
      <c r="V1561" s="36"/>
      <c r="W1561" s="36"/>
      <c r="X1561" s="36"/>
      <c r="Y1561" s="36"/>
      <c r="Z1561" s="36"/>
      <c r="AA1561" s="36"/>
      <c r="AB1561" s="36"/>
      <c r="AC1561" s="36"/>
      <c r="AD1561" s="36"/>
      <c r="AE1561" s="36"/>
      <c r="AR1561" s="186" t="s">
        <v>257</v>
      </c>
      <c r="AT1561" s="186" t="s">
        <v>146</v>
      </c>
      <c r="AU1561" s="186" t="s">
        <v>82</v>
      </c>
      <c r="AY1561" s="19" t="s">
        <v>143</v>
      </c>
      <c r="BE1561" s="187">
        <f>IF(N1561="základní",J1561,0)</f>
        <v>0</v>
      </c>
      <c r="BF1561" s="187">
        <f>IF(N1561="snížená",J1561,0)</f>
        <v>0</v>
      </c>
      <c r="BG1561" s="187">
        <f>IF(N1561="zákl. přenesená",J1561,0)</f>
        <v>0</v>
      </c>
      <c r="BH1561" s="187">
        <f>IF(N1561="sníž. přenesená",J1561,0)</f>
        <v>0</v>
      </c>
      <c r="BI1561" s="187">
        <f>IF(N1561="nulová",J1561,0)</f>
        <v>0</v>
      </c>
      <c r="BJ1561" s="19" t="s">
        <v>80</v>
      </c>
      <c r="BK1561" s="187">
        <f>ROUND(I1561*H1561,2)</f>
        <v>0</v>
      </c>
      <c r="BL1561" s="19" t="s">
        <v>257</v>
      </c>
      <c r="BM1561" s="186" t="s">
        <v>1869</v>
      </c>
    </row>
    <row r="1562" spans="1:47" s="2" customFormat="1" ht="12">
      <c r="A1562" s="36"/>
      <c r="B1562" s="37"/>
      <c r="C1562" s="38"/>
      <c r="D1562" s="188" t="s">
        <v>153</v>
      </c>
      <c r="E1562" s="38"/>
      <c r="F1562" s="189" t="s">
        <v>1870</v>
      </c>
      <c r="G1562" s="38"/>
      <c r="H1562" s="38"/>
      <c r="I1562" s="190"/>
      <c r="J1562" s="38"/>
      <c r="K1562" s="38"/>
      <c r="L1562" s="41"/>
      <c r="M1562" s="191"/>
      <c r="N1562" s="192"/>
      <c r="O1562" s="66"/>
      <c r="P1562" s="66"/>
      <c r="Q1562" s="66"/>
      <c r="R1562" s="66"/>
      <c r="S1562" s="66"/>
      <c r="T1562" s="67"/>
      <c r="U1562" s="36"/>
      <c r="V1562" s="36"/>
      <c r="W1562" s="36"/>
      <c r="X1562" s="36"/>
      <c r="Y1562" s="36"/>
      <c r="Z1562" s="36"/>
      <c r="AA1562" s="36"/>
      <c r="AB1562" s="36"/>
      <c r="AC1562" s="36"/>
      <c r="AD1562" s="36"/>
      <c r="AE1562" s="36"/>
      <c r="AT1562" s="19" t="s">
        <v>153</v>
      </c>
      <c r="AU1562" s="19" t="s">
        <v>82</v>
      </c>
    </row>
    <row r="1563" spans="2:51" s="14" customFormat="1" ht="12">
      <c r="B1563" s="204"/>
      <c r="C1563" s="205"/>
      <c r="D1563" s="195" t="s">
        <v>155</v>
      </c>
      <c r="E1563" s="206" t="s">
        <v>19</v>
      </c>
      <c r="F1563" s="207" t="s">
        <v>1871</v>
      </c>
      <c r="G1563" s="205"/>
      <c r="H1563" s="208">
        <v>3</v>
      </c>
      <c r="I1563" s="209"/>
      <c r="J1563" s="205"/>
      <c r="K1563" s="205"/>
      <c r="L1563" s="210"/>
      <c r="M1563" s="211"/>
      <c r="N1563" s="212"/>
      <c r="O1563" s="212"/>
      <c r="P1563" s="212"/>
      <c r="Q1563" s="212"/>
      <c r="R1563" s="212"/>
      <c r="S1563" s="212"/>
      <c r="T1563" s="213"/>
      <c r="AT1563" s="214" t="s">
        <v>155</v>
      </c>
      <c r="AU1563" s="214" t="s">
        <v>82</v>
      </c>
      <c r="AV1563" s="14" t="s">
        <v>82</v>
      </c>
      <c r="AW1563" s="14" t="s">
        <v>33</v>
      </c>
      <c r="AX1563" s="14" t="s">
        <v>72</v>
      </c>
      <c r="AY1563" s="214" t="s">
        <v>143</v>
      </c>
    </row>
    <row r="1564" spans="2:51" s="14" customFormat="1" ht="12">
      <c r="B1564" s="204"/>
      <c r="C1564" s="205"/>
      <c r="D1564" s="195" t="s">
        <v>155</v>
      </c>
      <c r="E1564" s="206" t="s">
        <v>19</v>
      </c>
      <c r="F1564" s="207" t="s">
        <v>1515</v>
      </c>
      <c r="G1564" s="205"/>
      <c r="H1564" s="208">
        <v>4</v>
      </c>
      <c r="I1564" s="209"/>
      <c r="J1564" s="205"/>
      <c r="K1564" s="205"/>
      <c r="L1564" s="210"/>
      <c r="M1564" s="211"/>
      <c r="N1564" s="212"/>
      <c r="O1564" s="212"/>
      <c r="P1564" s="212"/>
      <c r="Q1564" s="212"/>
      <c r="R1564" s="212"/>
      <c r="S1564" s="212"/>
      <c r="T1564" s="213"/>
      <c r="AT1564" s="214" t="s">
        <v>155</v>
      </c>
      <c r="AU1564" s="214" t="s">
        <v>82</v>
      </c>
      <c r="AV1564" s="14" t="s">
        <v>82</v>
      </c>
      <c r="AW1564" s="14" t="s">
        <v>33</v>
      </c>
      <c r="AX1564" s="14" t="s">
        <v>72</v>
      </c>
      <c r="AY1564" s="214" t="s">
        <v>143</v>
      </c>
    </row>
    <row r="1565" spans="2:51" s="14" customFormat="1" ht="12">
      <c r="B1565" s="204"/>
      <c r="C1565" s="205"/>
      <c r="D1565" s="195" t="s">
        <v>155</v>
      </c>
      <c r="E1565" s="206" t="s">
        <v>19</v>
      </c>
      <c r="F1565" s="207" t="s">
        <v>1516</v>
      </c>
      <c r="G1565" s="205"/>
      <c r="H1565" s="208">
        <v>1</v>
      </c>
      <c r="I1565" s="209"/>
      <c r="J1565" s="205"/>
      <c r="K1565" s="205"/>
      <c r="L1565" s="210"/>
      <c r="M1565" s="211"/>
      <c r="N1565" s="212"/>
      <c r="O1565" s="212"/>
      <c r="P1565" s="212"/>
      <c r="Q1565" s="212"/>
      <c r="R1565" s="212"/>
      <c r="S1565" s="212"/>
      <c r="T1565" s="213"/>
      <c r="AT1565" s="214" t="s">
        <v>155</v>
      </c>
      <c r="AU1565" s="214" t="s">
        <v>82</v>
      </c>
      <c r="AV1565" s="14" t="s">
        <v>82</v>
      </c>
      <c r="AW1565" s="14" t="s">
        <v>33</v>
      </c>
      <c r="AX1565" s="14" t="s">
        <v>72</v>
      </c>
      <c r="AY1565" s="214" t="s">
        <v>143</v>
      </c>
    </row>
    <row r="1566" spans="2:51" s="15" customFormat="1" ht="12">
      <c r="B1566" s="215"/>
      <c r="C1566" s="216"/>
      <c r="D1566" s="195" t="s">
        <v>155</v>
      </c>
      <c r="E1566" s="217" t="s">
        <v>19</v>
      </c>
      <c r="F1566" s="218" t="s">
        <v>166</v>
      </c>
      <c r="G1566" s="216"/>
      <c r="H1566" s="219">
        <v>8</v>
      </c>
      <c r="I1566" s="220"/>
      <c r="J1566" s="216"/>
      <c r="K1566" s="216"/>
      <c r="L1566" s="221"/>
      <c r="M1566" s="222"/>
      <c r="N1566" s="223"/>
      <c r="O1566" s="223"/>
      <c r="P1566" s="223"/>
      <c r="Q1566" s="223"/>
      <c r="R1566" s="223"/>
      <c r="S1566" s="223"/>
      <c r="T1566" s="224"/>
      <c r="AT1566" s="225" t="s">
        <v>155</v>
      </c>
      <c r="AU1566" s="225" t="s">
        <v>82</v>
      </c>
      <c r="AV1566" s="15" t="s">
        <v>151</v>
      </c>
      <c r="AW1566" s="15" t="s">
        <v>33</v>
      </c>
      <c r="AX1566" s="15" t="s">
        <v>80</v>
      </c>
      <c r="AY1566" s="225" t="s">
        <v>143</v>
      </c>
    </row>
    <row r="1567" spans="1:65" s="2" customFormat="1" ht="76.35" customHeight="1">
      <c r="A1567" s="36"/>
      <c r="B1567" s="37"/>
      <c r="C1567" s="226" t="s">
        <v>1872</v>
      </c>
      <c r="D1567" s="226" t="s">
        <v>227</v>
      </c>
      <c r="E1567" s="227" t="s">
        <v>1873</v>
      </c>
      <c r="F1567" s="228" t="s">
        <v>1874</v>
      </c>
      <c r="G1567" s="229" t="s">
        <v>194</v>
      </c>
      <c r="H1567" s="230">
        <v>3</v>
      </c>
      <c r="I1567" s="231"/>
      <c r="J1567" s="232">
        <f>ROUND(I1567*H1567,2)</f>
        <v>0</v>
      </c>
      <c r="K1567" s="228" t="s">
        <v>19</v>
      </c>
      <c r="L1567" s="233"/>
      <c r="M1567" s="234" t="s">
        <v>19</v>
      </c>
      <c r="N1567" s="235" t="s">
        <v>43</v>
      </c>
      <c r="O1567" s="66"/>
      <c r="P1567" s="184">
        <f>O1567*H1567</f>
        <v>0</v>
      </c>
      <c r="Q1567" s="184">
        <v>0</v>
      </c>
      <c r="R1567" s="184">
        <f>Q1567*H1567</f>
        <v>0</v>
      </c>
      <c r="S1567" s="184">
        <v>0</v>
      </c>
      <c r="T1567" s="185">
        <f>S1567*H1567</f>
        <v>0</v>
      </c>
      <c r="U1567" s="36"/>
      <c r="V1567" s="36"/>
      <c r="W1567" s="36"/>
      <c r="X1567" s="36"/>
      <c r="Y1567" s="36"/>
      <c r="Z1567" s="36"/>
      <c r="AA1567" s="36"/>
      <c r="AB1567" s="36"/>
      <c r="AC1567" s="36"/>
      <c r="AD1567" s="36"/>
      <c r="AE1567" s="36"/>
      <c r="AR1567" s="186" t="s">
        <v>519</v>
      </c>
      <c r="AT1567" s="186" t="s">
        <v>227</v>
      </c>
      <c r="AU1567" s="186" t="s">
        <v>82</v>
      </c>
      <c r="AY1567" s="19" t="s">
        <v>143</v>
      </c>
      <c r="BE1567" s="187">
        <f>IF(N1567="základní",J1567,0)</f>
        <v>0</v>
      </c>
      <c r="BF1567" s="187">
        <f>IF(N1567="snížená",J1567,0)</f>
        <v>0</v>
      </c>
      <c r="BG1567" s="187">
        <f>IF(N1567="zákl. přenesená",J1567,0)</f>
        <v>0</v>
      </c>
      <c r="BH1567" s="187">
        <f>IF(N1567="sníž. přenesená",J1567,0)</f>
        <v>0</v>
      </c>
      <c r="BI1567" s="187">
        <f>IF(N1567="nulová",J1567,0)</f>
        <v>0</v>
      </c>
      <c r="BJ1567" s="19" t="s">
        <v>80</v>
      </c>
      <c r="BK1567" s="187">
        <f>ROUND(I1567*H1567,2)</f>
        <v>0</v>
      </c>
      <c r="BL1567" s="19" t="s">
        <v>257</v>
      </c>
      <c r="BM1567" s="186" t="s">
        <v>1875</v>
      </c>
    </row>
    <row r="1568" spans="2:51" s="14" customFormat="1" ht="12">
      <c r="B1568" s="204"/>
      <c r="C1568" s="205"/>
      <c r="D1568" s="195" t="s">
        <v>155</v>
      </c>
      <c r="E1568" s="206" t="s">
        <v>19</v>
      </c>
      <c r="F1568" s="207" t="s">
        <v>1871</v>
      </c>
      <c r="G1568" s="205"/>
      <c r="H1568" s="208">
        <v>3</v>
      </c>
      <c r="I1568" s="209"/>
      <c r="J1568" s="205"/>
      <c r="K1568" s="205"/>
      <c r="L1568" s="210"/>
      <c r="M1568" s="211"/>
      <c r="N1568" s="212"/>
      <c r="O1568" s="212"/>
      <c r="P1568" s="212"/>
      <c r="Q1568" s="212"/>
      <c r="R1568" s="212"/>
      <c r="S1568" s="212"/>
      <c r="T1568" s="213"/>
      <c r="AT1568" s="214" t="s">
        <v>155</v>
      </c>
      <c r="AU1568" s="214" t="s">
        <v>82</v>
      </c>
      <c r="AV1568" s="14" t="s">
        <v>82</v>
      </c>
      <c r="AW1568" s="14" t="s">
        <v>33</v>
      </c>
      <c r="AX1568" s="14" t="s">
        <v>80</v>
      </c>
      <c r="AY1568" s="214" t="s">
        <v>143</v>
      </c>
    </row>
    <row r="1569" spans="1:65" s="2" customFormat="1" ht="90" customHeight="1">
      <c r="A1569" s="36"/>
      <c r="B1569" s="37"/>
      <c r="C1569" s="226" t="s">
        <v>1876</v>
      </c>
      <c r="D1569" s="226" t="s">
        <v>227</v>
      </c>
      <c r="E1569" s="227" t="s">
        <v>1877</v>
      </c>
      <c r="F1569" s="228" t="s">
        <v>1878</v>
      </c>
      <c r="G1569" s="229" t="s">
        <v>194</v>
      </c>
      <c r="H1569" s="230">
        <v>4</v>
      </c>
      <c r="I1569" s="231"/>
      <c r="J1569" s="232">
        <f>ROUND(I1569*H1569,2)</f>
        <v>0</v>
      </c>
      <c r="K1569" s="228" t="s">
        <v>19</v>
      </c>
      <c r="L1569" s="233"/>
      <c r="M1569" s="234" t="s">
        <v>19</v>
      </c>
      <c r="N1569" s="235" t="s">
        <v>43</v>
      </c>
      <c r="O1569" s="66"/>
      <c r="P1569" s="184">
        <f>O1569*H1569</f>
        <v>0</v>
      </c>
      <c r="Q1569" s="184">
        <v>0</v>
      </c>
      <c r="R1569" s="184">
        <f>Q1569*H1569</f>
        <v>0</v>
      </c>
      <c r="S1569" s="184">
        <v>0</v>
      </c>
      <c r="T1569" s="185">
        <f>S1569*H1569</f>
        <v>0</v>
      </c>
      <c r="U1569" s="36"/>
      <c r="V1569" s="36"/>
      <c r="W1569" s="36"/>
      <c r="X1569" s="36"/>
      <c r="Y1569" s="36"/>
      <c r="Z1569" s="36"/>
      <c r="AA1569" s="36"/>
      <c r="AB1569" s="36"/>
      <c r="AC1569" s="36"/>
      <c r="AD1569" s="36"/>
      <c r="AE1569" s="36"/>
      <c r="AR1569" s="186" t="s">
        <v>519</v>
      </c>
      <c r="AT1569" s="186" t="s">
        <v>227</v>
      </c>
      <c r="AU1569" s="186" t="s">
        <v>82</v>
      </c>
      <c r="AY1569" s="19" t="s">
        <v>143</v>
      </c>
      <c r="BE1569" s="187">
        <f>IF(N1569="základní",J1569,0)</f>
        <v>0</v>
      </c>
      <c r="BF1569" s="187">
        <f>IF(N1569="snížená",J1569,0)</f>
        <v>0</v>
      </c>
      <c r="BG1569" s="187">
        <f>IF(N1569="zákl. přenesená",J1569,0)</f>
        <v>0</v>
      </c>
      <c r="BH1569" s="187">
        <f>IF(N1569="sníž. přenesená",J1569,0)</f>
        <v>0</v>
      </c>
      <c r="BI1569" s="187">
        <f>IF(N1569="nulová",J1569,0)</f>
        <v>0</v>
      </c>
      <c r="BJ1569" s="19" t="s">
        <v>80</v>
      </c>
      <c r="BK1569" s="187">
        <f>ROUND(I1569*H1569,2)</f>
        <v>0</v>
      </c>
      <c r="BL1569" s="19" t="s">
        <v>257</v>
      </c>
      <c r="BM1569" s="186" t="s">
        <v>1879</v>
      </c>
    </row>
    <row r="1570" spans="2:51" s="14" customFormat="1" ht="12">
      <c r="B1570" s="204"/>
      <c r="C1570" s="205"/>
      <c r="D1570" s="195" t="s">
        <v>155</v>
      </c>
      <c r="E1570" s="206" t="s">
        <v>19</v>
      </c>
      <c r="F1570" s="207" t="s">
        <v>1515</v>
      </c>
      <c r="G1570" s="205"/>
      <c r="H1570" s="208">
        <v>4</v>
      </c>
      <c r="I1570" s="209"/>
      <c r="J1570" s="205"/>
      <c r="K1570" s="205"/>
      <c r="L1570" s="210"/>
      <c r="M1570" s="211"/>
      <c r="N1570" s="212"/>
      <c r="O1570" s="212"/>
      <c r="P1570" s="212"/>
      <c r="Q1570" s="212"/>
      <c r="R1570" s="212"/>
      <c r="S1570" s="212"/>
      <c r="T1570" s="213"/>
      <c r="AT1570" s="214" t="s">
        <v>155</v>
      </c>
      <c r="AU1570" s="214" t="s">
        <v>82</v>
      </c>
      <c r="AV1570" s="14" t="s">
        <v>82</v>
      </c>
      <c r="AW1570" s="14" t="s">
        <v>33</v>
      </c>
      <c r="AX1570" s="14" t="s">
        <v>80</v>
      </c>
      <c r="AY1570" s="214" t="s">
        <v>143</v>
      </c>
    </row>
    <row r="1571" spans="1:65" s="2" customFormat="1" ht="90" customHeight="1">
      <c r="A1571" s="36"/>
      <c r="B1571" s="37"/>
      <c r="C1571" s="226" t="s">
        <v>1880</v>
      </c>
      <c r="D1571" s="226" t="s">
        <v>227</v>
      </c>
      <c r="E1571" s="227" t="s">
        <v>1881</v>
      </c>
      <c r="F1571" s="228" t="s">
        <v>1882</v>
      </c>
      <c r="G1571" s="229" t="s">
        <v>194</v>
      </c>
      <c r="H1571" s="230">
        <v>1</v>
      </c>
      <c r="I1571" s="231"/>
      <c r="J1571" s="232">
        <f>ROUND(I1571*H1571,2)</f>
        <v>0</v>
      </c>
      <c r="K1571" s="228" t="s">
        <v>19</v>
      </c>
      <c r="L1571" s="233"/>
      <c r="M1571" s="234" t="s">
        <v>19</v>
      </c>
      <c r="N1571" s="235" t="s">
        <v>43</v>
      </c>
      <c r="O1571" s="66"/>
      <c r="P1571" s="184">
        <f>O1571*H1571</f>
        <v>0</v>
      </c>
      <c r="Q1571" s="184">
        <v>0</v>
      </c>
      <c r="R1571" s="184">
        <f>Q1571*H1571</f>
        <v>0</v>
      </c>
      <c r="S1571" s="184">
        <v>0</v>
      </c>
      <c r="T1571" s="185">
        <f>S1571*H1571</f>
        <v>0</v>
      </c>
      <c r="U1571" s="36"/>
      <c r="V1571" s="36"/>
      <c r="W1571" s="36"/>
      <c r="X1571" s="36"/>
      <c r="Y1571" s="36"/>
      <c r="Z1571" s="36"/>
      <c r="AA1571" s="36"/>
      <c r="AB1571" s="36"/>
      <c r="AC1571" s="36"/>
      <c r="AD1571" s="36"/>
      <c r="AE1571" s="36"/>
      <c r="AR1571" s="186" t="s">
        <v>519</v>
      </c>
      <c r="AT1571" s="186" t="s">
        <v>227</v>
      </c>
      <c r="AU1571" s="186" t="s">
        <v>82</v>
      </c>
      <c r="AY1571" s="19" t="s">
        <v>143</v>
      </c>
      <c r="BE1571" s="187">
        <f>IF(N1571="základní",J1571,0)</f>
        <v>0</v>
      </c>
      <c r="BF1571" s="187">
        <f>IF(N1571="snížená",J1571,0)</f>
        <v>0</v>
      </c>
      <c r="BG1571" s="187">
        <f>IF(N1571="zákl. přenesená",J1571,0)</f>
        <v>0</v>
      </c>
      <c r="BH1571" s="187">
        <f>IF(N1571="sníž. přenesená",J1571,0)</f>
        <v>0</v>
      </c>
      <c r="BI1571" s="187">
        <f>IF(N1571="nulová",J1571,0)</f>
        <v>0</v>
      </c>
      <c r="BJ1571" s="19" t="s">
        <v>80</v>
      </c>
      <c r="BK1571" s="187">
        <f>ROUND(I1571*H1571,2)</f>
        <v>0</v>
      </c>
      <c r="BL1571" s="19" t="s">
        <v>257</v>
      </c>
      <c r="BM1571" s="186" t="s">
        <v>1883</v>
      </c>
    </row>
    <row r="1572" spans="2:51" s="14" customFormat="1" ht="12">
      <c r="B1572" s="204"/>
      <c r="C1572" s="205"/>
      <c r="D1572" s="195" t="s">
        <v>155</v>
      </c>
      <c r="E1572" s="206" t="s">
        <v>19</v>
      </c>
      <c r="F1572" s="207" t="s">
        <v>1516</v>
      </c>
      <c r="G1572" s="205"/>
      <c r="H1572" s="208">
        <v>1</v>
      </c>
      <c r="I1572" s="209"/>
      <c r="J1572" s="205"/>
      <c r="K1572" s="205"/>
      <c r="L1572" s="210"/>
      <c r="M1572" s="211"/>
      <c r="N1572" s="212"/>
      <c r="O1572" s="212"/>
      <c r="P1572" s="212"/>
      <c r="Q1572" s="212"/>
      <c r="R1572" s="212"/>
      <c r="S1572" s="212"/>
      <c r="T1572" s="213"/>
      <c r="AT1572" s="214" t="s">
        <v>155</v>
      </c>
      <c r="AU1572" s="214" t="s">
        <v>82</v>
      </c>
      <c r="AV1572" s="14" t="s">
        <v>82</v>
      </c>
      <c r="AW1572" s="14" t="s">
        <v>33</v>
      </c>
      <c r="AX1572" s="14" t="s">
        <v>80</v>
      </c>
      <c r="AY1572" s="214" t="s">
        <v>143</v>
      </c>
    </row>
    <row r="1573" spans="1:65" s="2" customFormat="1" ht="37.9" customHeight="1">
      <c r="A1573" s="36"/>
      <c r="B1573" s="37"/>
      <c r="C1573" s="175" t="s">
        <v>1884</v>
      </c>
      <c r="D1573" s="175" t="s">
        <v>146</v>
      </c>
      <c r="E1573" s="176" t="s">
        <v>1885</v>
      </c>
      <c r="F1573" s="177" t="s">
        <v>1886</v>
      </c>
      <c r="G1573" s="178" t="s">
        <v>194</v>
      </c>
      <c r="H1573" s="179">
        <v>1</v>
      </c>
      <c r="I1573" s="180"/>
      <c r="J1573" s="181">
        <f>ROUND(I1573*H1573,2)</f>
        <v>0</v>
      </c>
      <c r="K1573" s="177" t="s">
        <v>150</v>
      </c>
      <c r="L1573" s="41"/>
      <c r="M1573" s="182" t="s">
        <v>19</v>
      </c>
      <c r="N1573" s="183" t="s">
        <v>43</v>
      </c>
      <c r="O1573" s="66"/>
      <c r="P1573" s="184">
        <f>O1573*H1573</f>
        <v>0</v>
      </c>
      <c r="Q1573" s="184">
        <v>0</v>
      </c>
      <c r="R1573" s="184">
        <f>Q1573*H1573</f>
        <v>0</v>
      </c>
      <c r="S1573" s="184">
        <v>0</v>
      </c>
      <c r="T1573" s="185">
        <f>S1573*H1573</f>
        <v>0</v>
      </c>
      <c r="U1573" s="36"/>
      <c r="V1573" s="36"/>
      <c r="W1573" s="36"/>
      <c r="X1573" s="36"/>
      <c r="Y1573" s="36"/>
      <c r="Z1573" s="36"/>
      <c r="AA1573" s="36"/>
      <c r="AB1573" s="36"/>
      <c r="AC1573" s="36"/>
      <c r="AD1573" s="36"/>
      <c r="AE1573" s="36"/>
      <c r="AR1573" s="186" t="s">
        <v>257</v>
      </c>
      <c r="AT1573" s="186" t="s">
        <v>146</v>
      </c>
      <c r="AU1573" s="186" t="s">
        <v>82</v>
      </c>
      <c r="AY1573" s="19" t="s">
        <v>143</v>
      </c>
      <c r="BE1573" s="187">
        <f>IF(N1573="základní",J1573,0)</f>
        <v>0</v>
      </c>
      <c r="BF1573" s="187">
        <f>IF(N1573="snížená",J1573,0)</f>
        <v>0</v>
      </c>
      <c r="BG1573" s="187">
        <f>IF(N1573="zákl. přenesená",J1573,0)</f>
        <v>0</v>
      </c>
      <c r="BH1573" s="187">
        <f>IF(N1573="sníž. přenesená",J1573,0)</f>
        <v>0</v>
      </c>
      <c r="BI1573" s="187">
        <f>IF(N1573="nulová",J1573,0)</f>
        <v>0</v>
      </c>
      <c r="BJ1573" s="19" t="s">
        <v>80</v>
      </c>
      <c r="BK1573" s="187">
        <f>ROUND(I1573*H1573,2)</f>
        <v>0</v>
      </c>
      <c r="BL1573" s="19" t="s">
        <v>257</v>
      </c>
      <c r="BM1573" s="186" t="s">
        <v>1887</v>
      </c>
    </row>
    <row r="1574" spans="1:47" s="2" customFormat="1" ht="12">
      <c r="A1574" s="36"/>
      <c r="B1574" s="37"/>
      <c r="C1574" s="38"/>
      <c r="D1574" s="188" t="s">
        <v>153</v>
      </c>
      <c r="E1574" s="38"/>
      <c r="F1574" s="189" t="s">
        <v>1888</v>
      </c>
      <c r="G1574" s="38"/>
      <c r="H1574" s="38"/>
      <c r="I1574" s="190"/>
      <c r="J1574" s="38"/>
      <c r="K1574" s="38"/>
      <c r="L1574" s="41"/>
      <c r="M1574" s="191"/>
      <c r="N1574" s="192"/>
      <c r="O1574" s="66"/>
      <c r="P1574" s="66"/>
      <c r="Q1574" s="66"/>
      <c r="R1574" s="66"/>
      <c r="S1574" s="66"/>
      <c r="T1574" s="67"/>
      <c r="U1574" s="36"/>
      <c r="V1574" s="36"/>
      <c r="W1574" s="36"/>
      <c r="X1574" s="36"/>
      <c r="Y1574" s="36"/>
      <c r="Z1574" s="36"/>
      <c r="AA1574" s="36"/>
      <c r="AB1574" s="36"/>
      <c r="AC1574" s="36"/>
      <c r="AD1574" s="36"/>
      <c r="AE1574" s="36"/>
      <c r="AT1574" s="19" t="s">
        <v>153</v>
      </c>
      <c r="AU1574" s="19" t="s">
        <v>82</v>
      </c>
    </row>
    <row r="1575" spans="2:51" s="14" customFormat="1" ht="12">
      <c r="B1575" s="204"/>
      <c r="C1575" s="205"/>
      <c r="D1575" s="195" t="s">
        <v>155</v>
      </c>
      <c r="E1575" s="206" t="s">
        <v>19</v>
      </c>
      <c r="F1575" s="207" t="s">
        <v>732</v>
      </c>
      <c r="G1575" s="205"/>
      <c r="H1575" s="208">
        <v>1</v>
      </c>
      <c r="I1575" s="209"/>
      <c r="J1575" s="205"/>
      <c r="K1575" s="205"/>
      <c r="L1575" s="210"/>
      <c r="M1575" s="211"/>
      <c r="N1575" s="212"/>
      <c r="O1575" s="212"/>
      <c r="P1575" s="212"/>
      <c r="Q1575" s="212"/>
      <c r="R1575" s="212"/>
      <c r="S1575" s="212"/>
      <c r="T1575" s="213"/>
      <c r="AT1575" s="214" t="s">
        <v>155</v>
      </c>
      <c r="AU1575" s="214" t="s">
        <v>82</v>
      </c>
      <c r="AV1575" s="14" t="s">
        <v>82</v>
      </c>
      <c r="AW1575" s="14" t="s">
        <v>33</v>
      </c>
      <c r="AX1575" s="14" t="s">
        <v>80</v>
      </c>
      <c r="AY1575" s="214" t="s">
        <v>143</v>
      </c>
    </row>
    <row r="1576" spans="1:65" s="2" customFormat="1" ht="76.35" customHeight="1">
      <c r="A1576" s="36"/>
      <c r="B1576" s="37"/>
      <c r="C1576" s="226" t="s">
        <v>1889</v>
      </c>
      <c r="D1576" s="226" t="s">
        <v>227</v>
      </c>
      <c r="E1576" s="227" t="s">
        <v>1890</v>
      </c>
      <c r="F1576" s="228" t="s">
        <v>1891</v>
      </c>
      <c r="G1576" s="229" t="s">
        <v>194</v>
      </c>
      <c r="H1576" s="230">
        <v>1</v>
      </c>
      <c r="I1576" s="231"/>
      <c r="J1576" s="232">
        <f>ROUND(I1576*H1576,2)</f>
        <v>0</v>
      </c>
      <c r="K1576" s="228" t="s">
        <v>19</v>
      </c>
      <c r="L1576" s="233"/>
      <c r="M1576" s="234" t="s">
        <v>19</v>
      </c>
      <c r="N1576" s="235" t="s">
        <v>43</v>
      </c>
      <c r="O1576" s="66"/>
      <c r="P1576" s="184">
        <f>O1576*H1576</f>
        <v>0</v>
      </c>
      <c r="Q1576" s="184">
        <v>0</v>
      </c>
      <c r="R1576" s="184">
        <f>Q1576*H1576</f>
        <v>0</v>
      </c>
      <c r="S1576" s="184">
        <v>0</v>
      </c>
      <c r="T1576" s="185">
        <f>S1576*H1576</f>
        <v>0</v>
      </c>
      <c r="U1576" s="36"/>
      <c r="V1576" s="36"/>
      <c r="W1576" s="36"/>
      <c r="X1576" s="36"/>
      <c r="Y1576" s="36"/>
      <c r="Z1576" s="36"/>
      <c r="AA1576" s="36"/>
      <c r="AB1576" s="36"/>
      <c r="AC1576" s="36"/>
      <c r="AD1576" s="36"/>
      <c r="AE1576" s="36"/>
      <c r="AR1576" s="186" t="s">
        <v>519</v>
      </c>
      <c r="AT1576" s="186" t="s">
        <v>227</v>
      </c>
      <c r="AU1576" s="186" t="s">
        <v>82</v>
      </c>
      <c r="AY1576" s="19" t="s">
        <v>143</v>
      </c>
      <c r="BE1576" s="187">
        <f>IF(N1576="základní",J1576,0)</f>
        <v>0</v>
      </c>
      <c r="BF1576" s="187">
        <f>IF(N1576="snížená",J1576,0)</f>
        <v>0</v>
      </c>
      <c r="BG1576" s="187">
        <f>IF(N1576="zákl. přenesená",J1576,0)</f>
        <v>0</v>
      </c>
      <c r="BH1576" s="187">
        <f>IF(N1576="sníž. přenesená",J1576,0)</f>
        <v>0</v>
      </c>
      <c r="BI1576" s="187">
        <f>IF(N1576="nulová",J1576,0)</f>
        <v>0</v>
      </c>
      <c r="BJ1576" s="19" t="s">
        <v>80</v>
      </c>
      <c r="BK1576" s="187">
        <f>ROUND(I1576*H1576,2)</f>
        <v>0</v>
      </c>
      <c r="BL1576" s="19" t="s">
        <v>257</v>
      </c>
      <c r="BM1576" s="186" t="s">
        <v>1892</v>
      </c>
    </row>
    <row r="1577" spans="2:51" s="14" customFormat="1" ht="12">
      <c r="B1577" s="204"/>
      <c r="C1577" s="205"/>
      <c r="D1577" s="195" t="s">
        <v>155</v>
      </c>
      <c r="E1577" s="206" t="s">
        <v>19</v>
      </c>
      <c r="F1577" s="207" t="s">
        <v>732</v>
      </c>
      <c r="G1577" s="205"/>
      <c r="H1577" s="208">
        <v>1</v>
      </c>
      <c r="I1577" s="209"/>
      <c r="J1577" s="205"/>
      <c r="K1577" s="205"/>
      <c r="L1577" s="210"/>
      <c r="M1577" s="211"/>
      <c r="N1577" s="212"/>
      <c r="O1577" s="212"/>
      <c r="P1577" s="212"/>
      <c r="Q1577" s="212"/>
      <c r="R1577" s="212"/>
      <c r="S1577" s="212"/>
      <c r="T1577" s="213"/>
      <c r="AT1577" s="214" t="s">
        <v>155</v>
      </c>
      <c r="AU1577" s="214" t="s">
        <v>82</v>
      </c>
      <c r="AV1577" s="14" t="s">
        <v>82</v>
      </c>
      <c r="AW1577" s="14" t="s">
        <v>33</v>
      </c>
      <c r="AX1577" s="14" t="s">
        <v>80</v>
      </c>
      <c r="AY1577" s="214" t="s">
        <v>143</v>
      </c>
    </row>
    <row r="1578" spans="1:65" s="2" customFormat="1" ht="37.9" customHeight="1">
      <c r="A1578" s="36"/>
      <c r="B1578" s="37"/>
      <c r="C1578" s="175" t="s">
        <v>1893</v>
      </c>
      <c r="D1578" s="175" t="s">
        <v>146</v>
      </c>
      <c r="E1578" s="176" t="s">
        <v>1894</v>
      </c>
      <c r="F1578" s="177" t="s">
        <v>1895</v>
      </c>
      <c r="G1578" s="178" t="s">
        <v>194</v>
      </c>
      <c r="H1578" s="179">
        <v>1</v>
      </c>
      <c r="I1578" s="180"/>
      <c r="J1578" s="181">
        <f>ROUND(I1578*H1578,2)</f>
        <v>0</v>
      </c>
      <c r="K1578" s="177" t="s">
        <v>150</v>
      </c>
      <c r="L1578" s="41"/>
      <c r="M1578" s="182" t="s">
        <v>19</v>
      </c>
      <c r="N1578" s="183" t="s">
        <v>43</v>
      </c>
      <c r="O1578" s="66"/>
      <c r="P1578" s="184">
        <f>O1578*H1578</f>
        <v>0</v>
      </c>
      <c r="Q1578" s="184">
        <v>0</v>
      </c>
      <c r="R1578" s="184">
        <f>Q1578*H1578</f>
        <v>0</v>
      </c>
      <c r="S1578" s="184">
        <v>0</v>
      </c>
      <c r="T1578" s="185">
        <f>S1578*H1578</f>
        <v>0</v>
      </c>
      <c r="U1578" s="36"/>
      <c r="V1578" s="36"/>
      <c r="W1578" s="36"/>
      <c r="X1578" s="36"/>
      <c r="Y1578" s="36"/>
      <c r="Z1578" s="36"/>
      <c r="AA1578" s="36"/>
      <c r="AB1578" s="36"/>
      <c r="AC1578" s="36"/>
      <c r="AD1578" s="36"/>
      <c r="AE1578" s="36"/>
      <c r="AR1578" s="186" t="s">
        <v>257</v>
      </c>
      <c r="AT1578" s="186" t="s">
        <v>146</v>
      </c>
      <c r="AU1578" s="186" t="s">
        <v>82</v>
      </c>
      <c r="AY1578" s="19" t="s">
        <v>143</v>
      </c>
      <c r="BE1578" s="187">
        <f>IF(N1578="základní",J1578,0)</f>
        <v>0</v>
      </c>
      <c r="BF1578" s="187">
        <f>IF(N1578="snížená",J1578,0)</f>
        <v>0</v>
      </c>
      <c r="BG1578" s="187">
        <f>IF(N1578="zákl. přenesená",J1578,0)</f>
        <v>0</v>
      </c>
      <c r="BH1578" s="187">
        <f>IF(N1578="sníž. přenesená",J1578,0)</f>
        <v>0</v>
      </c>
      <c r="BI1578" s="187">
        <f>IF(N1578="nulová",J1578,0)</f>
        <v>0</v>
      </c>
      <c r="BJ1578" s="19" t="s">
        <v>80</v>
      </c>
      <c r="BK1578" s="187">
        <f>ROUND(I1578*H1578,2)</f>
        <v>0</v>
      </c>
      <c r="BL1578" s="19" t="s">
        <v>257</v>
      </c>
      <c r="BM1578" s="186" t="s">
        <v>1896</v>
      </c>
    </row>
    <row r="1579" spans="1:47" s="2" customFormat="1" ht="12">
      <c r="A1579" s="36"/>
      <c r="B1579" s="37"/>
      <c r="C1579" s="38"/>
      <c r="D1579" s="188" t="s">
        <v>153</v>
      </c>
      <c r="E1579" s="38"/>
      <c r="F1579" s="189" t="s">
        <v>1897</v>
      </c>
      <c r="G1579" s="38"/>
      <c r="H1579" s="38"/>
      <c r="I1579" s="190"/>
      <c r="J1579" s="38"/>
      <c r="K1579" s="38"/>
      <c r="L1579" s="41"/>
      <c r="M1579" s="191"/>
      <c r="N1579" s="192"/>
      <c r="O1579" s="66"/>
      <c r="P1579" s="66"/>
      <c r="Q1579" s="66"/>
      <c r="R1579" s="66"/>
      <c r="S1579" s="66"/>
      <c r="T1579" s="67"/>
      <c r="U1579" s="36"/>
      <c r="V1579" s="36"/>
      <c r="W1579" s="36"/>
      <c r="X1579" s="36"/>
      <c r="Y1579" s="36"/>
      <c r="Z1579" s="36"/>
      <c r="AA1579" s="36"/>
      <c r="AB1579" s="36"/>
      <c r="AC1579" s="36"/>
      <c r="AD1579" s="36"/>
      <c r="AE1579" s="36"/>
      <c r="AT1579" s="19" t="s">
        <v>153</v>
      </c>
      <c r="AU1579" s="19" t="s">
        <v>82</v>
      </c>
    </row>
    <row r="1580" spans="2:51" s="14" customFormat="1" ht="12">
      <c r="B1580" s="204"/>
      <c r="C1580" s="205"/>
      <c r="D1580" s="195" t="s">
        <v>155</v>
      </c>
      <c r="E1580" s="206" t="s">
        <v>19</v>
      </c>
      <c r="F1580" s="207" t="s">
        <v>744</v>
      </c>
      <c r="G1580" s="205"/>
      <c r="H1580" s="208">
        <v>1</v>
      </c>
      <c r="I1580" s="209"/>
      <c r="J1580" s="205"/>
      <c r="K1580" s="205"/>
      <c r="L1580" s="210"/>
      <c r="M1580" s="211"/>
      <c r="N1580" s="212"/>
      <c r="O1580" s="212"/>
      <c r="P1580" s="212"/>
      <c r="Q1580" s="212"/>
      <c r="R1580" s="212"/>
      <c r="S1580" s="212"/>
      <c r="T1580" s="213"/>
      <c r="AT1580" s="214" t="s">
        <v>155</v>
      </c>
      <c r="AU1580" s="214" t="s">
        <v>82</v>
      </c>
      <c r="AV1580" s="14" t="s">
        <v>82</v>
      </c>
      <c r="AW1580" s="14" t="s">
        <v>33</v>
      </c>
      <c r="AX1580" s="14" t="s">
        <v>80</v>
      </c>
      <c r="AY1580" s="214" t="s">
        <v>143</v>
      </c>
    </row>
    <row r="1581" spans="1:65" s="2" customFormat="1" ht="76.35" customHeight="1">
      <c r="A1581" s="36"/>
      <c r="B1581" s="37"/>
      <c r="C1581" s="226" t="s">
        <v>1898</v>
      </c>
      <c r="D1581" s="226" t="s">
        <v>227</v>
      </c>
      <c r="E1581" s="227" t="s">
        <v>1899</v>
      </c>
      <c r="F1581" s="228" t="s">
        <v>1900</v>
      </c>
      <c r="G1581" s="229" t="s">
        <v>194</v>
      </c>
      <c r="H1581" s="230">
        <v>1</v>
      </c>
      <c r="I1581" s="231"/>
      <c r="J1581" s="232">
        <f>ROUND(I1581*H1581,2)</f>
        <v>0</v>
      </c>
      <c r="K1581" s="228" t="s">
        <v>19</v>
      </c>
      <c r="L1581" s="233"/>
      <c r="M1581" s="234" t="s">
        <v>19</v>
      </c>
      <c r="N1581" s="235" t="s">
        <v>43</v>
      </c>
      <c r="O1581" s="66"/>
      <c r="P1581" s="184">
        <f>O1581*H1581</f>
        <v>0</v>
      </c>
      <c r="Q1581" s="184">
        <v>0</v>
      </c>
      <c r="R1581" s="184">
        <f>Q1581*H1581</f>
        <v>0</v>
      </c>
      <c r="S1581" s="184">
        <v>0</v>
      </c>
      <c r="T1581" s="185">
        <f>S1581*H1581</f>
        <v>0</v>
      </c>
      <c r="U1581" s="36"/>
      <c r="V1581" s="36"/>
      <c r="W1581" s="36"/>
      <c r="X1581" s="36"/>
      <c r="Y1581" s="36"/>
      <c r="Z1581" s="36"/>
      <c r="AA1581" s="36"/>
      <c r="AB1581" s="36"/>
      <c r="AC1581" s="36"/>
      <c r="AD1581" s="36"/>
      <c r="AE1581" s="36"/>
      <c r="AR1581" s="186" t="s">
        <v>519</v>
      </c>
      <c r="AT1581" s="186" t="s">
        <v>227</v>
      </c>
      <c r="AU1581" s="186" t="s">
        <v>82</v>
      </c>
      <c r="AY1581" s="19" t="s">
        <v>143</v>
      </c>
      <c r="BE1581" s="187">
        <f>IF(N1581="základní",J1581,0)</f>
        <v>0</v>
      </c>
      <c r="BF1581" s="187">
        <f>IF(N1581="snížená",J1581,0)</f>
        <v>0</v>
      </c>
      <c r="BG1581" s="187">
        <f>IF(N1581="zákl. přenesená",J1581,0)</f>
        <v>0</v>
      </c>
      <c r="BH1581" s="187">
        <f>IF(N1581="sníž. přenesená",J1581,0)</f>
        <v>0</v>
      </c>
      <c r="BI1581" s="187">
        <f>IF(N1581="nulová",J1581,0)</f>
        <v>0</v>
      </c>
      <c r="BJ1581" s="19" t="s">
        <v>80</v>
      </c>
      <c r="BK1581" s="187">
        <f>ROUND(I1581*H1581,2)</f>
        <v>0</v>
      </c>
      <c r="BL1581" s="19" t="s">
        <v>257</v>
      </c>
      <c r="BM1581" s="186" t="s">
        <v>1901</v>
      </c>
    </row>
    <row r="1582" spans="2:51" s="14" customFormat="1" ht="12">
      <c r="B1582" s="204"/>
      <c r="C1582" s="205"/>
      <c r="D1582" s="195" t="s">
        <v>155</v>
      </c>
      <c r="E1582" s="206" t="s">
        <v>19</v>
      </c>
      <c r="F1582" s="207" t="s">
        <v>744</v>
      </c>
      <c r="G1582" s="205"/>
      <c r="H1582" s="208">
        <v>1</v>
      </c>
      <c r="I1582" s="209"/>
      <c r="J1582" s="205"/>
      <c r="K1582" s="205"/>
      <c r="L1582" s="210"/>
      <c r="M1582" s="211"/>
      <c r="N1582" s="212"/>
      <c r="O1582" s="212"/>
      <c r="P1582" s="212"/>
      <c r="Q1582" s="212"/>
      <c r="R1582" s="212"/>
      <c r="S1582" s="212"/>
      <c r="T1582" s="213"/>
      <c r="AT1582" s="214" t="s">
        <v>155</v>
      </c>
      <c r="AU1582" s="214" t="s">
        <v>82</v>
      </c>
      <c r="AV1582" s="14" t="s">
        <v>82</v>
      </c>
      <c r="AW1582" s="14" t="s">
        <v>33</v>
      </c>
      <c r="AX1582" s="14" t="s">
        <v>80</v>
      </c>
      <c r="AY1582" s="214" t="s">
        <v>143</v>
      </c>
    </row>
    <row r="1583" spans="1:65" s="2" customFormat="1" ht="37.9" customHeight="1">
      <c r="A1583" s="36"/>
      <c r="B1583" s="37"/>
      <c r="C1583" s="175" t="s">
        <v>1902</v>
      </c>
      <c r="D1583" s="175" t="s">
        <v>146</v>
      </c>
      <c r="E1583" s="176" t="s">
        <v>1903</v>
      </c>
      <c r="F1583" s="177" t="s">
        <v>1904</v>
      </c>
      <c r="G1583" s="178" t="s">
        <v>194</v>
      </c>
      <c r="H1583" s="179">
        <v>1</v>
      </c>
      <c r="I1583" s="180"/>
      <c r="J1583" s="181">
        <f>ROUND(I1583*H1583,2)</f>
        <v>0</v>
      </c>
      <c r="K1583" s="177" t="s">
        <v>150</v>
      </c>
      <c r="L1583" s="41"/>
      <c r="M1583" s="182" t="s">
        <v>19</v>
      </c>
      <c r="N1583" s="183" t="s">
        <v>43</v>
      </c>
      <c r="O1583" s="66"/>
      <c r="P1583" s="184">
        <f>O1583*H1583</f>
        <v>0</v>
      </c>
      <c r="Q1583" s="184">
        <v>0</v>
      </c>
      <c r="R1583" s="184">
        <f>Q1583*H1583</f>
        <v>0</v>
      </c>
      <c r="S1583" s="184">
        <v>0</v>
      </c>
      <c r="T1583" s="185">
        <f>S1583*H1583</f>
        <v>0</v>
      </c>
      <c r="U1583" s="36"/>
      <c r="V1583" s="36"/>
      <c r="W1583" s="36"/>
      <c r="X1583" s="36"/>
      <c r="Y1583" s="36"/>
      <c r="Z1583" s="36"/>
      <c r="AA1583" s="36"/>
      <c r="AB1583" s="36"/>
      <c r="AC1583" s="36"/>
      <c r="AD1583" s="36"/>
      <c r="AE1583" s="36"/>
      <c r="AR1583" s="186" t="s">
        <v>257</v>
      </c>
      <c r="AT1583" s="186" t="s">
        <v>146</v>
      </c>
      <c r="AU1583" s="186" t="s">
        <v>82</v>
      </c>
      <c r="AY1583" s="19" t="s">
        <v>143</v>
      </c>
      <c r="BE1583" s="187">
        <f>IF(N1583="základní",J1583,0)</f>
        <v>0</v>
      </c>
      <c r="BF1583" s="187">
        <f>IF(N1583="snížená",J1583,0)</f>
        <v>0</v>
      </c>
      <c r="BG1583" s="187">
        <f>IF(N1583="zákl. přenesená",J1583,0)</f>
        <v>0</v>
      </c>
      <c r="BH1583" s="187">
        <f>IF(N1583="sníž. přenesená",J1583,0)</f>
        <v>0</v>
      </c>
      <c r="BI1583" s="187">
        <f>IF(N1583="nulová",J1583,0)</f>
        <v>0</v>
      </c>
      <c r="BJ1583" s="19" t="s">
        <v>80</v>
      </c>
      <c r="BK1583" s="187">
        <f>ROUND(I1583*H1583,2)</f>
        <v>0</v>
      </c>
      <c r="BL1583" s="19" t="s">
        <v>257</v>
      </c>
      <c r="BM1583" s="186" t="s">
        <v>1905</v>
      </c>
    </row>
    <row r="1584" spans="1:47" s="2" customFormat="1" ht="12">
      <c r="A1584" s="36"/>
      <c r="B1584" s="37"/>
      <c r="C1584" s="38"/>
      <c r="D1584" s="188" t="s">
        <v>153</v>
      </c>
      <c r="E1584" s="38"/>
      <c r="F1584" s="189" t="s">
        <v>1906</v>
      </c>
      <c r="G1584" s="38"/>
      <c r="H1584" s="38"/>
      <c r="I1584" s="190"/>
      <c r="J1584" s="38"/>
      <c r="K1584" s="38"/>
      <c r="L1584" s="41"/>
      <c r="M1584" s="191"/>
      <c r="N1584" s="192"/>
      <c r="O1584" s="66"/>
      <c r="P1584" s="66"/>
      <c r="Q1584" s="66"/>
      <c r="R1584" s="66"/>
      <c r="S1584" s="66"/>
      <c r="T1584" s="67"/>
      <c r="U1584" s="36"/>
      <c r="V1584" s="36"/>
      <c r="W1584" s="36"/>
      <c r="X1584" s="36"/>
      <c r="Y1584" s="36"/>
      <c r="Z1584" s="36"/>
      <c r="AA1584" s="36"/>
      <c r="AB1584" s="36"/>
      <c r="AC1584" s="36"/>
      <c r="AD1584" s="36"/>
      <c r="AE1584" s="36"/>
      <c r="AT1584" s="19" t="s">
        <v>153</v>
      </c>
      <c r="AU1584" s="19" t="s">
        <v>82</v>
      </c>
    </row>
    <row r="1585" spans="2:51" s="14" customFormat="1" ht="12">
      <c r="B1585" s="204"/>
      <c r="C1585" s="205"/>
      <c r="D1585" s="195" t="s">
        <v>155</v>
      </c>
      <c r="E1585" s="206" t="s">
        <v>19</v>
      </c>
      <c r="F1585" s="207" t="s">
        <v>1907</v>
      </c>
      <c r="G1585" s="205"/>
      <c r="H1585" s="208">
        <v>1</v>
      </c>
      <c r="I1585" s="209"/>
      <c r="J1585" s="205"/>
      <c r="K1585" s="205"/>
      <c r="L1585" s="210"/>
      <c r="M1585" s="211"/>
      <c r="N1585" s="212"/>
      <c r="O1585" s="212"/>
      <c r="P1585" s="212"/>
      <c r="Q1585" s="212"/>
      <c r="R1585" s="212"/>
      <c r="S1585" s="212"/>
      <c r="T1585" s="213"/>
      <c r="AT1585" s="214" t="s">
        <v>155</v>
      </c>
      <c r="AU1585" s="214" t="s">
        <v>82</v>
      </c>
      <c r="AV1585" s="14" t="s">
        <v>82</v>
      </c>
      <c r="AW1585" s="14" t="s">
        <v>33</v>
      </c>
      <c r="AX1585" s="14" t="s">
        <v>80</v>
      </c>
      <c r="AY1585" s="214" t="s">
        <v>143</v>
      </c>
    </row>
    <row r="1586" spans="1:65" s="2" customFormat="1" ht="90" customHeight="1">
      <c r="A1586" s="36"/>
      <c r="B1586" s="37"/>
      <c r="C1586" s="226" t="s">
        <v>1908</v>
      </c>
      <c r="D1586" s="226" t="s">
        <v>227</v>
      </c>
      <c r="E1586" s="227" t="s">
        <v>1909</v>
      </c>
      <c r="F1586" s="228" t="s">
        <v>1878</v>
      </c>
      <c r="G1586" s="229" t="s">
        <v>194</v>
      </c>
      <c r="H1586" s="230">
        <v>1</v>
      </c>
      <c r="I1586" s="231"/>
      <c r="J1586" s="232">
        <f>ROUND(I1586*H1586,2)</f>
        <v>0</v>
      </c>
      <c r="K1586" s="228" t="s">
        <v>19</v>
      </c>
      <c r="L1586" s="233"/>
      <c r="M1586" s="234" t="s">
        <v>19</v>
      </c>
      <c r="N1586" s="235" t="s">
        <v>43</v>
      </c>
      <c r="O1586" s="66"/>
      <c r="P1586" s="184">
        <f>O1586*H1586</f>
        <v>0</v>
      </c>
      <c r="Q1586" s="184">
        <v>0.013</v>
      </c>
      <c r="R1586" s="184">
        <f>Q1586*H1586</f>
        <v>0.013</v>
      </c>
      <c r="S1586" s="184">
        <v>0</v>
      </c>
      <c r="T1586" s="185">
        <f>S1586*H1586</f>
        <v>0</v>
      </c>
      <c r="U1586" s="36"/>
      <c r="V1586" s="36"/>
      <c r="W1586" s="36"/>
      <c r="X1586" s="36"/>
      <c r="Y1586" s="36"/>
      <c r="Z1586" s="36"/>
      <c r="AA1586" s="36"/>
      <c r="AB1586" s="36"/>
      <c r="AC1586" s="36"/>
      <c r="AD1586" s="36"/>
      <c r="AE1586" s="36"/>
      <c r="AR1586" s="186" t="s">
        <v>519</v>
      </c>
      <c r="AT1586" s="186" t="s">
        <v>227</v>
      </c>
      <c r="AU1586" s="186" t="s">
        <v>82</v>
      </c>
      <c r="AY1586" s="19" t="s">
        <v>143</v>
      </c>
      <c r="BE1586" s="187">
        <f>IF(N1586="základní",J1586,0)</f>
        <v>0</v>
      </c>
      <c r="BF1586" s="187">
        <f>IF(N1586="snížená",J1586,0)</f>
        <v>0</v>
      </c>
      <c r="BG1586" s="187">
        <f>IF(N1586="zákl. přenesená",J1586,0)</f>
        <v>0</v>
      </c>
      <c r="BH1586" s="187">
        <f>IF(N1586="sníž. přenesená",J1586,0)</f>
        <v>0</v>
      </c>
      <c r="BI1586" s="187">
        <f>IF(N1586="nulová",J1586,0)</f>
        <v>0</v>
      </c>
      <c r="BJ1586" s="19" t="s">
        <v>80</v>
      </c>
      <c r="BK1586" s="187">
        <f>ROUND(I1586*H1586,2)</f>
        <v>0</v>
      </c>
      <c r="BL1586" s="19" t="s">
        <v>257</v>
      </c>
      <c r="BM1586" s="186" t="s">
        <v>1910</v>
      </c>
    </row>
    <row r="1587" spans="2:51" s="14" customFormat="1" ht="12">
      <c r="B1587" s="204"/>
      <c r="C1587" s="205"/>
      <c r="D1587" s="195" t="s">
        <v>155</v>
      </c>
      <c r="E1587" s="206" t="s">
        <v>19</v>
      </c>
      <c r="F1587" s="207" t="s">
        <v>1907</v>
      </c>
      <c r="G1587" s="205"/>
      <c r="H1587" s="208">
        <v>1</v>
      </c>
      <c r="I1587" s="209"/>
      <c r="J1587" s="205"/>
      <c r="K1587" s="205"/>
      <c r="L1587" s="210"/>
      <c r="M1587" s="211"/>
      <c r="N1587" s="212"/>
      <c r="O1587" s="212"/>
      <c r="P1587" s="212"/>
      <c r="Q1587" s="212"/>
      <c r="R1587" s="212"/>
      <c r="S1587" s="212"/>
      <c r="T1587" s="213"/>
      <c r="AT1587" s="214" t="s">
        <v>155</v>
      </c>
      <c r="AU1587" s="214" t="s">
        <v>82</v>
      </c>
      <c r="AV1587" s="14" t="s">
        <v>82</v>
      </c>
      <c r="AW1587" s="14" t="s">
        <v>33</v>
      </c>
      <c r="AX1587" s="14" t="s">
        <v>80</v>
      </c>
      <c r="AY1587" s="214" t="s">
        <v>143</v>
      </c>
    </row>
    <row r="1588" spans="1:65" s="2" customFormat="1" ht="37.9" customHeight="1">
      <c r="A1588" s="36"/>
      <c r="B1588" s="37"/>
      <c r="C1588" s="175" t="s">
        <v>1911</v>
      </c>
      <c r="D1588" s="175" t="s">
        <v>146</v>
      </c>
      <c r="E1588" s="176" t="s">
        <v>1912</v>
      </c>
      <c r="F1588" s="177" t="s">
        <v>1913</v>
      </c>
      <c r="G1588" s="178" t="s">
        <v>194</v>
      </c>
      <c r="H1588" s="179">
        <v>1</v>
      </c>
      <c r="I1588" s="180"/>
      <c r="J1588" s="181">
        <f>ROUND(I1588*H1588,2)</f>
        <v>0</v>
      </c>
      <c r="K1588" s="177" t="s">
        <v>150</v>
      </c>
      <c r="L1588" s="41"/>
      <c r="M1588" s="182" t="s">
        <v>19</v>
      </c>
      <c r="N1588" s="183" t="s">
        <v>43</v>
      </c>
      <c r="O1588" s="66"/>
      <c r="P1588" s="184">
        <f>O1588*H1588</f>
        <v>0</v>
      </c>
      <c r="Q1588" s="184">
        <v>0</v>
      </c>
      <c r="R1588" s="184">
        <f>Q1588*H1588</f>
        <v>0</v>
      </c>
      <c r="S1588" s="184">
        <v>0</v>
      </c>
      <c r="T1588" s="185">
        <f>S1588*H1588</f>
        <v>0</v>
      </c>
      <c r="U1588" s="36"/>
      <c r="V1588" s="36"/>
      <c r="W1588" s="36"/>
      <c r="X1588" s="36"/>
      <c r="Y1588" s="36"/>
      <c r="Z1588" s="36"/>
      <c r="AA1588" s="36"/>
      <c r="AB1588" s="36"/>
      <c r="AC1588" s="36"/>
      <c r="AD1588" s="36"/>
      <c r="AE1588" s="36"/>
      <c r="AR1588" s="186" t="s">
        <v>257</v>
      </c>
      <c r="AT1588" s="186" t="s">
        <v>146</v>
      </c>
      <c r="AU1588" s="186" t="s">
        <v>82</v>
      </c>
      <c r="AY1588" s="19" t="s">
        <v>143</v>
      </c>
      <c r="BE1588" s="187">
        <f>IF(N1588="základní",J1588,0)</f>
        <v>0</v>
      </c>
      <c r="BF1588" s="187">
        <f>IF(N1588="snížená",J1588,0)</f>
        <v>0</v>
      </c>
      <c r="BG1588" s="187">
        <f>IF(N1588="zákl. přenesená",J1588,0)</f>
        <v>0</v>
      </c>
      <c r="BH1588" s="187">
        <f>IF(N1588="sníž. přenesená",J1588,0)</f>
        <v>0</v>
      </c>
      <c r="BI1588" s="187">
        <f>IF(N1588="nulová",J1588,0)</f>
        <v>0</v>
      </c>
      <c r="BJ1588" s="19" t="s">
        <v>80</v>
      </c>
      <c r="BK1588" s="187">
        <f>ROUND(I1588*H1588,2)</f>
        <v>0</v>
      </c>
      <c r="BL1588" s="19" t="s">
        <v>257</v>
      </c>
      <c r="BM1588" s="186" t="s">
        <v>1914</v>
      </c>
    </row>
    <row r="1589" spans="1:47" s="2" customFormat="1" ht="12">
      <c r="A1589" s="36"/>
      <c r="B1589" s="37"/>
      <c r="C1589" s="38"/>
      <c r="D1589" s="188" t="s">
        <v>153</v>
      </c>
      <c r="E1589" s="38"/>
      <c r="F1589" s="189" t="s">
        <v>1915</v>
      </c>
      <c r="G1589" s="38"/>
      <c r="H1589" s="38"/>
      <c r="I1589" s="190"/>
      <c r="J1589" s="38"/>
      <c r="K1589" s="38"/>
      <c r="L1589" s="41"/>
      <c r="M1589" s="191"/>
      <c r="N1589" s="192"/>
      <c r="O1589" s="66"/>
      <c r="P1589" s="66"/>
      <c r="Q1589" s="66"/>
      <c r="R1589" s="66"/>
      <c r="S1589" s="66"/>
      <c r="T1589" s="67"/>
      <c r="U1589" s="36"/>
      <c r="V1589" s="36"/>
      <c r="W1589" s="36"/>
      <c r="X1589" s="36"/>
      <c r="Y1589" s="36"/>
      <c r="Z1589" s="36"/>
      <c r="AA1589" s="36"/>
      <c r="AB1589" s="36"/>
      <c r="AC1589" s="36"/>
      <c r="AD1589" s="36"/>
      <c r="AE1589" s="36"/>
      <c r="AT1589" s="19" t="s">
        <v>153</v>
      </c>
      <c r="AU1589" s="19" t="s">
        <v>82</v>
      </c>
    </row>
    <row r="1590" spans="2:51" s="14" customFormat="1" ht="12">
      <c r="B1590" s="204"/>
      <c r="C1590" s="205"/>
      <c r="D1590" s="195" t="s">
        <v>155</v>
      </c>
      <c r="E1590" s="206" t="s">
        <v>19</v>
      </c>
      <c r="F1590" s="207" t="s">
        <v>1916</v>
      </c>
      <c r="G1590" s="205"/>
      <c r="H1590" s="208">
        <v>1</v>
      </c>
      <c r="I1590" s="209"/>
      <c r="J1590" s="205"/>
      <c r="K1590" s="205"/>
      <c r="L1590" s="210"/>
      <c r="M1590" s="211"/>
      <c r="N1590" s="212"/>
      <c r="O1590" s="212"/>
      <c r="P1590" s="212"/>
      <c r="Q1590" s="212"/>
      <c r="R1590" s="212"/>
      <c r="S1590" s="212"/>
      <c r="T1590" s="213"/>
      <c r="AT1590" s="214" t="s">
        <v>155</v>
      </c>
      <c r="AU1590" s="214" t="s">
        <v>82</v>
      </c>
      <c r="AV1590" s="14" t="s">
        <v>82</v>
      </c>
      <c r="AW1590" s="14" t="s">
        <v>33</v>
      </c>
      <c r="AX1590" s="14" t="s">
        <v>80</v>
      </c>
      <c r="AY1590" s="214" t="s">
        <v>143</v>
      </c>
    </row>
    <row r="1591" spans="1:65" s="2" customFormat="1" ht="76.35" customHeight="1">
      <c r="A1591" s="36"/>
      <c r="B1591" s="37"/>
      <c r="C1591" s="226" t="s">
        <v>1917</v>
      </c>
      <c r="D1591" s="226" t="s">
        <v>227</v>
      </c>
      <c r="E1591" s="227" t="s">
        <v>1918</v>
      </c>
      <c r="F1591" s="228" t="s">
        <v>1891</v>
      </c>
      <c r="G1591" s="229" t="s">
        <v>194</v>
      </c>
      <c r="H1591" s="230">
        <v>1</v>
      </c>
      <c r="I1591" s="231"/>
      <c r="J1591" s="232">
        <f>ROUND(I1591*H1591,2)</f>
        <v>0</v>
      </c>
      <c r="K1591" s="228" t="s">
        <v>19</v>
      </c>
      <c r="L1591" s="233"/>
      <c r="M1591" s="234" t="s">
        <v>19</v>
      </c>
      <c r="N1591" s="235" t="s">
        <v>43</v>
      </c>
      <c r="O1591" s="66"/>
      <c r="P1591" s="184">
        <f>O1591*H1591</f>
        <v>0</v>
      </c>
      <c r="Q1591" s="184">
        <v>0.017</v>
      </c>
      <c r="R1591" s="184">
        <f>Q1591*H1591</f>
        <v>0.017</v>
      </c>
      <c r="S1591" s="184">
        <v>0</v>
      </c>
      <c r="T1591" s="185">
        <f>S1591*H1591</f>
        <v>0</v>
      </c>
      <c r="U1591" s="36"/>
      <c r="V1591" s="36"/>
      <c r="W1591" s="36"/>
      <c r="X1591" s="36"/>
      <c r="Y1591" s="36"/>
      <c r="Z1591" s="36"/>
      <c r="AA1591" s="36"/>
      <c r="AB1591" s="36"/>
      <c r="AC1591" s="36"/>
      <c r="AD1591" s="36"/>
      <c r="AE1591" s="36"/>
      <c r="AR1591" s="186" t="s">
        <v>519</v>
      </c>
      <c r="AT1591" s="186" t="s">
        <v>227</v>
      </c>
      <c r="AU1591" s="186" t="s">
        <v>82</v>
      </c>
      <c r="AY1591" s="19" t="s">
        <v>143</v>
      </c>
      <c r="BE1591" s="187">
        <f>IF(N1591="základní",J1591,0)</f>
        <v>0</v>
      </c>
      <c r="BF1591" s="187">
        <f>IF(N1591="snížená",J1591,0)</f>
        <v>0</v>
      </c>
      <c r="BG1591" s="187">
        <f>IF(N1591="zákl. přenesená",J1591,0)</f>
        <v>0</v>
      </c>
      <c r="BH1591" s="187">
        <f>IF(N1591="sníž. přenesená",J1591,0)</f>
        <v>0</v>
      </c>
      <c r="BI1591" s="187">
        <f>IF(N1591="nulová",J1591,0)</f>
        <v>0</v>
      </c>
      <c r="BJ1591" s="19" t="s">
        <v>80</v>
      </c>
      <c r="BK1591" s="187">
        <f>ROUND(I1591*H1591,2)</f>
        <v>0</v>
      </c>
      <c r="BL1591" s="19" t="s">
        <v>257</v>
      </c>
      <c r="BM1591" s="186" t="s">
        <v>1919</v>
      </c>
    </row>
    <row r="1592" spans="2:51" s="14" customFormat="1" ht="12">
      <c r="B1592" s="204"/>
      <c r="C1592" s="205"/>
      <c r="D1592" s="195" t="s">
        <v>155</v>
      </c>
      <c r="E1592" s="206" t="s">
        <v>19</v>
      </c>
      <c r="F1592" s="207" t="s">
        <v>1916</v>
      </c>
      <c r="G1592" s="205"/>
      <c r="H1592" s="208">
        <v>1</v>
      </c>
      <c r="I1592" s="209"/>
      <c r="J1592" s="205"/>
      <c r="K1592" s="205"/>
      <c r="L1592" s="210"/>
      <c r="M1592" s="211"/>
      <c r="N1592" s="212"/>
      <c r="O1592" s="212"/>
      <c r="P1592" s="212"/>
      <c r="Q1592" s="212"/>
      <c r="R1592" s="212"/>
      <c r="S1592" s="212"/>
      <c r="T1592" s="213"/>
      <c r="AT1592" s="214" t="s">
        <v>155</v>
      </c>
      <c r="AU1592" s="214" t="s">
        <v>82</v>
      </c>
      <c r="AV1592" s="14" t="s">
        <v>82</v>
      </c>
      <c r="AW1592" s="14" t="s">
        <v>33</v>
      </c>
      <c r="AX1592" s="14" t="s">
        <v>80</v>
      </c>
      <c r="AY1592" s="214" t="s">
        <v>143</v>
      </c>
    </row>
    <row r="1593" spans="1:65" s="2" customFormat="1" ht="37.9" customHeight="1">
      <c r="A1593" s="36"/>
      <c r="B1593" s="37"/>
      <c r="C1593" s="175" t="s">
        <v>1920</v>
      </c>
      <c r="D1593" s="175" t="s">
        <v>146</v>
      </c>
      <c r="E1593" s="176" t="s">
        <v>1921</v>
      </c>
      <c r="F1593" s="177" t="s">
        <v>1922</v>
      </c>
      <c r="G1593" s="178" t="s">
        <v>194</v>
      </c>
      <c r="H1593" s="179">
        <v>2</v>
      </c>
      <c r="I1593" s="180"/>
      <c r="J1593" s="181">
        <f>ROUND(I1593*H1593,2)</f>
        <v>0</v>
      </c>
      <c r="K1593" s="177" t="s">
        <v>150</v>
      </c>
      <c r="L1593" s="41"/>
      <c r="M1593" s="182" t="s">
        <v>19</v>
      </c>
      <c r="N1593" s="183" t="s">
        <v>43</v>
      </c>
      <c r="O1593" s="66"/>
      <c r="P1593" s="184">
        <f>O1593*H1593</f>
        <v>0</v>
      </c>
      <c r="Q1593" s="184">
        <v>0</v>
      </c>
      <c r="R1593" s="184">
        <f>Q1593*H1593</f>
        <v>0</v>
      </c>
      <c r="S1593" s="184">
        <v>0</v>
      </c>
      <c r="T1593" s="185">
        <f>S1593*H1593</f>
        <v>0</v>
      </c>
      <c r="U1593" s="36"/>
      <c r="V1593" s="36"/>
      <c r="W1593" s="36"/>
      <c r="X1593" s="36"/>
      <c r="Y1593" s="36"/>
      <c r="Z1593" s="36"/>
      <c r="AA1593" s="36"/>
      <c r="AB1593" s="36"/>
      <c r="AC1593" s="36"/>
      <c r="AD1593" s="36"/>
      <c r="AE1593" s="36"/>
      <c r="AR1593" s="186" t="s">
        <v>257</v>
      </c>
      <c r="AT1593" s="186" t="s">
        <v>146</v>
      </c>
      <c r="AU1593" s="186" t="s">
        <v>82</v>
      </c>
      <c r="AY1593" s="19" t="s">
        <v>143</v>
      </c>
      <c r="BE1593" s="187">
        <f>IF(N1593="základní",J1593,0)</f>
        <v>0</v>
      </c>
      <c r="BF1593" s="187">
        <f>IF(N1593="snížená",J1593,0)</f>
        <v>0</v>
      </c>
      <c r="BG1593" s="187">
        <f>IF(N1593="zákl. přenesená",J1593,0)</f>
        <v>0</v>
      </c>
      <c r="BH1593" s="187">
        <f>IF(N1593="sníž. přenesená",J1593,0)</f>
        <v>0</v>
      </c>
      <c r="BI1593" s="187">
        <f>IF(N1593="nulová",J1593,0)</f>
        <v>0</v>
      </c>
      <c r="BJ1593" s="19" t="s">
        <v>80</v>
      </c>
      <c r="BK1593" s="187">
        <f>ROUND(I1593*H1593,2)</f>
        <v>0</v>
      </c>
      <c r="BL1593" s="19" t="s">
        <v>257</v>
      </c>
      <c r="BM1593" s="186" t="s">
        <v>1923</v>
      </c>
    </row>
    <row r="1594" spans="1:47" s="2" customFormat="1" ht="12">
      <c r="A1594" s="36"/>
      <c r="B1594" s="37"/>
      <c r="C1594" s="38"/>
      <c r="D1594" s="188" t="s">
        <v>153</v>
      </c>
      <c r="E1594" s="38"/>
      <c r="F1594" s="189" t="s">
        <v>1924</v>
      </c>
      <c r="G1594" s="38"/>
      <c r="H1594" s="38"/>
      <c r="I1594" s="190"/>
      <c r="J1594" s="38"/>
      <c r="K1594" s="38"/>
      <c r="L1594" s="41"/>
      <c r="M1594" s="191"/>
      <c r="N1594" s="192"/>
      <c r="O1594" s="66"/>
      <c r="P1594" s="66"/>
      <c r="Q1594" s="66"/>
      <c r="R1594" s="66"/>
      <c r="S1594" s="66"/>
      <c r="T1594" s="67"/>
      <c r="U1594" s="36"/>
      <c r="V1594" s="36"/>
      <c r="W1594" s="36"/>
      <c r="X1594" s="36"/>
      <c r="Y1594" s="36"/>
      <c r="Z1594" s="36"/>
      <c r="AA1594" s="36"/>
      <c r="AB1594" s="36"/>
      <c r="AC1594" s="36"/>
      <c r="AD1594" s="36"/>
      <c r="AE1594" s="36"/>
      <c r="AT1594" s="19" t="s">
        <v>153</v>
      </c>
      <c r="AU1594" s="19" t="s">
        <v>82</v>
      </c>
    </row>
    <row r="1595" spans="2:51" s="14" customFormat="1" ht="12">
      <c r="B1595" s="204"/>
      <c r="C1595" s="205"/>
      <c r="D1595" s="195" t="s">
        <v>155</v>
      </c>
      <c r="E1595" s="206" t="s">
        <v>19</v>
      </c>
      <c r="F1595" s="207" t="s">
        <v>1925</v>
      </c>
      <c r="G1595" s="205"/>
      <c r="H1595" s="208">
        <v>2</v>
      </c>
      <c r="I1595" s="209"/>
      <c r="J1595" s="205"/>
      <c r="K1595" s="205"/>
      <c r="L1595" s="210"/>
      <c r="M1595" s="211"/>
      <c r="N1595" s="212"/>
      <c r="O1595" s="212"/>
      <c r="P1595" s="212"/>
      <c r="Q1595" s="212"/>
      <c r="R1595" s="212"/>
      <c r="S1595" s="212"/>
      <c r="T1595" s="213"/>
      <c r="AT1595" s="214" t="s">
        <v>155</v>
      </c>
      <c r="AU1595" s="214" t="s">
        <v>82</v>
      </c>
      <c r="AV1595" s="14" t="s">
        <v>82</v>
      </c>
      <c r="AW1595" s="14" t="s">
        <v>33</v>
      </c>
      <c r="AX1595" s="14" t="s">
        <v>80</v>
      </c>
      <c r="AY1595" s="214" t="s">
        <v>143</v>
      </c>
    </row>
    <row r="1596" spans="1:65" s="2" customFormat="1" ht="76.35" customHeight="1">
      <c r="A1596" s="36"/>
      <c r="B1596" s="37"/>
      <c r="C1596" s="226" t="s">
        <v>1926</v>
      </c>
      <c r="D1596" s="226" t="s">
        <v>227</v>
      </c>
      <c r="E1596" s="227" t="s">
        <v>1927</v>
      </c>
      <c r="F1596" s="228" t="s">
        <v>1928</v>
      </c>
      <c r="G1596" s="229" t="s">
        <v>194</v>
      </c>
      <c r="H1596" s="230">
        <v>2</v>
      </c>
      <c r="I1596" s="231"/>
      <c r="J1596" s="232">
        <f>ROUND(I1596*H1596,2)</f>
        <v>0</v>
      </c>
      <c r="K1596" s="228" t="s">
        <v>19</v>
      </c>
      <c r="L1596" s="233"/>
      <c r="M1596" s="234" t="s">
        <v>19</v>
      </c>
      <c r="N1596" s="235" t="s">
        <v>43</v>
      </c>
      <c r="O1596" s="66"/>
      <c r="P1596" s="184">
        <f>O1596*H1596</f>
        <v>0</v>
      </c>
      <c r="Q1596" s="184">
        <v>0.043</v>
      </c>
      <c r="R1596" s="184">
        <f>Q1596*H1596</f>
        <v>0.086</v>
      </c>
      <c r="S1596" s="184">
        <v>0</v>
      </c>
      <c r="T1596" s="185">
        <f>S1596*H1596</f>
        <v>0</v>
      </c>
      <c r="U1596" s="36"/>
      <c r="V1596" s="36"/>
      <c r="W1596" s="36"/>
      <c r="X1596" s="36"/>
      <c r="Y1596" s="36"/>
      <c r="Z1596" s="36"/>
      <c r="AA1596" s="36"/>
      <c r="AB1596" s="36"/>
      <c r="AC1596" s="36"/>
      <c r="AD1596" s="36"/>
      <c r="AE1596" s="36"/>
      <c r="AR1596" s="186" t="s">
        <v>519</v>
      </c>
      <c r="AT1596" s="186" t="s">
        <v>227</v>
      </c>
      <c r="AU1596" s="186" t="s">
        <v>82</v>
      </c>
      <c r="AY1596" s="19" t="s">
        <v>143</v>
      </c>
      <c r="BE1596" s="187">
        <f>IF(N1596="základní",J1596,0)</f>
        <v>0</v>
      </c>
      <c r="BF1596" s="187">
        <f>IF(N1596="snížená",J1596,0)</f>
        <v>0</v>
      </c>
      <c r="BG1596" s="187">
        <f>IF(N1596="zákl. přenesená",J1596,0)</f>
        <v>0</v>
      </c>
      <c r="BH1596" s="187">
        <f>IF(N1596="sníž. přenesená",J1596,0)</f>
        <v>0</v>
      </c>
      <c r="BI1596" s="187">
        <f>IF(N1596="nulová",J1596,0)</f>
        <v>0</v>
      </c>
      <c r="BJ1596" s="19" t="s">
        <v>80</v>
      </c>
      <c r="BK1596" s="187">
        <f>ROUND(I1596*H1596,2)</f>
        <v>0</v>
      </c>
      <c r="BL1596" s="19" t="s">
        <v>257</v>
      </c>
      <c r="BM1596" s="186" t="s">
        <v>1929</v>
      </c>
    </row>
    <row r="1597" spans="1:65" s="2" customFormat="1" ht="49.15" customHeight="1">
      <c r="A1597" s="36"/>
      <c r="B1597" s="37"/>
      <c r="C1597" s="175" t="s">
        <v>1930</v>
      </c>
      <c r="D1597" s="175" t="s">
        <v>146</v>
      </c>
      <c r="E1597" s="176" t="s">
        <v>1931</v>
      </c>
      <c r="F1597" s="177" t="s">
        <v>1932</v>
      </c>
      <c r="G1597" s="178" t="s">
        <v>194</v>
      </c>
      <c r="H1597" s="179">
        <v>2</v>
      </c>
      <c r="I1597" s="180"/>
      <c r="J1597" s="181">
        <f>ROUND(I1597*H1597,2)</f>
        <v>0</v>
      </c>
      <c r="K1597" s="177" t="s">
        <v>150</v>
      </c>
      <c r="L1597" s="41"/>
      <c r="M1597" s="182" t="s">
        <v>19</v>
      </c>
      <c r="N1597" s="183" t="s">
        <v>43</v>
      </c>
      <c r="O1597" s="66"/>
      <c r="P1597" s="184">
        <f>O1597*H1597</f>
        <v>0</v>
      </c>
      <c r="Q1597" s="184">
        <v>0.00027</v>
      </c>
      <c r="R1597" s="184">
        <f>Q1597*H1597</f>
        <v>0.00054</v>
      </c>
      <c r="S1597" s="184">
        <v>0</v>
      </c>
      <c r="T1597" s="185">
        <f>S1597*H1597</f>
        <v>0</v>
      </c>
      <c r="U1597" s="36"/>
      <c r="V1597" s="36"/>
      <c r="W1597" s="36"/>
      <c r="X1597" s="36"/>
      <c r="Y1597" s="36"/>
      <c r="Z1597" s="36"/>
      <c r="AA1597" s="36"/>
      <c r="AB1597" s="36"/>
      <c r="AC1597" s="36"/>
      <c r="AD1597" s="36"/>
      <c r="AE1597" s="36"/>
      <c r="AR1597" s="186" t="s">
        <v>257</v>
      </c>
      <c r="AT1597" s="186" t="s">
        <v>146</v>
      </c>
      <c r="AU1597" s="186" t="s">
        <v>82</v>
      </c>
      <c r="AY1597" s="19" t="s">
        <v>143</v>
      </c>
      <c r="BE1597" s="187">
        <f>IF(N1597="základní",J1597,0)</f>
        <v>0</v>
      </c>
      <c r="BF1597" s="187">
        <f>IF(N1597="snížená",J1597,0)</f>
        <v>0</v>
      </c>
      <c r="BG1597" s="187">
        <f>IF(N1597="zákl. přenesená",J1597,0)</f>
        <v>0</v>
      </c>
      <c r="BH1597" s="187">
        <f>IF(N1597="sníž. přenesená",J1597,0)</f>
        <v>0</v>
      </c>
      <c r="BI1597" s="187">
        <f>IF(N1597="nulová",J1597,0)</f>
        <v>0</v>
      </c>
      <c r="BJ1597" s="19" t="s">
        <v>80</v>
      </c>
      <c r="BK1597" s="187">
        <f>ROUND(I1597*H1597,2)</f>
        <v>0</v>
      </c>
      <c r="BL1597" s="19" t="s">
        <v>257</v>
      </c>
      <c r="BM1597" s="186" t="s">
        <v>1933</v>
      </c>
    </row>
    <row r="1598" spans="1:47" s="2" customFormat="1" ht="12">
      <c r="A1598" s="36"/>
      <c r="B1598" s="37"/>
      <c r="C1598" s="38"/>
      <c r="D1598" s="188" t="s">
        <v>153</v>
      </c>
      <c r="E1598" s="38"/>
      <c r="F1598" s="189" t="s">
        <v>1934</v>
      </c>
      <c r="G1598" s="38"/>
      <c r="H1598" s="38"/>
      <c r="I1598" s="190"/>
      <c r="J1598" s="38"/>
      <c r="K1598" s="38"/>
      <c r="L1598" s="41"/>
      <c r="M1598" s="191"/>
      <c r="N1598" s="192"/>
      <c r="O1598" s="66"/>
      <c r="P1598" s="66"/>
      <c r="Q1598" s="66"/>
      <c r="R1598" s="66"/>
      <c r="S1598" s="66"/>
      <c r="T1598" s="67"/>
      <c r="U1598" s="36"/>
      <c r="V1598" s="36"/>
      <c r="W1598" s="36"/>
      <c r="X1598" s="36"/>
      <c r="Y1598" s="36"/>
      <c r="Z1598" s="36"/>
      <c r="AA1598" s="36"/>
      <c r="AB1598" s="36"/>
      <c r="AC1598" s="36"/>
      <c r="AD1598" s="36"/>
      <c r="AE1598" s="36"/>
      <c r="AT1598" s="19" t="s">
        <v>153</v>
      </c>
      <c r="AU1598" s="19" t="s">
        <v>82</v>
      </c>
    </row>
    <row r="1599" spans="2:51" s="13" customFormat="1" ht="12">
      <c r="B1599" s="193"/>
      <c r="C1599" s="194"/>
      <c r="D1599" s="195" t="s">
        <v>155</v>
      </c>
      <c r="E1599" s="196" t="s">
        <v>19</v>
      </c>
      <c r="F1599" s="197" t="s">
        <v>832</v>
      </c>
      <c r="G1599" s="194"/>
      <c r="H1599" s="196" t="s">
        <v>19</v>
      </c>
      <c r="I1599" s="198"/>
      <c r="J1599" s="194"/>
      <c r="K1599" s="194"/>
      <c r="L1599" s="199"/>
      <c r="M1599" s="200"/>
      <c r="N1599" s="201"/>
      <c r="O1599" s="201"/>
      <c r="P1599" s="201"/>
      <c r="Q1599" s="201"/>
      <c r="R1599" s="201"/>
      <c r="S1599" s="201"/>
      <c r="T1599" s="202"/>
      <c r="AT1599" s="203" t="s">
        <v>155</v>
      </c>
      <c r="AU1599" s="203" t="s">
        <v>82</v>
      </c>
      <c r="AV1599" s="13" t="s">
        <v>80</v>
      </c>
      <c r="AW1599" s="13" t="s">
        <v>33</v>
      </c>
      <c r="AX1599" s="13" t="s">
        <v>72</v>
      </c>
      <c r="AY1599" s="203" t="s">
        <v>143</v>
      </c>
    </row>
    <row r="1600" spans="2:51" s="14" customFormat="1" ht="12">
      <c r="B1600" s="204"/>
      <c r="C1600" s="205"/>
      <c r="D1600" s="195" t="s">
        <v>155</v>
      </c>
      <c r="E1600" s="206" t="s">
        <v>19</v>
      </c>
      <c r="F1600" s="207" t="s">
        <v>82</v>
      </c>
      <c r="G1600" s="205"/>
      <c r="H1600" s="208">
        <v>2</v>
      </c>
      <c r="I1600" s="209"/>
      <c r="J1600" s="205"/>
      <c r="K1600" s="205"/>
      <c r="L1600" s="210"/>
      <c r="M1600" s="211"/>
      <c r="N1600" s="212"/>
      <c r="O1600" s="212"/>
      <c r="P1600" s="212"/>
      <c r="Q1600" s="212"/>
      <c r="R1600" s="212"/>
      <c r="S1600" s="212"/>
      <c r="T1600" s="213"/>
      <c r="AT1600" s="214" t="s">
        <v>155</v>
      </c>
      <c r="AU1600" s="214" t="s">
        <v>82</v>
      </c>
      <c r="AV1600" s="14" t="s">
        <v>82</v>
      </c>
      <c r="AW1600" s="14" t="s">
        <v>33</v>
      </c>
      <c r="AX1600" s="14" t="s">
        <v>80</v>
      </c>
      <c r="AY1600" s="214" t="s">
        <v>143</v>
      </c>
    </row>
    <row r="1601" spans="1:65" s="2" customFormat="1" ht="33" customHeight="1">
      <c r="A1601" s="36"/>
      <c r="B1601" s="37"/>
      <c r="C1601" s="226" t="s">
        <v>1935</v>
      </c>
      <c r="D1601" s="226" t="s">
        <v>227</v>
      </c>
      <c r="E1601" s="227" t="s">
        <v>1936</v>
      </c>
      <c r="F1601" s="228" t="s">
        <v>1937</v>
      </c>
      <c r="G1601" s="229" t="s">
        <v>194</v>
      </c>
      <c r="H1601" s="230">
        <v>2</v>
      </c>
      <c r="I1601" s="231"/>
      <c r="J1601" s="232">
        <f>ROUND(I1601*H1601,2)</f>
        <v>0</v>
      </c>
      <c r="K1601" s="228" t="s">
        <v>19</v>
      </c>
      <c r="L1601" s="233"/>
      <c r="M1601" s="234" t="s">
        <v>19</v>
      </c>
      <c r="N1601" s="235" t="s">
        <v>43</v>
      </c>
      <c r="O1601" s="66"/>
      <c r="P1601" s="184">
        <f>O1601*H1601</f>
        <v>0</v>
      </c>
      <c r="Q1601" s="184">
        <v>0</v>
      </c>
      <c r="R1601" s="184">
        <f>Q1601*H1601</f>
        <v>0</v>
      </c>
      <c r="S1601" s="184">
        <v>0</v>
      </c>
      <c r="T1601" s="185">
        <f>S1601*H1601</f>
        <v>0</v>
      </c>
      <c r="U1601" s="36"/>
      <c r="V1601" s="36"/>
      <c r="W1601" s="36"/>
      <c r="X1601" s="36"/>
      <c r="Y1601" s="36"/>
      <c r="Z1601" s="36"/>
      <c r="AA1601" s="36"/>
      <c r="AB1601" s="36"/>
      <c r="AC1601" s="36"/>
      <c r="AD1601" s="36"/>
      <c r="AE1601" s="36"/>
      <c r="AR1601" s="186" t="s">
        <v>519</v>
      </c>
      <c r="AT1601" s="186" t="s">
        <v>227</v>
      </c>
      <c r="AU1601" s="186" t="s">
        <v>82</v>
      </c>
      <c r="AY1601" s="19" t="s">
        <v>143</v>
      </c>
      <c r="BE1601" s="187">
        <f>IF(N1601="základní",J1601,0)</f>
        <v>0</v>
      </c>
      <c r="BF1601" s="187">
        <f>IF(N1601="snížená",J1601,0)</f>
        <v>0</v>
      </c>
      <c r="BG1601" s="187">
        <f>IF(N1601="zákl. přenesená",J1601,0)</f>
        <v>0</v>
      </c>
      <c r="BH1601" s="187">
        <f>IF(N1601="sníž. přenesená",J1601,0)</f>
        <v>0</v>
      </c>
      <c r="BI1601" s="187">
        <f>IF(N1601="nulová",J1601,0)</f>
        <v>0</v>
      </c>
      <c r="BJ1601" s="19" t="s">
        <v>80</v>
      </c>
      <c r="BK1601" s="187">
        <f>ROUND(I1601*H1601,2)</f>
        <v>0</v>
      </c>
      <c r="BL1601" s="19" t="s">
        <v>257</v>
      </c>
      <c r="BM1601" s="186" t="s">
        <v>1938</v>
      </c>
    </row>
    <row r="1602" spans="1:65" s="2" customFormat="1" ht="16.5" customHeight="1">
      <c r="A1602" s="36"/>
      <c r="B1602" s="37"/>
      <c r="C1602" s="226" t="s">
        <v>1939</v>
      </c>
      <c r="D1602" s="226" t="s">
        <v>227</v>
      </c>
      <c r="E1602" s="227" t="s">
        <v>1940</v>
      </c>
      <c r="F1602" s="228" t="s">
        <v>1941</v>
      </c>
      <c r="G1602" s="229" t="s">
        <v>194</v>
      </c>
      <c r="H1602" s="230">
        <v>2</v>
      </c>
      <c r="I1602" s="231"/>
      <c r="J1602" s="232">
        <f>ROUND(I1602*H1602,2)</f>
        <v>0</v>
      </c>
      <c r="K1602" s="228" t="s">
        <v>150</v>
      </c>
      <c r="L1602" s="233"/>
      <c r="M1602" s="234" t="s">
        <v>19</v>
      </c>
      <c r="N1602" s="235" t="s">
        <v>43</v>
      </c>
      <c r="O1602" s="66"/>
      <c r="P1602" s="184">
        <f>O1602*H1602</f>
        <v>0</v>
      </c>
      <c r="Q1602" s="184">
        <v>0.0029</v>
      </c>
      <c r="R1602" s="184">
        <f>Q1602*H1602</f>
        <v>0.0058</v>
      </c>
      <c r="S1602" s="184">
        <v>0</v>
      </c>
      <c r="T1602" s="185">
        <f>S1602*H1602</f>
        <v>0</v>
      </c>
      <c r="U1602" s="36"/>
      <c r="V1602" s="36"/>
      <c r="W1602" s="36"/>
      <c r="X1602" s="36"/>
      <c r="Y1602" s="36"/>
      <c r="Z1602" s="36"/>
      <c r="AA1602" s="36"/>
      <c r="AB1602" s="36"/>
      <c r="AC1602" s="36"/>
      <c r="AD1602" s="36"/>
      <c r="AE1602" s="36"/>
      <c r="AR1602" s="186" t="s">
        <v>519</v>
      </c>
      <c r="AT1602" s="186" t="s">
        <v>227</v>
      </c>
      <c r="AU1602" s="186" t="s">
        <v>82</v>
      </c>
      <c r="AY1602" s="19" t="s">
        <v>143</v>
      </c>
      <c r="BE1602" s="187">
        <f>IF(N1602="základní",J1602,0)</f>
        <v>0</v>
      </c>
      <c r="BF1602" s="187">
        <f>IF(N1602="snížená",J1602,0)</f>
        <v>0</v>
      </c>
      <c r="BG1602" s="187">
        <f>IF(N1602="zákl. přenesená",J1602,0)</f>
        <v>0</v>
      </c>
      <c r="BH1602" s="187">
        <f>IF(N1602="sníž. přenesená",J1602,0)</f>
        <v>0</v>
      </c>
      <c r="BI1602" s="187">
        <f>IF(N1602="nulová",J1602,0)</f>
        <v>0</v>
      </c>
      <c r="BJ1602" s="19" t="s">
        <v>80</v>
      </c>
      <c r="BK1602" s="187">
        <f>ROUND(I1602*H1602,2)</f>
        <v>0</v>
      </c>
      <c r="BL1602" s="19" t="s">
        <v>257</v>
      </c>
      <c r="BM1602" s="186" t="s">
        <v>1942</v>
      </c>
    </row>
    <row r="1603" spans="1:65" s="2" customFormat="1" ht="37.9" customHeight="1">
      <c r="A1603" s="36"/>
      <c r="B1603" s="37"/>
      <c r="C1603" s="175" t="s">
        <v>1943</v>
      </c>
      <c r="D1603" s="175" t="s">
        <v>146</v>
      </c>
      <c r="E1603" s="176" t="s">
        <v>1944</v>
      </c>
      <c r="F1603" s="177" t="s">
        <v>1945</v>
      </c>
      <c r="G1603" s="178" t="s">
        <v>194</v>
      </c>
      <c r="H1603" s="179">
        <v>1</v>
      </c>
      <c r="I1603" s="180"/>
      <c r="J1603" s="181">
        <f>ROUND(I1603*H1603,2)</f>
        <v>0</v>
      </c>
      <c r="K1603" s="177" t="s">
        <v>19</v>
      </c>
      <c r="L1603" s="41"/>
      <c r="M1603" s="182" t="s">
        <v>19</v>
      </c>
      <c r="N1603" s="183" t="s">
        <v>43</v>
      </c>
      <c r="O1603" s="66"/>
      <c r="P1603" s="184">
        <f>O1603*H1603</f>
        <v>0</v>
      </c>
      <c r="Q1603" s="184">
        <v>0.00027</v>
      </c>
      <c r="R1603" s="184">
        <f>Q1603*H1603</f>
        <v>0.00027</v>
      </c>
      <c r="S1603" s="184">
        <v>0</v>
      </c>
      <c r="T1603" s="185">
        <f>S1603*H1603</f>
        <v>0</v>
      </c>
      <c r="U1603" s="36"/>
      <c r="V1603" s="36"/>
      <c r="W1603" s="36"/>
      <c r="X1603" s="36"/>
      <c r="Y1603" s="36"/>
      <c r="Z1603" s="36"/>
      <c r="AA1603" s="36"/>
      <c r="AB1603" s="36"/>
      <c r="AC1603" s="36"/>
      <c r="AD1603" s="36"/>
      <c r="AE1603" s="36"/>
      <c r="AR1603" s="186" t="s">
        <v>257</v>
      </c>
      <c r="AT1603" s="186" t="s">
        <v>146</v>
      </c>
      <c r="AU1603" s="186" t="s">
        <v>82</v>
      </c>
      <c r="AY1603" s="19" t="s">
        <v>143</v>
      </c>
      <c r="BE1603" s="187">
        <f>IF(N1603="základní",J1603,0)</f>
        <v>0</v>
      </c>
      <c r="BF1603" s="187">
        <f>IF(N1603="snížená",J1603,0)</f>
        <v>0</v>
      </c>
      <c r="BG1603" s="187">
        <f>IF(N1603="zákl. přenesená",J1603,0)</f>
        <v>0</v>
      </c>
      <c r="BH1603" s="187">
        <f>IF(N1603="sníž. přenesená",J1603,0)</f>
        <v>0</v>
      </c>
      <c r="BI1603" s="187">
        <f>IF(N1603="nulová",J1603,0)</f>
        <v>0</v>
      </c>
      <c r="BJ1603" s="19" t="s">
        <v>80</v>
      </c>
      <c r="BK1603" s="187">
        <f>ROUND(I1603*H1603,2)</f>
        <v>0</v>
      </c>
      <c r="BL1603" s="19" t="s">
        <v>257</v>
      </c>
      <c r="BM1603" s="186" t="s">
        <v>1946</v>
      </c>
    </row>
    <row r="1604" spans="2:51" s="13" customFormat="1" ht="12">
      <c r="B1604" s="193"/>
      <c r="C1604" s="194"/>
      <c r="D1604" s="195" t="s">
        <v>155</v>
      </c>
      <c r="E1604" s="196" t="s">
        <v>19</v>
      </c>
      <c r="F1604" s="197" t="s">
        <v>832</v>
      </c>
      <c r="G1604" s="194"/>
      <c r="H1604" s="196" t="s">
        <v>19</v>
      </c>
      <c r="I1604" s="198"/>
      <c r="J1604" s="194"/>
      <c r="K1604" s="194"/>
      <c r="L1604" s="199"/>
      <c r="M1604" s="200"/>
      <c r="N1604" s="201"/>
      <c r="O1604" s="201"/>
      <c r="P1604" s="201"/>
      <c r="Q1604" s="201"/>
      <c r="R1604" s="201"/>
      <c r="S1604" s="201"/>
      <c r="T1604" s="202"/>
      <c r="AT1604" s="203" t="s">
        <v>155</v>
      </c>
      <c r="AU1604" s="203" t="s">
        <v>82</v>
      </c>
      <c r="AV1604" s="13" t="s">
        <v>80</v>
      </c>
      <c r="AW1604" s="13" t="s">
        <v>33</v>
      </c>
      <c r="AX1604" s="13" t="s">
        <v>72</v>
      </c>
      <c r="AY1604" s="203" t="s">
        <v>143</v>
      </c>
    </row>
    <row r="1605" spans="2:51" s="14" customFormat="1" ht="12">
      <c r="B1605" s="204"/>
      <c r="C1605" s="205"/>
      <c r="D1605" s="195" t="s">
        <v>155</v>
      </c>
      <c r="E1605" s="206" t="s">
        <v>19</v>
      </c>
      <c r="F1605" s="207" t="s">
        <v>80</v>
      </c>
      <c r="G1605" s="205"/>
      <c r="H1605" s="208">
        <v>1</v>
      </c>
      <c r="I1605" s="209"/>
      <c r="J1605" s="205"/>
      <c r="K1605" s="205"/>
      <c r="L1605" s="210"/>
      <c r="M1605" s="211"/>
      <c r="N1605" s="212"/>
      <c r="O1605" s="212"/>
      <c r="P1605" s="212"/>
      <c r="Q1605" s="212"/>
      <c r="R1605" s="212"/>
      <c r="S1605" s="212"/>
      <c r="T1605" s="213"/>
      <c r="AT1605" s="214" t="s">
        <v>155</v>
      </c>
      <c r="AU1605" s="214" t="s">
        <v>82</v>
      </c>
      <c r="AV1605" s="14" t="s">
        <v>82</v>
      </c>
      <c r="AW1605" s="14" t="s">
        <v>33</v>
      </c>
      <c r="AX1605" s="14" t="s">
        <v>80</v>
      </c>
      <c r="AY1605" s="214" t="s">
        <v>143</v>
      </c>
    </row>
    <row r="1606" spans="1:65" s="2" customFormat="1" ht="62.65" customHeight="1">
      <c r="A1606" s="36"/>
      <c r="B1606" s="37"/>
      <c r="C1606" s="226" t="s">
        <v>1947</v>
      </c>
      <c r="D1606" s="226" t="s">
        <v>227</v>
      </c>
      <c r="E1606" s="227" t="s">
        <v>1948</v>
      </c>
      <c r="F1606" s="228" t="s">
        <v>1949</v>
      </c>
      <c r="G1606" s="229" t="s">
        <v>194</v>
      </c>
      <c r="H1606" s="230">
        <v>1</v>
      </c>
      <c r="I1606" s="231"/>
      <c r="J1606" s="232">
        <f>ROUND(I1606*H1606,2)</f>
        <v>0</v>
      </c>
      <c r="K1606" s="228" t="s">
        <v>19</v>
      </c>
      <c r="L1606" s="233"/>
      <c r="M1606" s="234" t="s">
        <v>19</v>
      </c>
      <c r="N1606" s="235" t="s">
        <v>43</v>
      </c>
      <c r="O1606" s="66"/>
      <c r="P1606" s="184">
        <f>O1606*H1606</f>
        <v>0</v>
      </c>
      <c r="Q1606" s="184">
        <v>0.006</v>
      </c>
      <c r="R1606" s="184">
        <f>Q1606*H1606</f>
        <v>0.006</v>
      </c>
      <c r="S1606" s="184">
        <v>0</v>
      </c>
      <c r="T1606" s="185">
        <f>S1606*H1606</f>
        <v>0</v>
      </c>
      <c r="U1606" s="36"/>
      <c r="V1606" s="36"/>
      <c r="W1606" s="36"/>
      <c r="X1606" s="36"/>
      <c r="Y1606" s="36"/>
      <c r="Z1606" s="36"/>
      <c r="AA1606" s="36"/>
      <c r="AB1606" s="36"/>
      <c r="AC1606" s="36"/>
      <c r="AD1606" s="36"/>
      <c r="AE1606" s="36"/>
      <c r="AR1606" s="186" t="s">
        <v>519</v>
      </c>
      <c r="AT1606" s="186" t="s">
        <v>227</v>
      </c>
      <c r="AU1606" s="186" t="s">
        <v>82</v>
      </c>
      <c r="AY1606" s="19" t="s">
        <v>143</v>
      </c>
      <c r="BE1606" s="187">
        <f>IF(N1606="základní",J1606,0)</f>
        <v>0</v>
      </c>
      <c r="BF1606" s="187">
        <f>IF(N1606="snížená",J1606,0)</f>
        <v>0</v>
      </c>
      <c r="BG1606" s="187">
        <f>IF(N1606="zákl. přenesená",J1606,0)</f>
        <v>0</v>
      </c>
      <c r="BH1606" s="187">
        <f>IF(N1606="sníž. přenesená",J1606,0)</f>
        <v>0</v>
      </c>
      <c r="BI1606" s="187">
        <f>IF(N1606="nulová",J1606,0)</f>
        <v>0</v>
      </c>
      <c r="BJ1606" s="19" t="s">
        <v>80</v>
      </c>
      <c r="BK1606" s="187">
        <f>ROUND(I1606*H1606,2)</f>
        <v>0</v>
      </c>
      <c r="BL1606" s="19" t="s">
        <v>257</v>
      </c>
      <c r="BM1606" s="186" t="s">
        <v>1950</v>
      </c>
    </row>
    <row r="1607" spans="1:65" s="2" customFormat="1" ht="16.5" customHeight="1">
      <c r="A1607" s="36"/>
      <c r="B1607" s="37"/>
      <c r="C1607" s="226" t="s">
        <v>1951</v>
      </c>
      <c r="D1607" s="226" t="s">
        <v>227</v>
      </c>
      <c r="E1607" s="227" t="s">
        <v>1952</v>
      </c>
      <c r="F1607" s="228" t="s">
        <v>1953</v>
      </c>
      <c r="G1607" s="229" t="s">
        <v>194</v>
      </c>
      <c r="H1607" s="230">
        <v>1</v>
      </c>
      <c r="I1607" s="231"/>
      <c r="J1607" s="232">
        <f>ROUND(I1607*H1607,2)</f>
        <v>0</v>
      </c>
      <c r="K1607" s="228" t="s">
        <v>19</v>
      </c>
      <c r="L1607" s="233"/>
      <c r="M1607" s="234" t="s">
        <v>19</v>
      </c>
      <c r="N1607" s="235" t="s">
        <v>43</v>
      </c>
      <c r="O1607" s="66"/>
      <c r="P1607" s="184">
        <f>O1607*H1607</f>
        <v>0</v>
      </c>
      <c r="Q1607" s="184">
        <v>0.0033</v>
      </c>
      <c r="R1607" s="184">
        <f>Q1607*H1607</f>
        <v>0.0033</v>
      </c>
      <c r="S1607" s="184">
        <v>0</v>
      </c>
      <c r="T1607" s="185">
        <f>S1607*H1607</f>
        <v>0</v>
      </c>
      <c r="U1607" s="36"/>
      <c r="V1607" s="36"/>
      <c r="W1607" s="36"/>
      <c r="X1607" s="36"/>
      <c r="Y1607" s="36"/>
      <c r="Z1607" s="36"/>
      <c r="AA1607" s="36"/>
      <c r="AB1607" s="36"/>
      <c r="AC1607" s="36"/>
      <c r="AD1607" s="36"/>
      <c r="AE1607" s="36"/>
      <c r="AR1607" s="186" t="s">
        <v>519</v>
      </c>
      <c r="AT1607" s="186" t="s">
        <v>227</v>
      </c>
      <c r="AU1607" s="186" t="s">
        <v>82</v>
      </c>
      <c r="AY1607" s="19" t="s">
        <v>143</v>
      </c>
      <c r="BE1607" s="187">
        <f>IF(N1607="základní",J1607,0)</f>
        <v>0</v>
      </c>
      <c r="BF1607" s="187">
        <f>IF(N1607="snížená",J1607,0)</f>
        <v>0</v>
      </c>
      <c r="BG1607" s="187">
        <f>IF(N1607="zákl. přenesená",J1607,0)</f>
        <v>0</v>
      </c>
      <c r="BH1607" s="187">
        <f>IF(N1607="sníž. přenesená",J1607,0)</f>
        <v>0</v>
      </c>
      <c r="BI1607" s="187">
        <f>IF(N1607="nulová",J1607,0)</f>
        <v>0</v>
      </c>
      <c r="BJ1607" s="19" t="s">
        <v>80</v>
      </c>
      <c r="BK1607" s="187">
        <f>ROUND(I1607*H1607,2)</f>
        <v>0</v>
      </c>
      <c r="BL1607" s="19" t="s">
        <v>257</v>
      </c>
      <c r="BM1607" s="186" t="s">
        <v>1954</v>
      </c>
    </row>
    <row r="1608" spans="1:65" s="2" customFormat="1" ht="37.9" customHeight="1">
      <c r="A1608" s="36"/>
      <c r="B1608" s="37"/>
      <c r="C1608" s="175" t="s">
        <v>1955</v>
      </c>
      <c r="D1608" s="175" t="s">
        <v>146</v>
      </c>
      <c r="E1608" s="176" t="s">
        <v>1956</v>
      </c>
      <c r="F1608" s="177" t="s">
        <v>1957</v>
      </c>
      <c r="G1608" s="178" t="s">
        <v>194</v>
      </c>
      <c r="H1608" s="179">
        <v>2</v>
      </c>
      <c r="I1608" s="180"/>
      <c r="J1608" s="181">
        <f>ROUND(I1608*H1608,2)</f>
        <v>0</v>
      </c>
      <c r="K1608" s="177" t="s">
        <v>150</v>
      </c>
      <c r="L1608" s="41"/>
      <c r="M1608" s="182" t="s">
        <v>19</v>
      </c>
      <c r="N1608" s="183" t="s">
        <v>43</v>
      </c>
      <c r="O1608" s="66"/>
      <c r="P1608" s="184">
        <f>O1608*H1608</f>
        <v>0</v>
      </c>
      <c r="Q1608" s="184">
        <v>0.00047</v>
      </c>
      <c r="R1608" s="184">
        <f>Q1608*H1608</f>
        <v>0.00094</v>
      </c>
      <c r="S1608" s="184">
        <v>0</v>
      </c>
      <c r="T1608" s="185">
        <f>S1608*H1608</f>
        <v>0</v>
      </c>
      <c r="U1608" s="36"/>
      <c r="V1608" s="36"/>
      <c r="W1608" s="36"/>
      <c r="X1608" s="36"/>
      <c r="Y1608" s="36"/>
      <c r="Z1608" s="36"/>
      <c r="AA1608" s="36"/>
      <c r="AB1608" s="36"/>
      <c r="AC1608" s="36"/>
      <c r="AD1608" s="36"/>
      <c r="AE1608" s="36"/>
      <c r="AR1608" s="186" t="s">
        <v>257</v>
      </c>
      <c r="AT1608" s="186" t="s">
        <v>146</v>
      </c>
      <c r="AU1608" s="186" t="s">
        <v>82</v>
      </c>
      <c r="AY1608" s="19" t="s">
        <v>143</v>
      </c>
      <c r="BE1608" s="187">
        <f>IF(N1608="základní",J1608,0)</f>
        <v>0</v>
      </c>
      <c r="BF1608" s="187">
        <f>IF(N1608="snížená",J1608,0)</f>
        <v>0</v>
      </c>
      <c r="BG1608" s="187">
        <f>IF(N1608="zákl. přenesená",J1608,0)</f>
        <v>0</v>
      </c>
      <c r="BH1608" s="187">
        <f>IF(N1608="sníž. přenesená",J1608,0)</f>
        <v>0</v>
      </c>
      <c r="BI1608" s="187">
        <f>IF(N1608="nulová",J1608,0)</f>
        <v>0</v>
      </c>
      <c r="BJ1608" s="19" t="s">
        <v>80</v>
      </c>
      <c r="BK1608" s="187">
        <f>ROUND(I1608*H1608,2)</f>
        <v>0</v>
      </c>
      <c r="BL1608" s="19" t="s">
        <v>257</v>
      </c>
      <c r="BM1608" s="186" t="s">
        <v>1958</v>
      </c>
    </row>
    <row r="1609" spans="1:47" s="2" customFormat="1" ht="12">
      <c r="A1609" s="36"/>
      <c r="B1609" s="37"/>
      <c r="C1609" s="38"/>
      <c r="D1609" s="188" t="s">
        <v>153</v>
      </c>
      <c r="E1609" s="38"/>
      <c r="F1609" s="189" t="s">
        <v>1959</v>
      </c>
      <c r="G1609" s="38"/>
      <c r="H1609" s="38"/>
      <c r="I1609" s="190"/>
      <c r="J1609" s="38"/>
      <c r="K1609" s="38"/>
      <c r="L1609" s="41"/>
      <c r="M1609" s="191"/>
      <c r="N1609" s="192"/>
      <c r="O1609" s="66"/>
      <c r="P1609" s="66"/>
      <c r="Q1609" s="66"/>
      <c r="R1609" s="66"/>
      <c r="S1609" s="66"/>
      <c r="T1609" s="67"/>
      <c r="U1609" s="36"/>
      <c r="V1609" s="36"/>
      <c r="W1609" s="36"/>
      <c r="X1609" s="36"/>
      <c r="Y1609" s="36"/>
      <c r="Z1609" s="36"/>
      <c r="AA1609" s="36"/>
      <c r="AB1609" s="36"/>
      <c r="AC1609" s="36"/>
      <c r="AD1609" s="36"/>
      <c r="AE1609" s="36"/>
      <c r="AT1609" s="19" t="s">
        <v>153</v>
      </c>
      <c r="AU1609" s="19" t="s">
        <v>82</v>
      </c>
    </row>
    <row r="1610" spans="2:51" s="14" customFormat="1" ht="12">
      <c r="B1610" s="204"/>
      <c r="C1610" s="205"/>
      <c r="D1610" s="195" t="s">
        <v>155</v>
      </c>
      <c r="E1610" s="206" t="s">
        <v>19</v>
      </c>
      <c r="F1610" s="207" t="s">
        <v>1916</v>
      </c>
      <c r="G1610" s="205"/>
      <c r="H1610" s="208">
        <v>1</v>
      </c>
      <c r="I1610" s="209"/>
      <c r="J1610" s="205"/>
      <c r="K1610" s="205"/>
      <c r="L1610" s="210"/>
      <c r="M1610" s="211"/>
      <c r="N1610" s="212"/>
      <c r="O1610" s="212"/>
      <c r="P1610" s="212"/>
      <c r="Q1610" s="212"/>
      <c r="R1610" s="212"/>
      <c r="S1610" s="212"/>
      <c r="T1610" s="213"/>
      <c r="AT1610" s="214" t="s">
        <v>155</v>
      </c>
      <c r="AU1610" s="214" t="s">
        <v>82</v>
      </c>
      <c r="AV1610" s="14" t="s">
        <v>82</v>
      </c>
      <c r="AW1610" s="14" t="s">
        <v>33</v>
      </c>
      <c r="AX1610" s="14" t="s">
        <v>72</v>
      </c>
      <c r="AY1610" s="214" t="s">
        <v>143</v>
      </c>
    </row>
    <row r="1611" spans="2:51" s="14" customFormat="1" ht="12">
      <c r="B1611" s="204"/>
      <c r="C1611" s="205"/>
      <c r="D1611" s="195" t="s">
        <v>155</v>
      </c>
      <c r="E1611" s="206" t="s">
        <v>19</v>
      </c>
      <c r="F1611" s="207" t="s">
        <v>1907</v>
      </c>
      <c r="G1611" s="205"/>
      <c r="H1611" s="208">
        <v>1</v>
      </c>
      <c r="I1611" s="209"/>
      <c r="J1611" s="205"/>
      <c r="K1611" s="205"/>
      <c r="L1611" s="210"/>
      <c r="M1611" s="211"/>
      <c r="N1611" s="212"/>
      <c r="O1611" s="212"/>
      <c r="P1611" s="212"/>
      <c r="Q1611" s="212"/>
      <c r="R1611" s="212"/>
      <c r="S1611" s="212"/>
      <c r="T1611" s="213"/>
      <c r="AT1611" s="214" t="s">
        <v>155</v>
      </c>
      <c r="AU1611" s="214" t="s">
        <v>82</v>
      </c>
      <c r="AV1611" s="14" t="s">
        <v>82</v>
      </c>
      <c r="AW1611" s="14" t="s">
        <v>33</v>
      </c>
      <c r="AX1611" s="14" t="s">
        <v>72</v>
      </c>
      <c r="AY1611" s="214" t="s">
        <v>143</v>
      </c>
    </row>
    <row r="1612" spans="2:51" s="15" customFormat="1" ht="12">
      <c r="B1612" s="215"/>
      <c r="C1612" s="216"/>
      <c r="D1612" s="195" t="s">
        <v>155</v>
      </c>
      <c r="E1612" s="217" t="s">
        <v>19</v>
      </c>
      <c r="F1612" s="218" t="s">
        <v>166</v>
      </c>
      <c r="G1612" s="216"/>
      <c r="H1612" s="219">
        <v>2</v>
      </c>
      <c r="I1612" s="220"/>
      <c r="J1612" s="216"/>
      <c r="K1612" s="216"/>
      <c r="L1612" s="221"/>
      <c r="M1612" s="222"/>
      <c r="N1612" s="223"/>
      <c r="O1612" s="223"/>
      <c r="P1612" s="223"/>
      <c r="Q1612" s="223"/>
      <c r="R1612" s="223"/>
      <c r="S1612" s="223"/>
      <c r="T1612" s="224"/>
      <c r="AT1612" s="225" t="s">
        <v>155</v>
      </c>
      <c r="AU1612" s="225" t="s">
        <v>82</v>
      </c>
      <c r="AV1612" s="15" t="s">
        <v>151</v>
      </c>
      <c r="AW1612" s="15" t="s">
        <v>33</v>
      </c>
      <c r="AX1612" s="15" t="s">
        <v>80</v>
      </c>
      <c r="AY1612" s="225" t="s">
        <v>143</v>
      </c>
    </row>
    <row r="1613" spans="1:65" s="2" customFormat="1" ht="37.9" customHeight="1">
      <c r="A1613" s="36"/>
      <c r="B1613" s="37"/>
      <c r="C1613" s="226" t="s">
        <v>1960</v>
      </c>
      <c r="D1613" s="226" t="s">
        <v>227</v>
      </c>
      <c r="E1613" s="227" t="s">
        <v>1961</v>
      </c>
      <c r="F1613" s="228" t="s">
        <v>1962</v>
      </c>
      <c r="G1613" s="229" t="s">
        <v>194</v>
      </c>
      <c r="H1613" s="230">
        <v>2</v>
      </c>
      <c r="I1613" s="231"/>
      <c r="J1613" s="232">
        <f>ROUND(I1613*H1613,2)</f>
        <v>0</v>
      </c>
      <c r="K1613" s="228" t="s">
        <v>150</v>
      </c>
      <c r="L1613" s="233"/>
      <c r="M1613" s="234" t="s">
        <v>19</v>
      </c>
      <c r="N1613" s="235" t="s">
        <v>43</v>
      </c>
      <c r="O1613" s="66"/>
      <c r="P1613" s="184">
        <f>O1613*H1613</f>
        <v>0</v>
      </c>
      <c r="Q1613" s="184">
        <v>0.016</v>
      </c>
      <c r="R1613" s="184">
        <f>Q1613*H1613</f>
        <v>0.032</v>
      </c>
      <c r="S1613" s="184">
        <v>0</v>
      </c>
      <c r="T1613" s="185">
        <f>S1613*H1613</f>
        <v>0</v>
      </c>
      <c r="U1613" s="36"/>
      <c r="V1613" s="36"/>
      <c r="W1613" s="36"/>
      <c r="X1613" s="36"/>
      <c r="Y1613" s="36"/>
      <c r="Z1613" s="36"/>
      <c r="AA1613" s="36"/>
      <c r="AB1613" s="36"/>
      <c r="AC1613" s="36"/>
      <c r="AD1613" s="36"/>
      <c r="AE1613" s="36"/>
      <c r="AR1613" s="186" t="s">
        <v>519</v>
      </c>
      <c r="AT1613" s="186" t="s">
        <v>227</v>
      </c>
      <c r="AU1613" s="186" t="s">
        <v>82</v>
      </c>
      <c r="AY1613" s="19" t="s">
        <v>143</v>
      </c>
      <c r="BE1613" s="187">
        <f>IF(N1613="základní",J1613,0)</f>
        <v>0</v>
      </c>
      <c r="BF1613" s="187">
        <f>IF(N1613="snížená",J1613,0)</f>
        <v>0</v>
      </c>
      <c r="BG1613" s="187">
        <f>IF(N1613="zákl. přenesená",J1613,0)</f>
        <v>0</v>
      </c>
      <c r="BH1613" s="187">
        <f>IF(N1613="sníž. přenesená",J1613,0)</f>
        <v>0</v>
      </c>
      <c r="BI1613" s="187">
        <f>IF(N1613="nulová",J1613,0)</f>
        <v>0</v>
      </c>
      <c r="BJ1613" s="19" t="s">
        <v>80</v>
      </c>
      <c r="BK1613" s="187">
        <f>ROUND(I1613*H1613,2)</f>
        <v>0</v>
      </c>
      <c r="BL1613" s="19" t="s">
        <v>257</v>
      </c>
      <c r="BM1613" s="186" t="s">
        <v>1963</v>
      </c>
    </row>
    <row r="1614" spans="1:65" s="2" customFormat="1" ht="37.9" customHeight="1">
      <c r="A1614" s="36"/>
      <c r="B1614" s="37"/>
      <c r="C1614" s="175" t="s">
        <v>1964</v>
      </c>
      <c r="D1614" s="175" t="s">
        <v>146</v>
      </c>
      <c r="E1614" s="176" t="s">
        <v>1965</v>
      </c>
      <c r="F1614" s="177" t="s">
        <v>1966</v>
      </c>
      <c r="G1614" s="178" t="s">
        <v>194</v>
      </c>
      <c r="H1614" s="179">
        <v>2</v>
      </c>
      <c r="I1614" s="180"/>
      <c r="J1614" s="181">
        <f>ROUND(I1614*H1614,2)</f>
        <v>0</v>
      </c>
      <c r="K1614" s="177" t="s">
        <v>150</v>
      </c>
      <c r="L1614" s="41"/>
      <c r="M1614" s="182" t="s">
        <v>19</v>
      </c>
      <c r="N1614" s="183" t="s">
        <v>43</v>
      </c>
      <c r="O1614" s="66"/>
      <c r="P1614" s="184">
        <f>O1614*H1614</f>
        <v>0</v>
      </c>
      <c r="Q1614" s="184">
        <v>0.0004</v>
      </c>
      <c r="R1614" s="184">
        <f>Q1614*H1614</f>
        <v>0.0008</v>
      </c>
      <c r="S1614" s="184">
        <v>0</v>
      </c>
      <c r="T1614" s="185">
        <f>S1614*H1614</f>
        <v>0</v>
      </c>
      <c r="U1614" s="36"/>
      <c r="V1614" s="36"/>
      <c r="W1614" s="36"/>
      <c r="X1614" s="36"/>
      <c r="Y1614" s="36"/>
      <c r="Z1614" s="36"/>
      <c r="AA1614" s="36"/>
      <c r="AB1614" s="36"/>
      <c r="AC1614" s="36"/>
      <c r="AD1614" s="36"/>
      <c r="AE1614" s="36"/>
      <c r="AR1614" s="186" t="s">
        <v>257</v>
      </c>
      <c r="AT1614" s="186" t="s">
        <v>146</v>
      </c>
      <c r="AU1614" s="186" t="s">
        <v>82</v>
      </c>
      <c r="AY1614" s="19" t="s">
        <v>143</v>
      </c>
      <c r="BE1614" s="187">
        <f>IF(N1614="základní",J1614,0)</f>
        <v>0</v>
      </c>
      <c r="BF1614" s="187">
        <f>IF(N1614="snížená",J1614,0)</f>
        <v>0</v>
      </c>
      <c r="BG1614" s="187">
        <f>IF(N1614="zákl. přenesená",J1614,0)</f>
        <v>0</v>
      </c>
      <c r="BH1614" s="187">
        <f>IF(N1614="sníž. přenesená",J1614,0)</f>
        <v>0</v>
      </c>
      <c r="BI1614" s="187">
        <f>IF(N1614="nulová",J1614,0)</f>
        <v>0</v>
      </c>
      <c r="BJ1614" s="19" t="s">
        <v>80</v>
      </c>
      <c r="BK1614" s="187">
        <f>ROUND(I1614*H1614,2)</f>
        <v>0</v>
      </c>
      <c r="BL1614" s="19" t="s">
        <v>257</v>
      </c>
      <c r="BM1614" s="186" t="s">
        <v>1967</v>
      </c>
    </row>
    <row r="1615" spans="1:47" s="2" customFormat="1" ht="12">
      <c r="A1615" s="36"/>
      <c r="B1615" s="37"/>
      <c r="C1615" s="38"/>
      <c r="D1615" s="188" t="s">
        <v>153</v>
      </c>
      <c r="E1615" s="38"/>
      <c r="F1615" s="189" t="s">
        <v>1968</v>
      </c>
      <c r="G1615" s="38"/>
      <c r="H1615" s="38"/>
      <c r="I1615" s="190"/>
      <c r="J1615" s="38"/>
      <c r="K1615" s="38"/>
      <c r="L1615" s="41"/>
      <c r="M1615" s="191"/>
      <c r="N1615" s="192"/>
      <c r="O1615" s="66"/>
      <c r="P1615" s="66"/>
      <c r="Q1615" s="66"/>
      <c r="R1615" s="66"/>
      <c r="S1615" s="66"/>
      <c r="T1615" s="67"/>
      <c r="U1615" s="36"/>
      <c r="V1615" s="36"/>
      <c r="W1615" s="36"/>
      <c r="X1615" s="36"/>
      <c r="Y1615" s="36"/>
      <c r="Z1615" s="36"/>
      <c r="AA1615" s="36"/>
      <c r="AB1615" s="36"/>
      <c r="AC1615" s="36"/>
      <c r="AD1615" s="36"/>
      <c r="AE1615" s="36"/>
      <c r="AT1615" s="19" t="s">
        <v>153</v>
      </c>
      <c r="AU1615" s="19" t="s">
        <v>82</v>
      </c>
    </row>
    <row r="1616" spans="2:51" s="14" customFormat="1" ht="12">
      <c r="B1616" s="204"/>
      <c r="C1616" s="205"/>
      <c r="D1616" s="195" t="s">
        <v>155</v>
      </c>
      <c r="E1616" s="206" t="s">
        <v>19</v>
      </c>
      <c r="F1616" s="207" t="s">
        <v>1925</v>
      </c>
      <c r="G1616" s="205"/>
      <c r="H1616" s="208">
        <v>2</v>
      </c>
      <c r="I1616" s="209"/>
      <c r="J1616" s="205"/>
      <c r="K1616" s="205"/>
      <c r="L1616" s="210"/>
      <c r="M1616" s="211"/>
      <c r="N1616" s="212"/>
      <c r="O1616" s="212"/>
      <c r="P1616" s="212"/>
      <c r="Q1616" s="212"/>
      <c r="R1616" s="212"/>
      <c r="S1616" s="212"/>
      <c r="T1616" s="213"/>
      <c r="AT1616" s="214" t="s">
        <v>155</v>
      </c>
      <c r="AU1616" s="214" t="s">
        <v>82</v>
      </c>
      <c r="AV1616" s="14" t="s">
        <v>82</v>
      </c>
      <c r="AW1616" s="14" t="s">
        <v>33</v>
      </c>
      <c r="AX1616" s="14" t="s">
        <v>80</v>
      </c>
      <c r="AY1616" s="214" t="s">
        <v>143</v>
      </c>
    </row>
    <row r="1617" spans="1:65" s="2" customFormat="1" ht="37.9" customHeight="1">
      <c r="A1617" s="36"/>
      <c r="B1617" s="37"/>
      <c r="C1617" s="226" t="s">
        <v>1969</v>
      </c>
      <c r="D1617" s="226" t="s">
        <v>227</v>
      </c>
      <c r="E1617" s="227" t="s">
        <v>1970</v>
      </c>
      <c r="F1617" s="228" t="s">
        <v>1971</v>
      </c>
      <c r="G1617" s="229" t="s">
        <v>194</v>
      </c>
      <c r="H1617" s="230">
        <v>2</v>
      </c>
      <c r="I1617" s="231"/>
      <c r="J1617" s="232">
        <f>ROUND(I1617*H1617,2)</f>
        <v>0</v>
      </c>
      <c r="K1617" s="228" t="s">
        <v>150</v>
      </c>
      <c r="L1617" s="233"/>
      <c r="M1617" s="234" t="s">
        <v>19</v>
      </c>
      <c r="N1617" s="235" t="s">
        <v>43</v>
      </c>
      <c r="O1617" s="66"/>
      <c r="P1617" s="184">
        <f>O1617*H1617</f>
        <v>0</v>
      </c>
      <c r="Q1617" s="184">
        <v>0.016</v>
      </c>
      <c r="R1617" s="184">
        <f>Q1617*H1617</f>
        <v>0.032</v>
      </c>
      <c r="S1617" s="184">
        <v>0</v>
      </c>
      <c r="T1617" s="185">
        <f>S1617*H1617</f>
        <v>0</v>
      </c>
      <c r="U1617" s="36"/>
      <c r="V1617" s="36"/>
      <c r="W1617" s="36"/>
      <c r="X1617" s="36"/>
      <c r="Y1617" s="36"/>
      <c r="Z1617" s="36"/>
      <c r="AA1617" s="36"/>
      <c r="AB1617" s="36"/>
      <c r="AC1617" s="36"/>
      <c r="AD1617" s="36"/>
      <c r="AE1617" s="36"/>
      <c r="AR1617" s="186" t="s">
        <v>519</v>
      </c>
      <c r="AT1617" s="186" t="s">
        <v>227</v>
      </c>
      <c r="AU1617" s="186" t="s">
        <v>82</v>
      </c>
      <c r="AY1617" s="19" t="s">
        <v>143</v>
      </c>
      <c r="BE1617" s="187">
        <f>IF(N1617="základní",J1617,0)</f>
        <v>0</v>
      </c>
      <c r="BF1617" s="187">
        <f>IF(N1617="snížená",J1617,0)</f>
        <v>0</v>
      </c>
      <c r="BG1617" s="187">
        <f>IF(N1617="zákl. přenesená",J1617,0)</f>
        <v>0</v>
      </c>
      <c r="BH1617" s="187">
        <f>IF(N1617="sníž. přenesená",J1617,0)</f>
        <v>0</v>
      </c>
      <c r="BI1617" s="187">
        <f>IF(N1617="nulová",J1617,0)</f>
        <v>0</v>
      </c>
      <c r="BJ1617" s="19" t="s">
        <v>80</v>
      </c>
      <c r="BK1617" s="187">
        <f>ROUND(I1617*H1617,2)</f>
        <v>0</v>
      </c>
      <c r="BL1617" s="19" t="s">
        <v>257</v>
      </c>
      <c r="BM1617" s="186" t="s">
        <v>1972</v>
      </c>
    </row>
    <row r="1618" spans="1:65" s="2" customFormat="1" ht="37.9" customHeight="1">
      <c r="A1618" s="36"/>
      <c r="B1618" s="37"/>
      <c r="C1618" s="175" t="s">
        <v>1973</v>
      </c>
      <c r="D1618" s="175" t="s">
        <v>146</v>
      </c>
      <c r="E1618" s="176" t="s">
        <v>1974</v>
      </c>
      <c r="F1618" s="177" t="s">
        <v>1975</v>
      </c>
      <c r="G1618" s="178" t="s">
        <v>169</v>
      </c>
      <c r="H1618" s="179">
        <v>6.4</v>
      </c>
      <c r="I1618" s="180"/>
      <c r="J1618" s="181">
        <f>ROUND(I1618*H1618,2)</f>
        <v>0</v>
      </c>
      <c r="K1618" s="177" t="s">
        <v>19</v>
      </c>
      <c r="L1618" s="41"/>
      <c r="M1618" s="182" t="s">
        <v>19</v>
      </c>
      <c r="N1618" s="183" t="s">
        <v>43</v>
      </c>
      <c r="O1618" s="66"/>
      <c r="P1618" s="184">
        <f>O1618*H1618</f>
        <v>0</v>
      </c>
      <c r="Q1618" s="184">
        <v>0</v>
      </c>
      <c r="R1618" s="184">
        <f>Q1618*H1618</f>
        <v>0</v>
      </c>
      <c r="S1618" s="184">
        <v>0.131</v>
      </c>
      <c r="T1618" s="185">
        <f>S1618*H1618</f>
        <v>0.8384</v>
      </c>
      <c r="U1618" s="36"/>
      <c r="V1618" s="36"/>
      <c r="W1618" s="36"/>
      <c r="X1618" s="36"/>
      <c r="Y1618" s="36"/>
      <c r="Z1618" s="36"/>
      <c r="AA1618" s="36"/>
      <c r="AB1618" s="36"/>
      <c r="AC1618" s="36"/>
      <c r="AD1618" s="36"/>
      <c r="AE1618" s="36"/>
      <c r="AR1618" s="186" t="s">
        <v>257</v>
      </c>
      <c r="AT1618" s="186" t="s">
        <v>146</v>
      </c>
      <c r="AU1618" s="186" t="s">
        <v>82</v>
      </c>
      <c r="AY1618" s="19" t="s">
        <v>143</v>
      </c>
      <c r="BE1618" s="187">
        <f>IF(N1618="základní",J1618,0)</f>
        <v>0</v>
      </c>
      <c r="BF1618" s="187">
        <f>IF(N1618="snížená",J1618,0)</f>
        <v>0</v>
      </c>
      <c r="BG1618" s="187">
        <f>IF(N1618="zákl. přenesená",J1618,0)</f>
        <v>0</v>
      </c>
      <c r="BH1618" s="187">
        <f>IF(N1618="sníž. přenesená",J1618,0)</f>
        <v>0</v>
      </c>
      <c r="BI1618" s="187">
        <f>IF(N1618="nulová",J1618,0)</f>
        <v>0</v>
      </c>
      <c r="BJ1618" s="19" t="s">
        <v>80</v>
      </c>
      <c r="BK1618" s="187">
        <f>ROUND(I1618*H1618,2)</f>
        <v>0</v>
      </c>
      <c r="BL1618" s="19" t="s">
        <v>257</v>
      </c>
      <c r="BM1618" s="186" t="s">
        <v>1976</v>
      </c>
    </row>
    <row r="1619" spans="2:51" s="13" customFormat="1" ht="12">
      <c r="B1619" s="193"/>
      <c r="C1619" s="194"/>
      <c r="D1619" s="195" t="s">
        <v>155</v>
      </c>
      <c r="E1619" s="196" t="s">
        <v>19</v>
      </c>
      <c r="F1619" s="197" t="s">
        <v>1977</v>
      </c>
      <c r="G1619" s="194"/>
      <c r="H1619" s="196" t="s">
        <v>19</v>
      </c>
      <c r="I1619" s="198"/>
      <c r="J1619" s="194"/>
      <c r="K1619" s="194"/>
      <c r="L1619" s="199"/>
      <c r="M1619" s="200"/>
      <c r="N1619" s="201"/>
      <c r="O1619" s="201"/>
      <c r="P1619" s="201"/>
      <c r="Q1619" s="201"/>
      <c r="R1619" s="201"/>
      <c r="S1619" s="201"/>
      <c r="T1619" s="202"/>
      <c r="AT1619" s="203" t="s">
        <v>155</v>
      </c>
      <c r="AU1619" s="203" t="s">
        <v>82</v>
      </c>
      <c r="AV1619" s="13" t="s">
        <v>80</v>
      </c>
      <c r="AW1619" s="13" t="s">
        <v>33</v>
      </c>
      <c r="AX1619" s="13" t="s">
        <v>72</v>
      </c>
      <c r="AY1619" s="203" t="s">
        <v>143</v>
      </c>
    </row>
    <row r="1620" spans="2:51" s="14" customFormat="1" ht="12">
      <c r="B1620" s="204"/>
      <c r="C1620" s="205"/>
      <c r="D1620" s="195" t="s">
        <v>155</v>
      </c>
      <c r="E1620" s="206" t="s">
        <v>19</v>
      </c>
      <c r="F1620" s="207" t="s">
        <v>1978</v>
      </c>
      <c r="G1620" s="205"/>
      <c r="H1620" s="208">
        <v>6.4</v>
      </c>
      <c r="I1620" s="209"/>
      <c r="J1620" s="205"/>
      <c r="K1620" s="205"/>
      <c r="L1620" s="210"/>
      <c r="M1620" s="211"/>
      <c r="N1620" s="212"/>
      <c r="O1620" s="212"/>
      <c r="P1620" s="212"/>
      <c r="Q1620" s="212"/>
      <c r="R1620" s="212"/>
      <c r="S1620" s="212"/>
      <c r="T1620" s="213"/>
      <c r="AT1620" s="214" t="s">
        <v>155</v>
      </c>
      <c r="AU1620" s="214" t="s">
        <v>82</v>
      </c>
      <c r="AV1620" s="14" t="s">
        <v>82</v>
      </c>
      <c r="AW1620" s="14" t="s">
        <v>33</v>
      </c>
      <c r="AX1620" s="14" t="s">
        <v>80</v>
      </c>
      <c r="AY1620" s="214" t="s">
        <v>143</v>
      </c>
    </row>
    <row r="1621" spans="1:65" s="2" customFormat="1" ht="37.9" customHeight="1">
      <c r="A1621" s="36"/>
      <c r="B1621" s="37"/>
      <c r="C1621" s="175" t="s">
        <v>1979</v>
      </c>
      <c r="D1621" s="175" t="s">
        <v>146</v>
      </c>
      <c r="E1621" s="176" t="s">
        <v>1980</v>
      </c>
      <c r="F1621" s="177" t="s">
        <v>1981</v>
      </c>
      <c r="G1621" s="178" t="s">
        <v>169</v>
      </c>
      <c r="H1621" s="179">
        <v>6.4</v>
      </c>
      <c r="I1621" s="180"/>
      <c r="J1621" s="181">
        <f>ROUND(I1621*H1621,2)</f>
        <v>0</v>
      </c>
      <c r="K1621" s="177" t="s">
        <v>150</v>
      </c>
      <c r="L1621" s="41"/>
      <c r="M1621" s="182" t="s">
        <v>19</v>
      </c>
      <c r="N1621" s="183" t="s">
        <v>43</v>
      </c>
      <c r="O1621" s="66"/>
      <c r="P1621" s="184">
        <f>O1621*H1621</f>
        <v>0</v>
      </c>
      <c r="Q1621" s="184">
        <v>0</v>
      </c>
      <c r="R1621" s="184">
        <f>Q1621*H1621</f>
        <v>0</v>
      </c>
      <c r="S1621" s="184">
        <v>0</v>
      </c>
      <c r="T1621" s="185">
        <f>S1621*H1621</f>
        <v>0</v>
      </c>
      <c r="U1621" s="36"/>
      <c r="V1621" s="36"/>
      <c r="W1621" s="36"/>
      <c r="X1621" s="36"/>
      <c r="Y1621" s="36"/>
      <c r="Z1621" s="36"/>
      <c r="AA1621" s="36"/>
      <c r="AB1621" s="36"/>
      <c r="AC1621" s="36"/>
      <c r="AD1621" s="36"/>
      <c r="AE1621" s="36"/>
      <c r="AR1621" s="186" t="s">
        <v>257</v>
      </c>
      <c r="AT1621" s="186" t="s">
        <v>146</v>
      </c>
      <c r="AU1621" s="186" t="s">
        <v>82</v>
      </c>
      <c r="AY1621" s="19" t="s">
        <v>143</v>
      </c>
      <c r="BE1621" s="187">
        <f>IF(N1621="základní",J1621,0)</f>
        <v>0</v>
      </c>
      <c r="BF1621" s="187">
        <f>IF(N1621="snížená",J1621,0)</f>
        <v>0</v>
      </c>
      <c r="BG1621" s="187">
        <f>IF(N1621="zákl. přenesená",J1621,0)</f>
        <v>0</v>
      </c>
      <c r="BH1621" s="187">
        <f>IF(N1621="sníž. přenesená",J1621,0)</f>
        <v>0</v>
      </c>
      <c r="BI1621" s="187">
        <f>IF(N1621="nulová",J1621,0)</f>
        <v>0</v>
      </c>
      <c r="BJ1621" s="19" t="s">
        <v>80</v>
      </c>
      <c r="BK1621" s="187">
        <f>ROUND(I1621*H1621,2)</f>
        <v>0</v>
      </c>
      <c r="BL1621" s="19" t="s">
        <v>257</v>
      </c>
      <c r="BM1621" s="186" t="s">
        <v>1982</v>
      </c>
    </row>
    <row r="1622" spans="1:47" s="2" customFormat="1" ht="12">
      <c r="A1622" s="36"/>
      <c r="B1622" s="37"/>
      <c r="C1622" s="38"/>
      <c r="D1622" s="188" t="s">
        <v>153</v>
      </c>
      <c r="E1622" s="38"/>
      <c r="F1622" s="189" t="s">
        <v>1983</v>
      </c>
      <c r="G1622" s="38"/>
      <c r="H1622" s="38"/>
      <c r="I1622" s="190"/>
      <c r="J1622" s="38"/>
      <c r="K1622" s="38"/>
      <c r="L1622" s="41"/>
      <c r="M1622" s="191"/>
      <c r="N1622" s="192"/>
      <c r="O1622" s="66"/>
      <c r="P1622" s="66"/>
      <c r="Q1622" s="66"/>
      <c r="R1622" s="66"/>
      <c r="S1622" s="66"/>
      <c r="T1622" s="67"/>
      <c r="U1622" s="36"/>
      <c r="V1622" s="36"/>
      <c r="W1622" s="36"/>
      <c r="X1622" s="36"/>
      <c r="Y1622" s="36"/>
      <c r="Z1622" s="36"/>
      <c r="AA1622" s="36"/>
      <c r="AB1622" s="36"/>
      <c r="AC1622" s="36"/>
      <c r="AD1622" s="36"/>
      <c r="AE1622" s="36"/>
      <c r="AT1622" s="19" t="s">
        <v>153</v>
      </c>
      <c r="AU1622" s="19" t="s">
        <v>82</v>
      </c>
    </row>
    <row r="1623" spans="2:51" s="13" customFormat="1" ht="12">
      <c r="B1623" s="193"/>
      <c r="C1623" s="194"/>
      <c r="D1623" s="195" t="s">
        <v>155</v>
      </c>
      <c r="E1623" s="196" t="s">
        <v>19</v>
      </c>
      <c r="F1623" s="197" t="s">
        <v>1977</v>
      </c>
      <c r="G1623" s="194"/>
      <c r="H1623" s="196" t="s">
        <v>19</v>
      </c>
      <c r="I1623" s="198"/>
      <c r="J1623" s="194"/>
      <c r="K1623" s="194"/>
      <c r="L1623" s="199"/>
      <c r="M1623" s="200"/>
      <c r="N1623" s="201"/>
      <c r="O1623" s="201"/>
      <c r="P1623" s="201"/>
      <c r="Q1623" s="201"/>
      <c r="R1623" s="201"/>
      <c r="S1623" s="201"/>
      <c r="T1623" s="202"/>
      <c r="AT1623" s="203" t="s">
        <v>155</v>
      </c>
      <c r="AU1623" s="203" t="s">
        <v>82</v>
      </c>
      <c r="AV1623" s="13" t="s">
        <v>80</v>
      </c>
      <c r="AW1623" s="13" t="s">
        <v>33</v>
      </c>
      <c r="AX1623" s="13" t="s">
        <v>72</v>
      </c>
      <c r="AY1623" s="203" t="s">
        <v>143</v>
      </c>
    </row>
    <row r="1624" spans="2:51" s="14" customFormat="1" ht="12">
      <c r="B1624" s="204"/>
      <c r="C1624" s="205"/>
      <c r="D1624" s="195" t="s">
        <v>155</v>
      </c>
      <c r="E1624" s="206" t="s">
        <v>19</v>
      </c>
      <c r="F1624" s="207" t="s">
        <v>1978</v>
      </c>
      <c r="G1624" s="205"/>
      <c r="H1624" s="208">
        <v>6.4</v>
      </c>
      <c r="I1624" s="209"/>
      <c r="J1624" s="205"/>
      <c r="K1624" s="205"/>
      <c r="L1624" s="210"/>
      <c r="M1624" s="211"/>
      <c r="N1624" s="212"/>
      <c r="O1624" s="212"/>
      <c r="P1624" s="212"/>
      <c r="Q1624" s="212"/>
      <c r="R1624" s="212"/>
      <c r="S1624" s="212"/>
      <c r="T1624" s="213"/>
      <c r="AT1624" s="214" t="s">
        <v>155</v>
      </c>
      <c r="AU1624" s="214" t="s">
        <v>82</v>
      </c>
      <c r="AV1624" s="14" t="s">
        <v>82</v>
      </c>
      <c r="AW1624" s="14" t="s">
        <v>33</v>
      </c>
      <c r="AX1624" s="14" t="s">
        <v>80</v>
      </c>
      <c r="AY1624" s="214" t="s">
        <v>143</v>
      </c>
    </row>
    <row r="1625" spans="1:65" s="2" customFormat="1" ht="54.75" customHeight="1">
      <c r="A1625" s="36"/>
      <c r="B1625" s="37"/>
      <c r="C1625" s="175" t="s">
        <v>1984</v>
      </c>
      <c r="D1625" s="175" t="s">
        <v>146</v>
      </c>
      <c r="E1625" s="176" t="s">
        <v>1985</v>
      </c>
      <c r="F1625" s="177" t="s">
        <v>3352</v>
      </c>
      <c r="G1625" s="178" t="s">
        <v>194</v>
      </c>
      <c r="H1625" s="179">
        <v>3</v>
      </c>
      <c r="I1625" s="180"/>
      <c r="J1625" s="181">
        <f>ROUND(I1625*H1625,2)</f>
        <v>0</v>
      </c>
      <c r="K1625" s="177" t="s">
        <v>19</v>
      </c>
      <c r="L1625" s="41"/>
      <c r="M1625" s="182" t="s">
        <v>19</v>
      </c>
      <c r="N1625" s="183" t="s">
        <v>43</v>
      </c>
      <c r="O1625" s="66"/>
      <c r="P1625" s="184">
        <f>O1625*H1625</f>
        <v>0</v>
      </c>
      <c r="Q1625" s="184">
        <v>0</v>
      </c>
      <c r="R1625" s="184">
        <f>Q1625*H1625</f>
        <v>0</v>
      </c>
      <c r="S1625" s="184">
        <v>0</v>
      </c>
      <c r="T1625" s="185">
        <f>S1625*H1625</f>
        <v>0</v>
      </c>
      <c r="U1625" s="36"/>
      <c r="V1625" s="36"/>
      <c r="W1625" s="36"/>
      <c r="X1625" s="36"/>
      <c r="Y1625" s="36"/>
      <c r="Z1625" s="36"/>
      <c r="AA1625" s="36"/>
      <c r="AB1625" s="36"/>
      <c r="AC1625" s="36"/>
      <c r="AD1625" s="36"/>
      <c r="AE1625" s="36"/>
      <c r="AR1625" s="186" t="s">
        <v>257</v>
      </c>
      <c r="AT1625" s="186" t="s">
        <v>146</v>
      </c>
      <c r="AU1625" s="186" t="s">
        <v>82</v>
      </c>
      <c r="AY1625" s="19" t="s">
        <v>143</v>
      </c>
      <c r="BE1625" s="187">
        <f>IF(N1625="základní",J1625,0)</f>
        <v>0</v>
      </c>
      <c r="BF1625" s="187">
        <f>IF(N1625="snížená",J1625,0)</f>
        <v>0</v>
      </c>
      <c r="BG1625" s="187">
        <f>IF(N1625="zákl. přenesená",J1625,0)</f>
        <v>0</v>
      </c>
      <c r="BH1625" s="187">
        <f>IF(N1625="sníž. přenesená",J1625,0)</f>
        <v>0</v>
      </c>
      <c r="BI1625" s="187">
        <f>IF(N1625="nulová",J1625,0)</f>
        <v>0</v>
      </c>
      <c r="BJ1625" s="19" t="s">
        <v>80</v>
      </c>
      <c r="BK1625" s="187">
        <f>ROUND(I1625*H1625,2)</f>
        <v>0</v>
      </c>
      <c r="BL1625" s="19" t="s">
        <v>257</v>
      </c>
      <c r="BM1625" s="186" t="s">
        <v>1986</v>
      </c>
    </row>
    <row r="1626" spans="2:51" s="13" customFormat="1" ht="12">
      <c r="B1626" s="193"/>
      <c r="C1626" s="194"/>
      <c r="D1626" s="195" t="s">
        <v>155</v>
      </c>
      <c r="E1626" s="196" t="s">
        <v>19</v>
      </c>
      <c r="F1626" s="197" t="s">
        <v>1987</v>
      </c>
      <c r="G1626" s="194"/>
      <c r="H1626" s="196" t="s">
        <v>19</v>
      </c>
      <c r="I1626" s="198"/>
      <c r="J1626" s="194"/>
      <c r="K1626" s="194"/>
      <c r="L1626" s="199"/>
      <c r="M1626" s="200"/>
      <c r="N1626" s="201"/>
      <c r="O1626" s="201"/>
      <c r="P1626" s="201"/>
      <c r="Q1626" s="201"/>
      <c r="R1626" s="201"/>
      <c r="S1626" s="201"/>
      <c r="T1626" s="202"/>
      <c r="AT1626" s="203" t="s">
        <v>155</v>
      </c>
      <c r="AU1626" s="203" t="s">
        <v>82</v>
      </c>
      <c r="AV1626" s="13" t="s">
        <v>80</v>
      </c>
      <c r="AW1626" s="13" t="s">
        <v>33</v>
      </c>
      <c r="AX1626" s="13" t="s">
        <v>72</v>
      </c>
      <c r="AY1626" s="203" t="s">
        <v>143</v>
      </c>
    </row>
    <row r="1627" spans="2:51" s="14" customFormat="1" ht="12">
      <c r="B1627" s="204"/>
      <c r="C1627" s="205"/>
      <c r="D1627" s="195" t="s">
        <v>155</v>
      </c>
      <c r="E1627" s="206" t="s">
        <v>19</v>
      </c>
      <c r="F1627" s="207" t="s">
        <v>144</v>
      </c>
      <c r="G1627" s="205"/>
      <c r="H1627" s="208">
        <v>3</v>
      </c>
      <c r="I1627" s="209"/>
      <c r="J1627" s="205"/>
      <c r="K1627" s="205"/>
      <c r="L1627" s="210"/>
      <c r="M1627" s="211"/>
      <c r="N1627" s="212"/>
      <c r="O1627" s="212"/>
      <c r="P1627" s="212"/>
      <c r="Q1627" s="212"/>
      <c r="R1627" s="212"/>
      <c r="S1627" s="212"/>
      <c r="T1627" s="213"/>
      <c r="AT1627" s="214" t="s">
        <v>155</v>
      </c>
      <c r="AU1627" s="214" t="s">
        <v>82</v>
      </c>
      <c r="AV1627" s="14" t="s">
        <v>82</v>
      </c>
      <c r="AW1627" s="14" t="s">
        <v>33</v>
      </c>
      <c r="AX1627" s="14" t="s">
        <v>80</v>
      </c>
      <c r="AY1627" s="214" t="s">
        <v>143</v>
      </c>
    </row>
    <row r="1628" spans="1:65" s="2" customFormat="1" ht="24.2" customHeight="1">
      <c r="A1628" s="36"/>
      <c r="B1628" s="37"/>
      <c r="C1628" s="175" t="s">
        <v>1988</v>
      </c>
      <c r="D1628" s="175" t="s">
        <v>146</v>
      </c>
      <c r="E1628" s="176" t="s">
        <v>1989</v>
      </c>
      <c r="F1628" s="177" t="s">
        <v>1990</v>
      </c>
      <c r="G1628" s="178" t="s">
        <v>194</v>
      </c>
      <c r="H1628" s="179">
        <v>12</v>
      </c>
      <c r="I1628" s="180"/>
      <c r="J1628" s="181">
        <f>ROUND(I1628*H1628,2)</f>
        <v>0</v>
      </c>
      <c r="K1628" s="177" t="s">
        <v>19</v>
      </c>
      <c r="L1628" s="41"/>
      <c r="M1628" s="182" t="s">
        <v>19</v>
      </c>
      <c r="N1628" s="183" t="s">
        <v>43</v>
      </c>
      <c r="O1628" s="66"/>
      <c r="P1628" s="184">
        <f>O1628*H1628</f>
        <v>0</v>
      </c>
      <c r="Q1628" s="184">
        <v>0</v>
      </c>
      <c r="R1628" s="184">
        <f>Q1628*H1628</f>
        <v>0</v>
      </c>
      <c r="S1628" s="184">
        <v>0</v>
      </c>
      <c r="T1628" s="185">
        <f>S1628*H1628</f>
        <v>0</v>
      </c>
      <c r="U1628" s="36"/>
      <c r="V1628" s="36"/>
      <c r="W1628" s="36"/>
      <c r="X1628" s="36"/>
      <c r="Y1628" s="36"/>
      <c r="Z1628" s="36"/>
      <c r="AA1628" s="36"/>
      <c r="AB1628" s="36"/>
      <c r="AC1628" s="36"/>
      <c r="AD1628" s="36"/>
      <c r="AE1628" s="36"/>
      <c r="AR1628" s="186" t="s">
        <v>257</v>
      </c>
      <c r="AT1628" s="186" t="s">
        <v>146</v>
      </c>
      <c r="AU1628" s="186" t="s">
        <v>82</v>
      </c>
      <c r="AY1628" s="19" t="s">
        <v>143</v>
      </c>
      <c r="BE1628" s="187">
        <f>IF(N1628="základní",J1628,0)</f>
        <v>0</v>
      </c>
      <c r="BF1628" s="187">
        <f>IF(N1628="snížená",J1628,0)</f>
        <v>0</v>
      </c>
      <c r="BG1628" s="187">
        <f>IF(N1628="zákl. přenesená",J1628,0)</f>
        <v>0</v>
      </c>
      <c r="BH1628" s="187">
        <f>IF(N1628="sníž. přenesená",J1628,0)</f>
        <v>0</v>
      </c>
      <c r="BI1628" s="187">
        <f>IF(N1628="nulová",J1628,0)</f>
        <v>0</v>
      </c>
      <c r="BJ1628" s="19" t="s">
        <v>80</v>
      </c>
      <c r="BK1628" s="187">
        <f>ROUND(I1628*H1628,2)</f>
        <v>0</v>
      </c>
      <c r="BL1628" s="19" t="s">
        <v>257</v>
      </c>
      <c r="BM1628" s="186" t="s">
        <v>1991</v>
      </c>
    </row>
    <row r="1629" spans="2:51" s="14" customFormat="1" ht="12">
      <c r="B1629" s="204"/>
      <c r="C1629" s="205"/>
      <c r="D1629" s="195" t="s">
        <v>155</v>
      </c>
      <c r="E1629" s="206" t="s">
        <v>19</v>
      </c>
      <c r="F1629" s="207" t="s">
        <v>1992</v>
      </c>
      <c r="G1629" s="205"/>
      <c r="H1629" s="208">
        <v>5</v>
      </c>
      <c r="I1629" s="209"/>
      <c r="J1629" s="205"/>
      <c r="K1629" s="205"/>
      <c r="L1629" s="210"/>
      <c r="M1629" s="211"/>
      <c r="N1629" s="212"/>
      <c r="O1629" s="212"/>
      <c r="P1629" s="212"/>
      <c r="Q1629" s="212"/>
      <c r="R1629" s="212"/>
      <c r="S1629" s="212"/>
      <c r="T1629" s="213"/>
      <c r="AT1629" s="214" t="s">
        <v>155</v>
      </c>
      <c r="AU1629" s="214" t="s">
        <v>82</v>
      </c>
      <c r="AV1629" s="14" t="s">
        <v>82</v>
      </c>
      <c r="AW1629" s="14" t="s">
        <v>33</v>
      </c>
      <c r="AX1629" s="14" t="s">
        <v>72</v>
      </c>
      <c r="AY1629" s="214" t="s">
        <v>143</v>
      </c>
    </row>
    <row r="1630" spans="2:51" s="14" customFormat="1" ht="12">
      <c r="B1630" s="204"/>
      <c r="C1630" s="205"/>
      <c r="D1630" s="195" t="s">
        <v>155</v>
      </c>
      <c r="E1630" s="206" t="s">
        <v>19</v>
      </c>
      <c r="F1630" s="207" t="s">
        <v>1993</v>
      </c>
      <c r="G1630" s="205"/>
      <c r="H1630" s="208">
        <v>4</v>
      </c>
      <c r="I1630" s="209"/>
      <c r="J1630" s="205"/>
      <c r="K1630" s="205"/>
      <c r="L1630" s="210"/>
      <c r="M1630" s="211"/>
      <c r="N1630" s="212"/>
      <c r="O1630" s="212"/>
      <c r="P1630" s="212"/>
      <c r="Q1630" s="212"/>
      <c r="R1630" s="212"/>
      <c r="S1630" s="212"/>
      <c r="T1630" s="213"/>
      <c r="AT1630" s="214" t="s">
        <v>155</v>
      </c>
      <c r="AU1630" s="214" t="s">
        <v>82</v>
      </c>
      <c r="AV1630" s="14" t="s">
        <v>82</v>
      </c>
      <c r="AW1630" s="14" t="s">
        <v>33</v>
      </c>
      <c r="AX1630" s="14" t="s">
        <v>72</v>
      </c>
      <c r="AY1630" s="214" t="s">
        <v>143</v>
      </c>
    </row>
    <row r="1631" spans="2:51" s="14" customFormat="1" ht="12">
      <c r="B1631" s="204"/>
      <c r="C1631" s="205"/>
      <c r="D1631" s="195" t="s">
        <v>155</v>
      </c>
      <c r="E1631" s="206" t="s">
        <v>19</v>
      </c>
      <c r="F1631" s="207" t="s">
        <v>1994</v>
      </c>
      <c r="G1631" s="205"/>
      <c r="H1631" s="208">
        <v>3</v>
      </c>
      <c r="I1631" s="209"/>
      <c r="J1631" s="205"/>
      <c r="K1631" s="205"/>
      <c r="L1631" s="210"/>
      <c r="M1631" s="211"/>
      <c r="N1631" s="212"/>
      <c r="O1631" s="212"/>
      <c r="P1631" s="212"/>
      <c r="Q1631" s="212"/>
      <c r="R1631" s="212"/>
      <c r="S1631" s="212"/>
      <c r="T1631" s="213"/>
      <c r="AT1631" s="214" t="s">
        <v>155</v>
      </c>
      <c r="AU1631" s="214" t="s">
        <v>82</v>
      </c>
      <c r="AV1631" s="14" t="s">
        <v>82</v>
      </c>
      <c r="AW1631" s="14" t="s">
        <v>33</v>
      </c>
      <c r="AX1631" s="14" t="s">
        <v>72</v>
      </c>
      <c r="AY1631" s="214" t="s">
        <v>143</v>
      </c>
    </row>
    <row r="1632" spans="2:51" s="15" customFormat="1" ht="12">
      <c r="B1632" s="215"/>
      <c r="C1632" s="216"/>
      <c r="D1632" s="195" t="s">
        <v>155</v>
      </c>
      <c r="E1632" s="217" t="s">
        <v>19</v>
      </c>
      <c r="F1632" s="218" t="s">
        <v>166</v>
      </c>
      <c r="G1632" s="216"/>
      <c r="H1632" s="219">
        <v>12</v>
      </c>
      <c r="I1632" s="220"/>
      <c r="J1632" s="216"/>
      <c r="K1632" s="216"/>
      <c r="L1632" s="221"/>
      <c r="M1632" s="222"/>
      <c r="N1632" s="223"/>
      <c r="O1632" s="223"/>
      <c r="P1632" s="223"/>
      <c r="Q1632" s="223"/>
      <c r="R1632" s="223"/>
      <c r="S1632" s="223"/>
      <c r="T1632" s="224"/>
      <c r="AT1632" s="225" t="s">
        <v>155</v>
      </c>
      <c r="AU1632" s="225" t="s">
        <v>82</v>
      </c>
      <c r="AV1632" s="15" t="s">
        <v>151</v>
      </c>
      <c r="AW1632" s="15" t="s">
        <v>33</v>
      </c>
      <c r="AX1632" s="15" t="s">
        <v>80</v>
      </c>
      <c r="AY1632" s="225" t="s">
        <v>143</v>
      </c>
    </row>
    <row r="1633" spans="1:65" s="2" customFormat="1" ht="76.35" customHeight="1">
      <c r="A1633" s="36"/>
      <c r="B1633" s="37"/>
      <c r="C1633" s="175" t="s">
        <v>1995</v>
      </c>
      <c r="D1633" s="175" t="s">
        <v>146</v>
      </c>
      <c r="E1633" s="176" t="s">
        <v>1996</v>
      </c>
      <c r="F1633" s="177" t="s">
        <v>1997</v>
      </c>
      <c r="G1633" s="178" t="s">
        <v>169</v>
      </c>
      <c r="H1633" s="179">
        <v>16.5</v>
      </c>
      <c r="I1633" s="180"/>
      <c r="J1633" s="181">
        <f>ROUND(I1633*H1633,2)</f>
        <v>0</v>
      </c>
      <c r="K1633" s="177" t="s">
        <v>19</v>
      </c>
      <c r="L1633" s="41"/>
      <c r="M1633" s="182" t="s">
        <v>19</v>
      </c>
      <c r="N1633" s="183" t="s">
        <v>43</v>
      </c>
      <c r="O1633" s="66"/>
      <c r="P1633" s="184">
        <f>O1633*H1633</f>
        <v>0</v>
      </c>
      <c r="Q1633" s="184">
        <v>0</v>
      </c>
      <c r="R1633" s="184">
        <f>Q1633*H1633</f>
        <v>0</v>
      </c>
      <c r="S1633" s="184">
        <v>0</v>
      </c>
      <c r="T1633" s="185">
        <f>S1633*H1633</f>
        <v>0</v>
      </c>
      <c r="U1633" s="36"/>
      <c r="V1633" s="36"/>
      <c r="W1633" s="36"/>
      <c r="X1633" s="36"/>
      <c r="Y1633" s="36"/>
      <c r="Z1633" s="36"/>
      <c r="AA1633" s="36"/>
      <c r="AB1633" s="36"/>
      <c r="AC1633" s="36"/>
      <c r="AD1633" s="36"/>
      <c r="AE1633" s="36"/>
      <c r="AR1633" s="186" t="s">
        <v>257</v>
      </c>
      <c r="AT1633" s="186" t="s">
        <v>146</v>
      </c>
      <c r="AU1633" s="186" t="s">
        <v>82</v>
      </c>
      <c r="AY1633" s="19" t="s">
        <v>143</v>
      </c>
      <c r="BE1633" s="187">
        <f>IF(N1633="základní",J1633,0)</f>
        <v>0</v>
      </c>
      <c r="BF1633" s="187">
        <f>IF(N1633="snížená",J1633,0)</f>
        <v>0</v>
      </c>
      <c r="BG1633" s="187">
        <f>IF(N1633="zákl. přenesená",J1633,0)</f>
        <v>0</v>
      </c>
      <c r="BH1633" s="187">
        <f>IF(N1633="sníž. přenesená",J1633,0)</f>
        <v>0</v>
      </c>
      <c r="BI1633" s="187">
        <f>IF(N1633="nulová",J1633,0)</f>
        <v>0</v>
      </c>
      <c r="BJ1633" s="19" t="s">
        <v>80</v>
      </c>
      <c r="BK1633" s="187">
        <f>ROUND(I1633*H1633,2)</f>
        <v>0</v>
      </c>
      <c r="BL1633" s="19" t="s">
        <v>257</v>
      </c>
      <c r="BM1633" s="186" t="s">
        <v>1998</v>
      </c>
    </row>
    <row r="1634" spans="2:51" s="13" customFormat="1" ht="12">
      <c r="B1634" s="193"/>
      <c r="C1634" s="194"/>
      <c r="D1634" s="195" t="s">
        <v>155</v>
      </c>
      <c r="E1634" s="196" t="s">
        <v>19</v>
      </c>
      <c r="F1634" s="197" t="s">
        <v>1999</v>
      </c>
      <c r="G1634" s="194"/>
      <c r="H1634" s="196" t="s">
        <v>19</v>
      </c>
      <c r="I1634" s="198"/>
      <c r="J1634" s="194"/>
      <c r="K1634" s="194"/>
      <c r="L1634" s="199"/>
      <c r="M1634" s="200"/>
      <c r="N1634" s="201"/>
      <c r="O1634" s="201"/>
      <c r="P1634" s="201"/>
      <c r="Q1634" s="201"/>
      <c r="R1634" s="201"/>
      <c r="S1634" s="201"/>
      <c r="T1634" s="202"/>
      <c r="AT1634" s="203" t="s">
        <v>155</v>
      </c>
      <c r="AU1634" s="203" t="s">
        <v>82</v>
      </c>
      <c r="AV1634" s="13" t="s">
        <v>80</v>
      </c>
      <c r="AW1634" s="13" t="s">
        <v>33</v>
      </c>
      <c r="AX1634" s="13" t="s">
        <v>72</v>
      </c>
      <c r="AY1634" s="203" t="s">
        <v>143</v>
      </c>
    </row>
    <row r="1635" spans="2:51" s="14" customFormat="1" ht="12">
      <c r="B1635" s="204"/>
      <c r="C1635" s="205"/>
      <c r="D1635" s="195" t="s">
        <v>155</v>
      </c>
      <c r="E1635" s="206" t="s">
        <v>19</v>
      </c>
      <c r="F1635" s="207" t="s">
        <v>2000</v>
      </c>
      <c r="G1635" s="205"/>
      <c r="H1635" s="208">
        <v>16.5</v>
      </c>
      <c r="I1635" s="209"/>
      <c r="J1635" s="205"/>
      <c r="K1635" s="205"/>
      <c r="L1635" s="210"/>
      <c r="M1635" s="211"/>
      <c r="N1635" s="212"/>
      <c r="O1635" s="212"/>
      <c r="P1635" s="212"/>
      <c r="Q1635" s="212"/>
      <c r="R1635" s="212"/>
      <c r="S1635" s="212"/>
      <c r="T1635" s="213"/>
      <c r="AT1635" s="214" t="s">
        <v>155</v>
      </c>
      <c r="AU1635" s="214" t="s">
        <v>82</v>
      </c>
      <c r="AV1635" s="14" t="s">
        <v>82</v>
      </c>
      <c r="AW1635" s="14" t="s">
        <v>33</v>
      </c>
      <c r="AX1635" s="14" t="s">
        <v>80</v>
      </c>
      <c r="AY1635" s="214" t="s">
        <v>143</v>
      </c>
    </row>
    <row r="1636" spans="1:65" s="2" customFormat="1" ht="44.25" customHeight="1">
      <c r="A1636" s="36"/>
      <c r="B1636" s="37"/>
      <c r="C1636" s="175" t="s">
        <v>2001</v>
      </c>
      <c r="D1636" s="175" t="s">
        <v>146</v>
      </c>
      <c r="E1636" s="176" t="s">
        <v>2002</v>
      </c>
      <c r="F1636" s="177" t="s">
        <v>2003</v>
      </c>
      <c r="G1636" s="178" t="s">
        <v>178</v>
      </c>
      <c r="H1636" s="179">
        <v>7.922</v>
      </c>
      <c r="I1636" s="180"/>
      <c r="J1636" s="181">
        <f>ROUND(I1636*H1636,2)</f>
        <v>0</v>
      </c>
      <c r="K1636" s="177" t="s">
        <v>19</v>
      </c>
      <c r="L1636" s="41"/>
      <c r="M1636" s="182" t="s">
        <v>19</v>
      </c>
      <c r="N1636" s="183" t="s">
        <v>43</v>
      </c>
      <c r="O1636" s="66"/>
      <c r="P1636" s="184">
        <f>O1636*H1636</f>
        <v>0</v>
      </c>
      <c r="Q1636" s="184">
        <v>0</v>
      </c>
      <c r="R1636" s="184">
        <f>Q1636*H1636</f>
        <v>0</v>
      </c>
      <c r="S1636" s="184">
        <v>0</v>
      </c>
      <c r="T1636" s="185">
        <f>S1636*H1636</f>
        <v>0</v>
      </c>
      <c r="U1636" s="36"/>
      <c r="V1636" s="36"/>
      <c r="W1636" s="36"/>
      <c r="X1636" s="36"/>
      <c r="Y1636" s="36"/>
      <c r="Z1636" s="36"/>
      <c r="AA1636" s="36"/>
      <c r="AB1636" s="36"/>
      <c r="AC1636" s="36"/>
      <c r="AD1636" s="36"/>
      <c r="AE1636" s="36"/>
      <c r="AR1636" s="186" t="s">
        <v>257</v>
      </c>
      <c r="AT1636" s="186" t="s">
        <v>146</v>
      </c>
      <c r="AU1636" s="186" t="s">
        <v>82</v>
      </c>
      <c r="AY1636" s="19" t="s">
        <v>143</v>
      </c>
      <c r="BE1636" s="187">
        <f>IF(N1636="základní",J1636,0)</f>
        <v>0</v>
      </c>
      <c r="BF1636" s="187">
        <f>IF(N1636="snížená",J1636,0)</f>
        <v>0</v>
      </c>
      <c r="BG1636" s="187">
        <f>IF(N1636="zákl. přenesená",J1636,0)</f>
        <v>0</v>
      </c>
      <c r="BH1636" s="187">
        <f>IF(N1636="sníž. přenesená",J1636,0)</f>
        <v>0</v>
      </c>
      <c r="BI1636" s="187">
        <f>IF(N1636="nulová",J1636,0)</f>
        <v>0</v>
      </c>
      <c r="BJ1636" s="19" t="s">
        <v>80</v>
      </c>
      <c r="BK1636" s="187">
        <f>ROUND(I1636*H1636,2)</f>
        <v>0</v>
      </c>
      <c r="BL1636" s="19" t="s">
        <v>257</v>
      </c>
      <c r="BM1636" s="186" t="s">
        <v>2004</v>
      </c>
    </row>
    <row r="1637" spans="2:51" s="13" customFormat="1" ht="12">
      <c r="B1637" s="193"/>
      <c r="C1637" s="194"/>
      <c r="D1637" s="195" t="s">
        <v>155</v>
      </c>
      <c r="E1637" s="196" t="s">
        <v>19</v>
      </c>
      <c r="F1637" s="197" t="s">
        <v>2005</v>
      </c>
      <c r="G1637" s="194"/>
      <c r="H1637" s="196" t="s">
        <v>19</v>
      </c>
      <c r="I1637" s="198"/>
      <c r="J1637" s="194"/>
      <c r="K1637" s="194"/>
      <c r="L1637" s="199"/>
      <c r="M1637" s="200"/>
      <c r="N1637" s="201"/>
      <c r="O1637" s="201"/>
      <c r="P1637" s="201"/>
      <c r="Q1637" s="201"/>
      <c r="R1637" s="201"/>
      <c r="S1637" s="201"/>
      <c r="T1637" s="202"/>
      <c r="AT1637" s="203" t="s">
        <v>155</v>
      </c>
      <c r="AU1637" s="203" t="s">
        <v>82</v>
      </c>
      <c r="AV1637" s="13" t="s">
        <v>80</v>
      </c>
      <c r="AW1637" s="13" t="s">
        <v>33</v>
      </c>
      <c r="AX1637" s="13" t="s">
        <v>72</v>
      </c>
      <c r="AY1637" s="203" t="s">
        <v>143</v>
      </c>
    </row>
    <row r="1638" spans="2:51" s="14" customFormat="1" ht="12">
      <c r="B1638" s="204"/>
      <c r="C1638" s="205"/>
      <c r="D1638" s="195" t="s">
        <v>155</v>
      </c>
      <c r="E1638" s="206" t="s">
        <v>19</v>
      </c>
      <c r="F1638" s="207" t="s">
        <v>2006</v>
      </c>
      <c r="G1638" s="205"/>
      <c r="H1638" s="208">
        <v>7.922</v>
      </c>
      <c r="I1638" s="209"/>
      <c r="J1638" s="205"/>
      <c r="K1638" s="205"/>
      <c r="L1638" s="210"/>
      <c r="M1638" s="211"/>
      <c r="N1638" s="212"/>
      <c r="O1638" s="212"/>
      <c r="P1638" s="212"/>
      <c r="Q1638" s="212"/>
      <c r="R1638" s="212"/>
      <c r="S1638" s="212"/>
      <c r="T1638" s="213"/>
      <c r="AT1638" s="214" t="s">
        <v>155</v>
      </c>
      <c r="AU1638" s="214" t="s">
        <v>82</v>
      </c>
      <c r="AV1638" s="14" t="s">
        <v>82</v>
      </c>
      <c r="AW1638" s="14" t="s">
        <v>33</v>
      </c>
      <c r="AX1638" s="14" t="s">
        <v>80</v>
      </c>
      <c r="AY1638" s="214" t="s">
        <v>143</v>
      </c>
    </row>
    <row r="1639" spans="1:65" s="2" customFormat="1" ht="33" customHeight="1">
      <c r="A1639" s="36"/>
      <c r="B1639" s="37"/>
      <c r="C1639" s="175" t="s">
        <v>2007</v>
      </c>
      <c r="D1639" s="175" t="s">
        <v>146</v>
      </c>
      <c r="E1639" s="176" t="s">
        <v>2008</v>
      </c>
      <c r="F1639" s="177" t="s">
        <v>2009</v>
      </c>
      <c r="G1639" s="178" t="s">
        <v>2010</v>
      </c>
      <c r="H1639" s="179">
        <v>20</v>
      </c>
      <c r="I1639" s="180"/>
      <c r="J1639" s="181">
        <f>ROUND(I1639*H1639,2)</f>
        <v>0</v>
      </c>
      <c r="K1639" s="177" t="s">
        <v>19</v>
      </c>
      <c r="L1639" s="41"/>
      <c r="M1639" s="182" t="s">
        <v>19</v>
      </c>
      <c r="N1639" s="183" t="s">
        <v>43</v>
      </c>
      <c r="O1639" s="66"/>
      <c r="P1639" s="184">
        <f>O1639*H1639</f>
        <v>0</v>
      </c>
      <c r="Q1639" s="184">
        <v>0</v>
      </c>
      <c r="R1639" s="184">
        <f>Q1639*H1639</f>
        <v>0</v>
      </c>
      <c r="S1639" s="184">
        <v>0</v>
      </c>
      <c r="T1639" s="185">
        <f>S1639*H1639</f>
        <v>0</v>
      </c>
      <c r="U1639" s="36"/>
      <c r="V1639" s="36"/>
      <c r="W1639" s="36"/>
      <c r="X1639" s="36"/>
      <c r="Y1639" s="36"/>
      <c r="Z1639" s="36"/>
      <c r="AA1639" s="36"/>
      <c r="AB1639" s="36"/>
      <c r="AC1639" s="36"/>
      <c r="AD1639" s="36"/>
      <c r="AE1639" s="36"/>
      <c r="AR1639" s="186" t="s">
        <v>257</v>
      </c>
      <c r="AT1639" s="186" t="s">
        <v>146</v>
      </c>
      <c r="AU1639" s="186" t="s">
        <v>82</v>
      </c>
      <c r="AY1639" s="19" t="s">
        <v>143</v>
      </c>
      <c r="BE1639" s="187">
        <f>IF(N1639="základní",J1639,0)</f>
        <v>0</v>
      </c>
      <c r="BF1639" s="187">
        <f>IF(N1639="snížená",J1639,0)</f>
        <v>0</v>
      </c>
      <c r="BG1639" s="187">
        <f>IF(N1639="zákl. přenesená",J1639,0)</f>
        <v>0</v>
      </c>
      <c r="BH1639" s="187">
        <f>IF(N1639="sníž. přenesená",J1639,0)</f>
        <v>0</v>
      </c>
      <c r="BI1639" s="187">
        <f>IF(N1639="nulová",J1639,0)</f>
        <v>0</v>
      </c>
      <c r="BJ1639" s="19" t="s">
        <v>80</v>
      </c>
      <c r="BK1639" s="187">
        <f>ROUND(I1639*H1639,2)</f>
        <v>0</v>
      </c>
      <c r="BL1639" s="19" t="s">
        <v>257</v>
      </c>
      <c r="BM1639" s="186" t="s">
        <v>2011</v>
      </c>
    </row>
    <row r="1640" spans="1:65" s="2" customFormat="1" ht="44.25" customHeight="1">
      <c r="A1640" s="36"/>
      <c r="B1640" s="37"/>
      <c r="C1640" s="175" t="s">
        <v>2012</v>
      </c>
      <c r="D1640" s="175" t="s">
        <v>146</v>
      </c>
      <c r="E1640" s="176" t="s">
        <v>2013</v>
      </c>
      <c r="F1640" s="177" t="s">
        <v>2014</v>
      </c>
      <c r="G1640" s="178" t="s">
        <v>169</v>
      </c>
      <c r="H1640" s="179">
        <v>11.6</v>
      </c>
      <c r="I1640" s="180"/>
      <c r="J1640" s="181">
        <f>ROUND(I1640*H1640,2)</f>
        <v>0</v>
      </c>
      <c r="K1640" s="177" t="s">
        <v>19</v>
      </c>
      <c r="L1640" s="41"/>
      <c r="M1640" s="182" t="s">
        <v>19</v>
      </c>
      <c r="N1640" s="183" t="s">
        <v>43</v>
      </c>
      <c r="O1640" s="66"/>
      <c r="P1640" s="184">
        <f>O1640*H1640</f>
        <v>0</v>
      </c>
      <c r="Q1640" s="184">
        <v>0</v>
      </c>
      <c r="R1640" s="184">
        <f>Q1640*H1640</f>
        <v>0</v>
      </c>
      <c r="S1640" s="184">
        <v>0</v>
      </c>
      <c r="T1640" s="185">
        <f>S1640*H1640</f>
        <v>0</v>
      </c>
      <c r="U1640" s="36"/>
      <c r="V1640" s="36"/>
      <c r="W1640" s="36"/>
      <c r="X1640" s="36"/>
      <c r="Y1640" s="36"/>
      <c r="Z1640" s="36"/>
      <c r="AA1640" s="36"/>
      <c r="AB1640" s="36"/>
      <c r="AC1640" s="36"/>
      <c r="AD1640" s="36"/>
      <c r="AE1640" s="36"/>
      <c r="AR1640" s="186" t="s">
        <v>257</v>
      </c>
      <c r="AT1640" s="186" t="s">
        <v>146</v>
      </c>
      <c r="AU1640" s="186" t="s">
        <v>82</v>
      </c>
      <c r="AY1640" s="19" t="s">
        <v>143</v>
      </c>
      <c r="BE1640" s="187">
        <f>IF(N1640="základní",J1640,0)</f>
        <v>0</v>
      </c>
      <c r="BF1640" s="187">
        <f>IF(N1640="snížená",J1640,0)</f>
        <v>0</v>
      </c>
      <c r="BG1640" s="187">
        <f>IF(N1640="zákl. přenesená",J1640,0)</f>
        <v>0</v>
      </c>
      <c r="BH1640" s="187">
        <f>IF(N1640="sníž. přenesená",J1640,0)</f>
        <v>0</v>
      </c>
      <c r="BI1640" s="187">
        <f>IF(N1640="nulová",J1640,0)</f>
        <v>0</v>
      </c>
      <c r="BJ1640" s="19" t="s">
        <v>80</v>
      </c>
      <c r="BK1640" s="187">
        <f>ROUND(I1640*H1640,2)</f>
        <v>0</v>
      </c>
      <c r="BL1640" s="19" t="s">
        <v>257</v>
      </c>
      <c r="BM1640" s="186" t="s">
        <v>2015</v>
      </c>
    </row>
    <row r="1641" spans="2:51" s="14" customFormat="1" ht="12">
      <c r="B1641" s="204"/>
      <c r="C1641" s="205"/>
      <c r="D1641" s="195" t="s">
        <v>155</v>
      </c>
      <c r="E1641" s="206" t="s">
        <v>19</v>
      </c>
      <c r="F1641" s="207" t="s">
        <v>2016</v>
      </c>
      <c r="G1641" s="205"/>
      <c r="H1641" s="208">
        <v>11.6</v>
      </c>
      <c r="I1641" s="209"/>
      <c r="J1641" s="205"/>
      <c r="K1641" s="205"/>
      <c r="L1641" s="210"/>
      <c r="M1641" s="211"/>
      <c r="N1641" s="212"/>
      <c r="O1641" s="212"/>
      <c r="P1641" s="212"/>
      <c r="Q1641" s="212"/>
      <c r="R1641" s="212"/>
      <c r="S1641" s="212"/>
      <c r="T1641" s="213"/>
      <c r="AT1641" s="214" t="s">
        <v>155</v>
      </c>
      <c r="AU1641" s="214" t="s">
        <v>82</v>
      </c>
      <c r="AV1641" s="14" t="s">
        <v>82</v>
      </c>
      <c r="AW1641" s="14" t="s">
        <v>33</v>
      </c>
      <c r="AX1641" s="14" t="s">
        <v>80</v>
      </c>
      <c r="AY1641" s="214" t="s">
        <v>143</v>
      </c>
    </row>
    <row r="1642" spans="1:65" s="2" customFormat="1" ht="49.15" customHeight="1">
      <c r="A1642" s="36"/>
      <c r="B1642" s="37"/>
      <c r="C1642" s="175" t="s">
        <v>2017</v>
      </c>
      <c r="D1642" s="175" t="s">
        <v>146</v>
      </c>
      <c r="E1642" s="176" t="s">
        <v>2018</v>
      </c>
      <c r="F1642" s="177" t="s">
        <v>2019</v>
      </c>
      <c r="G1642" s="178" t="s">
        <v>169</v>
      </c>
      <c r="H1642" s="179">
        <v>8.4</v>
      </c>
      <c r="I1642" s="180"/>
      <c r="J1642" s="181">
        <f>ROUND(I1642*H1642,2)</f>
        <v>0</v>
      </c>
      <c r="K1642" s="177" t="s">
        <v>19</v>
      </c>
      <c r="L1642" s="41"/>
      <c r="M1642" s="182" t="s">
        <v>19</v>
      </c>
      <c r="N1642" s="183" t="s">
        <v>43</v>
      </c>
      <c r="O1642" s="66"/>
      <c r="P1642" s="184">
        <f>O1642*H1642</f>
        <v>0</v>
      </c>
      <c r="Q1642" s="184">
        <v>0</v>
      </c>
      <c r="R1642" s="184">
        <f>Q1642*H1642</f>
        <v>0</v>
      </c>
      <c r="S1642" s="184">
        <v>0</v>
      </c>
      <c r="T1642" s="185">
        <f>S1642*H1642</f>
        <v>0</v>
      </c>
      <c r="U1642" s="36"/>
      <c r="V1642" s="36"/>
      <c r="W1642" s="36"/>
      <c r="X1642" s="36"/>
      <c r="Y1642" s="36"/>
      <c r="Z1642" s="36"/>
      <c r="AA1642" s="36"/>
      <c r="AB1642" s="36"/>
      <c r="AC1642" s="36"/>
      <c r="AD1642" s="36"/>
      <c r="AE1642" s="36"/>
      <c r="AR1642" s="186" t="s">
        <v>257</v>
      </c>
      <c r="AT1642" s="186" t="s">
        <v>146</v>
      </c>
      <c r="AU1642" s="186" t="s">
        <v>82</v>
      </c>
      <c r="AY1642" s="19" t="s">
        <v>143</v>
      </c>
      <c r="BE1642" s="187">
        <f>IF(N1642="základní",J1642,0)</f>
        <v>0</v>
      </c>
      <c r="BF1642" s="187">
        <f>IF(N1642="snížená",J1642,0)</f>
        <v>0</v>
      </c>
      <c r="BG1642" s="187">
        <f>IF(N1642="zákl. přenesená",J1642,0)</f>
        <v>0</v>
      </c>
      <c r="BH1642" s="187">
        <f>IF(N1642="sníž. přenesená",J1642,0)</f>
        <v>0</v>
      </c>
      <c r="BI1642" s="187">
        <f>IF(N1642="nulová",J1642,0)</f>
        <v>0</v>
      </c>
      <c r="BJ1642" s="19" t="s">
        <v>80</v>
      </c>
      <c r="BK1642" s="187">
        <f>ROUND(I1642*H1642,2)</f>
        <v>0</v>
      </c>
      <c r="BL1642" s="19" t="s">
        <v>257</v>
      </c>
      <c r="BM1642" s="186" t="s">
        <v>2020</v>
      </c>
    </row>
    <row r="1643" spans="2:51" s="13" customFormat="1" ht="12">
      <c r="B1643" s="193"/>
      <c r="C1643" s="194"/>
      <c r="D1643" s="195" t="s">
        <v>155</v>
      </c>
      <c r="E1643" s="196" t="s">
        <v>19</v>
      </c>
      <c r="F1643" s="197" t="s">
        <v>2021</v>
      </c>
      <c r="G1643" s="194"/>
      <c r="H1643" s="196" t="s">
        <v>19</v>
      </c>
      <c r="I1643" s="198"/>
      <c r="J1643" s="194"/>
      <c r="K1643" s="194"/>
      <c r="L1643" s="199"/>
      <c r="M1643" s="200"/>
      <c r="N1643" s="201"/>
      <c r="O1643" s="201"/>
      <c r="P1643" s="201"/>
      <c r="Q1643" s="201"/>
      <c r="R1643" s="201"/>
      <c r="S1643" s="201"/>
      <c r="T1643" s="202"/>
      <c r="AT1643" s="203" t="s">
        <v>155</v>
      </c>
      <c r="AU1643" s="203" t="s">
        <v>82</v>
      </c>
      <c r="AV1643" s="13" t="s">
        <v>80</v>
      </c>
      <c r="AW1643" s="13" t="s">
        <v>33</v>
      </c>
      <c r="AX1643" s="13" t="s">
        <v>72</v>
      </c>
      <c r="AY1643" s="203" t="s">
        <v>143</v>
      </c>
    </row>
    <row r="1644" spans="2:51" s="14" customFormat="1" ht="12">
      <c r="B1644" s="204"/>
      <c r="C1644" s="205"/>
      <c r="D1644" s="195" t="s">
        <v>155</v>
      </c>
      <c r="E1644" s="206" t="s">
        <v>19</v>
      </c>
      <c r="F1644" s="207" t="s">
        <v>2022</v>
      </c>
      <c r="G1644" s="205"/>
      <c r="H1644" s="208">
        <v>8.4</v>
      </c>
      <c r="I1644" s="209"/>
      <c r="J1644" s="205"/>
      <c r="K1644" s="205"/>
      <c r="L1644" s="210"/>
      <c r="M1644" s="211"/>
      <c r="N1644" s="212"/>
      <c r="O1644" s="212"/>
      <c r="P1644" s="212"/>
      <c r="Q1644" s="212"/>
      <c r="R1644" s="212"/>
      <c r="S1644" s="212"/>
      <c r="T1644" s="213"/>
      <c r="AT1644" s="214" t="s">
        <v>155</v>
      </c>
      <c r="AU1644" s="214" t="s">
        <v>82</v>
      </c>
      <c r="AV1644" s="14" t="s">
        <v>82</v>
      </c>
      <c r="AW1644" s="14" t="s">
        <v>33</v>
      </c>
      <c r="AX1644" s="14" t="s">
        <v>80</v>
      </c>
      <c r="AY1644" s="214" t="s">
        <v>143</v>
      </c>
    </row>
    <row r="1645" spans="1:65" s="2" customFormat="1" ht="44.25" customHeight="1">
      <c r="A1645" s="36"/>
      <c r="B1645" s="37"/>
      <c r="C1645" s="175" t="s">
        <v>2023</v>
      </c>
      <c r="D1645" s="175" t="s">
        <v>146</v>
      </c>
      <c r="E1645" s="176" t="s">
        <v>2024</v>
      </c>
      <c r="F1645" s="177" t="s">
        <v>2025</v>
      </c>
      <c r="G1645" s="178" t="s">
        <v>1002</v>
      </c>
      <c r="H1645" s="247"/>
      <c r="I1645" s="180"/>
      <c r="J1645" s="181">
        <f>ROUND(I1645*H1645,2)</f>
        <v>0</v>
      </c>
      <c r="K1645" s="177" t="s">
        <v>150</v>
      </c>
      <c r="L1645" s="41"/>
      <c r="M1645" s="182" t="s">
        <v>19</v>
      </c>
      <c r="N1645" s="183" t="s">
        <v>43</v>
      </c>
      <c r="O1645" s="66"/>
      <c r="P1645" s="184">
        <f>O1645*H1645</f>
        <v>0</v>
      </c>
      <c r="Q1645" s="184">
        <v>0</v>
      </c>
      <c r="R1645" s="184">
        <f>Q1645*H1645</f>
        <v>0</v>
      </c>
      <c r="S1645" s="184">
        <v>0</v>
      </c>
      <c r="T1645" s="185">
        <f>S1645*H1645</f>
        <v>0</v>
      </c>
      <c r="U1645" s="36"/>
      <c r="V1645" s="36"/>
      <c r="W1645" s="36"/>
      <c r="X1645" s="36"/>
      <c r="Y1645" s="36"/>
      <c r="Z1645" s="36"/>
      <c r="AA1645" s="36"/>
      <c r="AB1645" s="36"/>
      <c r="AC1645" s="36"/>
      <c r="AD1645" s="36"/>
      <c r="AE1645" s="36"/>
      <c r="AR1645" s="186" t="s">
        <v>257</v>
      </c>
      <c r="AT1645" s="186" t="s">
        <v>146</v>
      </c>
      <c r="AU1645" s="186" t="s">
        <v>82</v>
      </c>
      <c r="AY1645" s="19" t="s">
        <v>143</v>
      </c>
      <c r="BE1645" s="187">
        <f>IF(N1645="základní",J1645,0)</f>
        <v>0</v>
      </c>
      <c r="BF1645" s="187">
        <f>IF(N1645="snížená",J1645,0)</f>
        <v>0</v>
      </c>
      <c r="BG1645" s="187">
        <f>IF(N1645="zákl. přenesená",J1645,0)</f>
        <v>0</v>
      </c>
      <c r="BH1645" s="187">
        <f>IF(N1645="sníž. přenesená",J1645,0)</f>
        <v>0</v>
      </c>
      <c r="BI1645" s="187">
        <f>IF(N1645="nulová",J1645,0)</f>
        <v>0</v>
      </c>
      <c r="BJ1645" s="19" t="s">
        <v>80</v>
      </c>
      <c r="BK1645" s="187">
        <f>ROUND(I1645*H1645,2)</f>
        <v>0</v>
      </c>
      <c r="BL1645" s="19" t="s">
        <v>257</v>
      </c>
      <c r="BM1645" s="186" t="s">
        <v>2026</v>
      </c>
    </row>
    <row r="1646" spans="1:47" s="2" customFormat="1" ht="12">
      <c r="A1646" s="36"/>
      <c r="B1646" s="37"/>
      <c r="C1646" s="38"/>
      <c r="D1646" s="188" t="s">
        <v>153</v>
      </c>
      <c r="E1646" s="38"/>
      <c r="F1646" s="189" t="s">
        <v>2027</v>
      </c>
      <c r="G1646" s="38"/>
      <c r="H1646" s="38"/>
      <c r="I1646" s="190"/>
      <c r="J1646" s="38"/>
      <c r="K1646" s="38"/>
      <c r="L1646" s="41"/>
      <c r="M1646" s="191"/>
      <c r="N1646" s="192"/>
      <c r="O1646" s="66"/>
      <c r="P1646" s="66"/>
      <c r="Q1646" s="66"/>
      <c r="R1646" s="66"/>
      <c r="S1646" s="66"/>
      <c r="T1646" s="67"/>
      <c r="U1646" s="36"/>
      <c r="V1646" s="36"/>
      <c r="W1646" s="36"/>
      <c r="X1646" s="36"/>
      <c r="Y1646" s="36"/>
      <c r="Z1646" s="36"/>
      <c r="AA1646" s="36"/>
      <c r="AB1646" s="36"/>
      <c r="AC1646" s="36"/>
      <c r="AD1646" s="36"/>
      <c r="AE1646" s="36"/>
      <c r="AT1646" s="19" t="s">
        <v>153</v>
      </c>
      <c r="AU1646" s="19" t="s">
        <v>82</v>
      </c>
    </row>
    <row r="1647" spans="2:63" s="12" customFormat="1" ht="22.9" customHeight="1">
      <c r="B1647" s="159"/>
      <c r="C1647" s="160"/>
      <c r="D1647" s="161" t="s">
        <v>71</v>
      </c>
      <c r="E1647" s="173" t="s">
        <v>2028</v>
      </c>
      <c r="F1647" s="173" t="s">
        <v>2029</v>
      </c>
      <c r="G1647" s="160"/>
      <c r="H1647" s="160"/>
      <c r="I1647" s="163"/>
      <c r="J1647" s="174">
        <f>BK1647</f>
        <v>0</v>
      </c>
      <c r="K1647" s="160"/>
      <c r="L1647" s="165"/>
      <c r="M1647" s="166"/>
      <c r="N1647" s="167"/>
      <c r="O1647" s="167"/>
      <c r="P1647" s="168">
        <f>SUM(P1648:P1653)</f>
        <v>0</v>
      </c>
      <c r="Q1647" s="167"/>
      <c r="R1647" s="168">
        <f>SUM(R1648:R1653)</f>
        <v>0</v>
      </c>
      <c r="S1647" s="167"/>
      <c r="T1647" s="169">
        <f>SUM(T1648:T1653)</f>
        <v>0.05670000000000001</v>
      </c>
      <c r="AR1647" s="170" t="s">
        <v>82</v>
      </c>
      <c r="AT1647" s="171" t="s">
        <v>71</v>
      </c>
      <c r="AU1647" s="171" t="s">
        <v>80</v>
      </c>
      <c r="AY1647" s="170" t="s">
        <v>143</v>
      </c>
      <c r="BK1647" s="172">
        <f>SUM(BK1648:BK1653)</f>
        <v>0</v>
      </c>
    </row>
    <row r="1648" spans="1:65" s="2" customFormat="1" ht="16.5" customHeight="1">
      <c r="A1648" s="36"/>
      <c r="B1648" s="37"/>
      <c r="C1648" s="175" t="s">
        <v>2030</v>
      </c>
      <c r="D1648" s="175" t="s">
        <v>146</v>
      </c>
      <c r="E1648" s="176" t="s">
        <v>2031</v>
      </c>
      <c r="F1648" s="177" t="s">
        <v>2032</v>
      </c>
      <c r="G1648" s="178" t="s">
        <v>169</v>
      </c>
      <c r="H1648" s="179">
        <v>1.62</v>
      </c>
      <c r="I1648" s="180"/>
      <c r="J1648" s="181">
        <f>ROUND(I1648*H1648,2)</f>
        <v>0</v>
      </c>
      <c r="K1648" s="177" t="s">
        <v>150</v>
      </c>
      <c r="L1648" s="41"/>
      <c r="M1648" s="182" t="s">
        <v>19</v>
      </c>
      <c r="N1648" s="183" t="s">
        <v>43</v>
      </c>
      <c r="O1648" s="66"/>
      <c r="P1648" s="184">
        <f>O1648*H1648</f>
        <v>0</v>
      </c>
      <c r="Q1648" s="184">
        <v>0</v>
      </c>
      <c r="R1648" s="184">
        <f>Q1648*H1648</f>
        <v>0</v>
      </c>
      <c r="S1648" s="184">
        <v>0.035</v>
      </c>
      <c r="T1648" s="185">
        <f>S1648*H1648</f>
        <v>0.05670000000000001</v>
      </c>
      <c r="U1648" s="36"/>
      <c r="V1648" s="36"/>
      <c r="W1648" s="36"/>
      <c r="X1648" s="36"/>
      <c r="Y1648" s="36"/>
      <c r="Z1648" s="36"/>
      <c r="AA1648" s="36"/>
      <c r="AB1648" s="36"/>
      <c r="AC1648" s="36"/>
      <c r="AD1648" s="36"/>
      <c r="AE1648" s="36"/>
      <c r="AR1648" s="186" t="s">
        <v>257</v>
      </c>
      <c r="AT1648" s="186" t="s">
        <v>146</v>
      </c>
      <c r="AU1648" s="186" t="s">
        <v>82</v>
      </c>
      <c r="AY1648" s="19" t="s">
        <v>143</v>
      </c>
      <c r="BE1648" s="187">
        <f>IF(N1648="základní",J1648,0)</f>
        <v>0</v>
      </c>
      <c r="BF1648" s="187">
        <f>IF(N1648="snížená",J1648,0)</f>
        <v>0</v>
      </c>
      <c r="BG1648" s="187">
        <f>IF(N1648="zákl. přenesená",J1648,0)</f>
        <v>0</v>
      </c>
      <c r="BH1648" s="187">
        <f>IF(N1648="sníž. přenesená",J1648,0)</f>
        <v>0</v>
      </c>
      <c r="BI1648" s="187">
        <f>IF(N1648="nulová",J1648,0)</f>
        <v>0</v>
      </c>
      <c r="BJ1648" s="19" t="s">
        <v>80</v>
      </c>
      <c r="BK1648" s="187">
        <f>ROUND(I1648*H1648,2)</f>
        <v>0</v>
      </c>
      <c r="BL1648" s="19" t="s">
        <v>257</v>
      </c>
      <c r="BM1648" s="186" t="s">
        <v>2033</v>
      </c>
    </row>
    <row r="1649" spans="1:47" s="2" customFormat="1" ht="12">
      <c r="A1649" s="36"/>
      <c r="B1649" s="37"/>
      <c r="C1649" s="38"/>
      <c r="D1649" s="188" t="s">
        <v>153</v>
      </c>
      <c r="E1649" s="38"/>
      <c r="F1649" s="189" t="s">
        <v>2034</v>
      </c>
      <c r="G1649" s="38"/>
      <c r="H1649" s="38"/>
      <c r="I1649" s="190"/>
      <c r="J1649" s="38"/>
      <c r="K1649" s="38"/>
      <c r="L1649" s="41"/>
      <c r="M1649" s="191"/>
      <c r="N1649" s="192"/>
      <c r="O1649" s="66"/>
      <c r="P1649" s="66"/>
      <c r="Q1649" s="66"/>
      <c r="R1649" s="66"/>
      <c r="S1649" s="66"/>
      <c r="T1649" s="67"/>
      <c r="U1649" s="36"/>
      <c r="V1649" s="36"/>
      <c r="W1649" s="36"/>
      <c r="X1649" s="36"/>
      <c r="Y1649" s="36"/>
      <c r="Z1649" s="36"/>
      <c r="AA1649" s="36"/>
      <c r="AB1649" s="36"/>
      <c r="AC1649" s="36"/>
      <c r="AD1649" s="36"/>
      <c r="AE1649" s="36"/>
      <c r="AT1649" s="19" t="s">
        <v>153</v>
      </c>
      <c r="AU1649" s="19" t="s">
        <v>82</v>
      </c>
    </row>
    <row r="1650" spans="1:65" s="2" customFormat="1" ht="33" customHeight="1">
      <c r="A1650" s="36"/>
      <c r="B1650" s="37"/>
      <c r="C1650" s="175" t="s">
        <v>2035</v>
      </c>
      <c r="D1650" s="175" t="s">
        <v>146</v>
      </c>
      <c r="E1650" s="176" t="s">
        <v>2036</v>
      </c>
      <c r="F1650" s="177" t="s">
        <v>2037</v>
      </c>
      <c r="G1650" s="178" t="s">
        <v>169</v>
      </c>
      <c r="H1650" s="179">
        <v>1.62</v>
      </c>
      <c r="I1650" s="180"/>
      <c r="J1650" s="181">
        <f>ROUND(I1650*H1650,2)</f>
        <v>0</v>
      </c>
      <c r="K1650" s="177" t="s">
        <v>19</v>
      </c>
      <c r="L1650" s="41"/>
      <c r="M1650" s="182" t="s">
        <v>19</v>
      </c>
      <c r="N1650" s="183" t="s">
        <v>43</v>
      </c>
      <c r="O1650" s="66"/>
      <c r="P1650" s="184">
        <f>O1650*H1650</f>
        <v>0</v>
      </c>
      <c r="Q1650" s="184">
        <v>0</v>
      </c>
      <c r="R1650" s="184">
        <f>Q1650*H1650</f>
        <v>0</v>
      </c>
      <c r="S1650" s="184">
        <v>0</v>
      </c>
      <c r="T1650" s="185">
        <f>S1650*H1650</f>
        <v>0</v>
      </c>
      <c r="U1650" s="36"/>
      <c r="V1650" s="36"/>
      <c r="W1650" s="36"/>
      <c r="X1650" s="36"/>
      <c r="Y1650" s="36"/>
      <c r="Z1650" s="36"/>
      <c r="AA1650" s="36"/>
      <c r="AB1650" s="36"/>
      <c r="AC1650" s="36"/>
      <c r="AD1650" s="36"/>
      <c r="AE1650" s="36"/>
      <c r="AR1650" s="186" t="s">
        <v>257</v>
      </c>
      <c r="AT1650" s="186" t="s">
        <v>146</v>
      </c>
      <c r="AU1650" s="186" t="s">
        <v>82</v>
      </c>
      <c r="AY1650" s="19" t="s">
        <v>143</v>
      </c>
      <c r="BE1650" s="187">
        <f>IF(N1650="základní",J1650,0)</f>
        <v>0</v>
      </c>
      <c r="BF1650" s="187">
        <f>IF(N1650="snížená",J1650,0)</f>
        <v>0</v>
      </c>
      <c r="BG1650" s="187">
        <f>IF(N1650="zákl. přenesená",J1650,0)</f>
        <v>0</v>
      </c>
      <c r="BH1650" s="187">
        <f>IF(N1650="sníž. přenesená",J1650,0)</f>
        <v>0</v>
      </c>
      <c r="BI1650" s="187">
        <f>IF(N1650="nulová",J1650,0)</f>
        <v>0</v>
      </c>
      <c r="BJ1650" s="19" t="s">
        <v>80</v>
      </c>
      <c r="BK1650" s="187">
        <f>ROUND(I1650*H1650,2)</f>
        <v>0</v>
      </c>
      <c r="BL1650" s="19" t="s">
        <v>257</v>
      </c>
      <c r="BM1650" s="186" t="s">
        <v>2038</v>
      </c>
    </row>
    <row r="1651" spans="1:65" s="2" customFormat="1" ht="44.25" customHeight="1">
      <c r="A1651" s="36"/>
      <c r="B1651" s="37"/>
      <c r="C1651" s="175" t="s">
        <v>2039</v>
      </c>
      <c r="D1651" s="175" t="s">
        <v>146</v>
      </c>
      <c r="E1651" s="176" t="s">
        <v>2040</v>
      </c>
      <c r="F1651" s="177" t="s">
        <v>2041</v>
      </c>
      <c r="G1651" s="178" t="s">
        <v>527</v>
      </c>
      <c r="H1651" s="179">
        <v>1</v>
      </c>
      <c r="I1651" s="180"/>
      <c r="J1651" s="181">
        <f>ROUND(I1651*H1651,2)</f>
        <v>0</v>
      </c>
      <c r="K1651" s="177" t="s">
        <v>19</v>
      </c>
      <c r="L1651" s="41"/>
      <c r="M1651" s="182" t="s">
        <v>19</v>
      </c>
      <c r="N1651" s="183" t="s">
        <v>43</v>
      </c>
      <c r="O1651" s="66"/>
      <c r="P1651" s="184">
        <f>O1651*H1651</f>
        <v>0</v>
      </c>
      <c r="Q1651" s="184">
        <v>0</v>
      </c>
      <c r="R1651" s="184">
        <f>Q1651*H1651</f>
        <v>0</v>
      </c>
      <c r="S1651" s="184">
        <v>0</v>
      </c>
      <c r="T1651" s="185">
        <f>S1651*H1651</f>
        <v>0</v>
      </c>
      <c r="U1651" s="36"/>
      <c r="V1651" s="36"/>
      <c r="W1651" s="36"/>
      <c r="X1651" s="36"/>
      <c r="Y1651" s="36"/>
      <c r="Z1651" s="36"/>
      <c r="AA1651" s="36"/>
      <c r="AB1651" s="36"/>
      <c r="AC1651" s="36"/>
      <c r="AD1651" s="36"/>
      <c r="AE1651" s="36"/>
      <c r="AR1651" s="186" t="s">
        <v>257</v>
      </c>
      <c r="AT1651" s="186" t="s">
        <v>146</v>
      </c>
      <c r="AU1651" s="186" t="s">
        <v>82</v>
      </c>
      <c r="AY1651" s="19" t="s">
        <v>143</v>
      </c>
      <c r="BE1651" s="187">
        <f>IF(N1651="základní",J1651,0)</f>
        <v>0</v>
      </c>
      <c r="BF1651" s="187">
        <f>IF(N1651="snížená",J1651,0)</f>
        <v>0</v>
      </c>
      <c r="BG1651" s="187">
        <f>IF(N1651="zákl. přenesená",J1651,0)</f>
        <v>0</v>
      </c>
      <c r="BH1651" s="187">
        <f>IF(N1651="sníž. přenesená",J1651,0)</f>
        <v>0</v>
      </c>
      <c r="BI1651" s="187">
        <f>IF(N1651="nulová",J1651,0)</f>
        <v>0</v>
      </c>
      <c r="BJ1651" s="19" t="s">
        <v>80</v>
      </c>
      <c r="BK1651" s="187">
        <f>ROUND(I1651*H1651,2)</f>
        <v>0</v>
      </c>
      <c r="BL1651" s="19" t="s">
        <v>257</v>
      </c>
      <c r="BM1651" s="186" t="s">
        <v>2042</v>
      </c>
    </row>
    <row r="1652" spans="1:65" s="2" customFormat="1" ht="44.25" customHeight="1">
      <c r="A1652" s="36"/>
      <c r="B1652" s="37"/>
      <c r="C1652" s="175" t="s">
        <v>2043</v>
      </c>
      <c r="D1652" s="175" t="s">
        <v>146</v>
      </c>
      <c r="E1652" s="176" t="s">
        <v>2044</v>
      </c>
      <c r="F1652" s="177" t="s">
        <v>2045</v>
      </c>
      <c r="G1652" s="178" t="s">
        <v>1002</v>
      </c>
      <c r="H1652" s="247"/>
      <c r="I1652" s="180"/>
      <c r="J1652" s="181">
        <f>ROUND(I1652*H1652,2)</f>
        <v>0</v>
      </c>
      <c r="K1652" s="177" t="s">
        <v>150</v>
      </c>
      <c r="L1652" s="41"/>
      <c r="M1652" s="182" t="s">
        <v>19</v>
      </c>
      <c r="N1652" s="183" t="s">
        <v>43</v>
      </c>
      <c r="O1652" s="66"/>
      <c r="P1652" s="184">
        <f>O1652*H1652</f>
        <v>0</v>
      </c>
      <c r="Q1652" s="184">
        <v>0</v>
      </c>
      <c r="R1652" s="184">
        <f>Q1652*H1652</f>
        <v>0</v>
      </c>
      <c r="S1652" s="184">
        <v>0</v>
      </c>
      <c r="T1652" s="185">
        <f>S1652*H1652</f>
        <v>0</v>
      </c>
      <c r="U1652" s="36"/>
      <c r="V1652" s="36"/>
      <c r="W1652" s="36"/>
      <c r="X1652" s="36"/>
      <c r="Y1652" s="36"/>
      <c r="Z1652" s="36"/>
      <c r="AA1652" s="36"/>
      <c r="AB1652" s="36"/>
      <c r="AC1652" s="36"/>
      <c r="AD1652" s="36"/>
      <c r="AE1652" s="36"/>
      <c r="AR1652" s="186" t="s">
        <v>257</v>
      </c>
      <c r="AT1652" s="186" t="s">
        <v>146</v>
      </c>
      <c r="AU1652" s="186" t="s">
        <v>82</v>
      </c>
      <c r="AY1652" s="19" t="s">
        <v>143</v>
      </c>
      <c r="BE1652" s="187">
        <f>IF(N1652="základní",J1652,0)</f>
        <v>0</v>
      </c>
      <c r="BF1652" s="187">
        <f>IF(N1652="snížená",J1652,0)</f>
        <v>0</v>
      </c>
      <c r="BG1652" s="187">
        <f>IF(N1652="zákl. přenesená",J1652,0)</f>
        <v>0</v>
      </c>
      <c r="BH1652" s="187">
        <f>IF(N1652="sníž. přenesená",J1652,0)</f>
        <v>0</v>
      </c>
      <c r="BI1652" s="187">
        <f>IF(N1652="nulová",J1652,0)</f>
        <v>0</v>
      </c>
      <c r="BJ1652" s="19" t="s">
        <v>80</v>
      </c>
      <c r="BK1652" s="187">
        <f>ROUND(I1652*H1652,2)</f>
        <v>0</v>
      </c>
      <c r="BL1652" s="19" t="s">
        <v>257</v>
      </c>
      <c r="BM1652" s="186" t="s">
        <v>2046</v>
      </c>
    </row>
    <row r="1653" spans="1:47" s="2" customFormat="1" ht="12">
      <c r="A1653" s="36"/>
      <c r="B1653" s="37"/>
      <c r="C1653" s="38"/>
      <c r="D1653" s="188" t="s">
        <v>153</v>
      </c>
      <c r="E1653" s="38"/>
      <c r="F1653" s="189" t="s">
        <v>2047</v>
      </c>
      <c r="G1653" s="38"/>
      <c r="H1653" s="38"/>
      <c r="I1653" s="190"/>
      <c r="J1653" s="38"/>
      <c r="K1653" s="38"/>
      <c r="L1653" s="41"/>
      <c r="M1653" s="191"/>
      <c r="N1653" s="192"/>
      <c r="O1653" s="66"/>
      <c r="P1653" s="66"/>
      <c r="Q1653" s="66"/>
      <c r="R1653" s="66"/>
      <c r="S1653" s="66"/>
      <c r="T1653" s="67"/>
      <c r="U1653" s="36"/>
      <c r="V1653" s="36"/>
      <c r="W1653" s="36"/>
      <c r="X1653" s="36"/>
      <c r="Y1653" s="36"/>
      <c r="Z1653" s="36"/>
      <c r="AA1653" s="36"/>
      <c r="AB1653" s="36"/>
      <c r="AC1653" s="36"/>
      <c r="AD1653" s="36"/>
      <c r="AE1653" s="36"/>
      <c r="AT1653" s="19" t="s">
        <v>153</v>
      </c>
      <c r="AU1653" s="19" t="s">
        <v>82</v>
      </c>
    </row>
    <row r="1654" spans="2:63" s="12" customFormat="1" ht="22.9" customHeight="1">
      <c r="B1654" s="159"/>
      <c r="C1654" s="160"/>
      <c r="D1654" s="161" t="s">
        <v>71</v>
      </c>
      <c r="E1654" s="173" t="s">
        <v>2048</v>
      </c>
      <c r="F1654" s="173" t="s">
        <v>2049</v>
      </c>
      <c r="G1654" s="160"/>
      <c r="H1654" s="160"/>
      <c r="I1654" s="163"/>
      <c r="J1654" s="174">
        <f>BK1654</f>
        <v>0</v>
      </c>
      <c r="K1654" s="160"/>
      <c r="L1654" s="165"/>
      <c r="M1654" s="166"/>
      <c r="N1654" s="167"/>
      <c r="O1654" s="167"/>
      <c r="P1654" s="168">
        <f>SUM(P1655:P1768)</f>
        <v>0</v>
      </c>
      <c r="Q1654" s="167"/>
      <c r="R1654" s="168">
        <f>SUM(R1655:R1768)</f>
        <v>1.5974460000000001</v>
      </c>
      <c r="S1654" s="167"/>
      <c r="T1654" s="169">
        <f>SUM(T1655:T1768)</f>
        <v>2.9777355099999996</v>
      </c>
      <c r="AR1654" s="170" t="s">
        <v>82</v>
      </c>
      <c r="AT1654" s="171" t="s">
        <v>71</v>
      </c>
      <c r="AU1654" s="171" t="s">
        <v>80</v>
      </c>
      <c r="AY1654" s="170" t="s">
        <v>143</v>
      </c>
      <c r="BK1654" s="172">
        <f>SUM(BK1655:BK1768)</f>
        <v>0</v>
      </c>
    </row>
    <row r="1655" spans="1:65" s="2" customFormat="1" ht="24.2" customHeight="1">
      <c r="A1655" s="36"/>
      <c r="B1655" s="37"/>
      <c r="C1655" s="175" t="s">
        <v>2050</v>
      </c>
      <c r="D1655" s="175" t="s">
        <v>146</v>
      </c>
      <c r="E1655" s="176" t="s">
        <v>2051</v>
      </c>
      <c r="F1655" s="177" t="s">
        <v>2052</v>
      </c>
      <c r="G1655" s="178" t="s">
        <v>178</v>
      </c>
      <c r="H1655" s="179">
        <v>35.803</v>
      </c>
      <c r="I1655" s="180"/>
      <c r="J1655" s="181">
        <f>ROUND(I1655*H1655,2)</f>
        <v>0</v>
      </c>
      <c r="K1655" s="177" t="s">
        <v>150</v>
      </c>
      <c r="L1655" s="41"/>
      <c r="M1655" s="182" t="s">
        <v>19</v>
      </c>
      <c r="N1655" s="183" t="s">
        <v>43</v>
      </c>
      <c r="O1655" s="66"/>
      <c r="P1655" s="184">
        <f>O1655*H1655</f>
        <v>0</v>
      </c>
      <c r="Q1655" s="184">
        <v>0</v>
      </c>
      <c r="R1655" s="184">
        <f>Q1655*H1655</f>
        <v>0</v>
      </c>
      <c r="S1655" s="184">
        <v>0.08317</v>
      </c>
      <c r="T1655" s="185">
        <f>S1655*H1655</f>
        <v>2.9777355099999996</v>
      </c>
      <c r="U1655" s="36"/>
      <c r="V1655" s="36"/>
      <c r="W1655" s="36"/>
      <c r="X1655" s="36"/>
      <c r="Y1655" s="36"/>
      <c r="Z1655" s="36"/>
      <c r="AA1655" s="36"/>
      <c r="AB1655" s="36"/>
      <c r="AC1655" s="36"/>
      <c r="AD1655" s="36"/>
      <c r="AE1655" s="36"/>
      <c r="AR1655" s="186" t="s">
        <v>257</v>
      </c>
      <c r="AT1655" s="186" t="s">
        <v>146</v>
      </c>
      <c r="AU1655" s="186" t="s">
        <v>82</v>
      </c>
      <c r="AY1655" s="19" t="s">
        <v>143</v>
      </c>
      <c r="BE1655" s="187">
        <f>IF(N1655="základní",J1655,0)</f>
        <v>0</v>
      </c>
      <c r="BF1655" s="187">
        <f>IF(N1655="snížená",J1655,0)</f>
        <v>0</v>
      </c>
      <c r="BG1655" s="187">
        <f>IF(N1655="zákl. přenesená",J1655,0)</f>
        <v>0</v>
      </c>
      <c r="BH1655" s="187">
        <f>IF(N1655="sníž. přenesená",J1655,0)</f>
        <v>0</v>
      </c>
      <c r="BI1655" s="187">
        <f>IF(N1655="nulová",J1655,0)</f>
        <v>0</v>
      </c>
      <c r="BJ1655" s="19" t="s">
        <v>80</v>
      </c>
      <c r="BK1655" s="187">
        <f>ROUND(I1655*H1655,2)</f>
        <v>0</v>
      </c>
      <c r="BL1655" s="19" t="s">
        <v>257</v>
      </c>
      <c r="BM1655" s="186" t="s">
        <v>2053</v>
      </c>
    </row>
    <row r="1656" spans="1:47" s="2" customFormat="1" ht="12">
      <c r="A1656" s="36"/>
      <c r="B1656" s="37"/>
      <c r="C1656" s="38"/>
      <c r="D1656" s="188" t="s">
        <v>153</v>
      </c>
      <c r="E1656" s="38"/>
      <c r="F1656" s="189" t="s">
        <v>2054</v>
      </c>
      <c r="G1656" s="38"/>
      <c r="H1656" s="38"/>
      <c r="I1656" s="190"/>
      <c r="J1656" s="38"/>
      <c r="K1656" s="38"/>
      <c r="L1656" s="41"/>
      <c r="M1656" s="191"/>
      <c r="N1656" s="192"/>
      <c r="O1656" s="66"/>
      <c r="P1656" s="66"/>
      <c r="Q1656" s="66"/>
      <c r="R1656" s="66"/>
      <c r="S1656" s="66"/>
      <c r="T1656" s="67"/>
      <c r="U1656" s="36"/>
      <c r="V1656" s="36"/>
      <c r="W1656" s="36"/>
      <c r="X1656" s="36"/>
      <c r="Y1656" s="36"/>
      <c r="Z1656" s="36"/>
      <c r="AA1656" s="36"/>
      <c r="AB1656" s="36"/>
      <c r="AC1656" s="36"/>
      <c r="AD1656" s="36"/>
      <c r="AE1656" s="36"/>
      <c r="AT1656" s="19" t="s">
        <v>153</v>
      </c>
      <c r="AU1656" s="19" t="s">
        <v>82</v>
      </c>
    </row>
    <row r="1657" spans="2:51" s="13" customFormat="1" ht="12">
      <c r="B1657" s="193"/>
      <c r="C1657" s="194"/>
      <c r="D1657" s="195" t="s">
        <v>155</v>
      </c>
      <c r="E1657" s="196" t="s">
        <v>19</v>
      </c>
      <c r="F1657" s="197" t="s">
        <v>163</v>
      </c>
      <c r="G1657" s="194"/>
      <c r="H1657" s="196" t="s">
        <v>19</v>
      </c>
      <c r="I1657" s="198"/>
      <c r="J1657" s="194"/>
      <c r="K1657" s="194"/>
      <c r="L1657" s="199"/>
      <c r="M1657" s="200"/>
      <c r="N1657" s="201"/>
      <c r="O1657" s="201"/>
      <c r="P1657" s="201"/>
      <c r="Q1657" s="201"/>
      <c r="R1657" s="201"/>
      <c r="S1657" s="201"/>
      <c r="T1657" s="202"/>
      <c r="AT1657" s="203" t="s">
        <v>155</v>
      </c>
      <c r="AU1657" s="203" t="s">
        <v>82</v>
      </c>
      <c r="AV1657" s="13" t="s">
        <v>80</v>
      </c>
      <c r="AW1657" s="13" t="s">
        <v>33</v>
      </c>
      <c r="AX1657" s="13" t="s">
        <v>72</v>
      </c>
      <c r="AY1657" s="203" t="s">
        <v>143</v>
      </c>
    </row>
    <row r="1658" spans="2:51" s="13" customFormat="1" ht="12">
      <c r="B1658" s="193"/>
      <c r="C1658" s="194"/>
      <c r="D1658" s="195" t="s">
        <v>155</v>
      </c>
      <c r="E1658" s="196" t="s">
        <v>19</v>
      </c>
      <c r="F1658" s="197" t="s">
        <v>2055</v>
      </c>
      <c r="G1658" s="194"/>
      <c r="H1658" s="196" t="s">
        <v>19</v>
      </c>
      <c r="I1658" s="198"/>
      <c r="J1658" s="194"/>
      <c r="K1658" s="194"/>
      <c r="L1658" s="199"/>
      <c r="M1658" s="200"/>
      <c r="N1658" s="201"/>
      <c r="O1658" s="201"/>
      <c r="P1658" s="201"/>
      <c r="Q1658" s="201"/>
      <c r="R1658" s="201"/>
      <c r="S1658" s="201"/>
      <c r="T1658" s="202"/>
      <c r="AT1658" s="203" t="s">
        <v>155</v>
      </c>
      <c r="AU1658" s="203" t="s">
        <v>82</v>
      </c>
      <c r="AV1658" s="13" t="s">
        <v>80</v>
      </c>
      <c r="AW1658" s="13" t="s">
        <v>33</v>
      </c>
      <c r="AX1658" s="13" t="s">
        <v>72</v>
      </c>
      <c r="AY1658" s="203" t="s">
        <v>143</v>
      </c>
    </row>
    <row r="1659" spans="2:51" s="14" customFormat="1" ht="12">
      <c r="B1659" s="204"/>
      <c r="C1659" s="205"/>
      <c r="D1659" s="195" t="s">
        <v>155</v>
      </c>
      <c r="E1659" s="206" t="s">
        <v>19</v>
      </c>
      <c r="F1659" s="207" t="s">
        <v>2056</v>
      </c>
      <c r="G1659" s="205"/>
      <c r="H1659" s="208">
        <v>5.513</v>
      </c>
      <c r="I1659" s="209"/>
      <c r="J1659" s="205"/>
      <c r="K1659" s="205"/>
      <c r="L1659" s="210"/>
      <c r="M1659" s="211"/>
      <c r="N1659" s="212"/>
      <c r="O1659" s="212"/>
      <c r="P1659" s="212"/>
      <c r="Q1659" s="212"/>
      <c r="R1659" s="212"/>
      <c r="S1659" s="212"/>
      <c r="T1659" s="213"/>
      <c r="AT1659" s="214" t="s">
        <v>155</v>
      </c>
      <c r="AU1659" s="214" t="s">
        <v>82</v>
      </c>
      <c r="AV1659" s="14" t="s">
        <v>82</v>
      </c>
      <c r="AW1659" s="14" t="s">
        <v>33</v>
      </c>
      <c r="AX1659" s="14" t="s">
        <v>72</v>
      </c>
      <c r="AY1659" s="214" t="s">
        <v>143</v>
      </c>
    </row>
    <row r="1660" spans="2:51" s="13" customFormat="1" ht="12">
      <c r="B1660" s="193"/>
      <c r="C1660" s="194"/>
      <c r="D1660" s="195" t="s">
        <v>155</v>
      </c>
      <c r="E1660" s="196" t="s">
        <v>19</v>
      </c>
      <c r="F1660" s="197" t="s">
        <v>347</v>
      </c>
      <c r="G1660" s="194"/>
      <c r="H1660" s="196" t="s">
        <v>19</v>
      </c>
      <c r="I1660" s="198"/>
      <c r="J1660" s="194"/>
      <c r="K1660" s="194"/>
      <c r="L1660" s="199"/>
      <c r="M1660" s="200"/>
      <c r="N1660" s="201"/>
      <c r="O1660" s="201"/>
      <c r="P1660" s="201"/>
      <c r="Q1660" s="201"/>
      <c r="R1660" s="201"/>
      <c r="S1660" s="201"/>
      <c r="T1660" s="202"/>
      <c r="AT1660" s="203" t="s">
        <v>155</v>
      </c>
      <c r="AU1660" s="203" t="s">
        <v>82</v>
      </c>
      <c r="AV1660" s="13" t="s">
        <v>80</v>
      </c>
      <c r="AW1660" s="13" t="s">
        <v>33</v>
      </c>
      <c r="AX1660" s="13" t="s">
        <v>72</v>
      </c>
      <c r="AY1660" s="203" t="s">
        <v>143</v>
      </c>
    </row>
    <row r="1661" spans="2:51" s="14" customFormat="1" ht="12">
      <c r="B1661" s="204"/>
      <c r="C1661" s="205"/>
      <c r="D1661" s="195" t="s">
        <v>155</v>
      </c>
      <c r="E1661" s="206" t="s">
        <v>19</v>
      </c>
      <c r="F1661" s="207" t="s">
        <v>2057</v>
      </c>
      <c r="G1661" s="205"/>
      <c r="H1661" s="208">
        <v>4.24</v>
      </c>
      <c r="I1661" s="209"/>
      <c r="J1661" s="205"/>
      <c r="K1661" s="205"/>
      <c r="L1661" s="210"/>
      <c r="M1661" s="211"/>
      <c r="N1661" s="212"/>
      <c r="O1661" s="212"/>
      <c r="P1661" s="212"/>
      <c r="Q1661" s="212"/>
      <c r="R1661" s="212"/>
      <c r="S1661" s="212"/>
      <c r="T1661" s="213"/>
      <c r="AT1661" s="214" t="s">
        <v>155</v>
      </c>
      <c r="AU1661" s="214" t="s">
        <v>82</v>
      </c>
      <c r="AV1661" s="14" t="s">
        <v>82</v>
      </c>
      <c r="AW1661" s="14" t="s">
        <v>33</v>
      </c>
      <c r="AX1661" s="14" t="s">
        <v>72</v>
      </c>
      <c r="AY1661" s="214" t="s">
        <v>143</v>
      </c>
    </row>
    <row r="1662" spans="2:51" s="13" customFormat="1" ht="12">
      <c r="B1662" s="193"/>
      <c r="C1662" s="194"/>
      <c r="D1662" s="195" t="s">
        <v>155</v>
      </c>
      <c r="E1662" s="196" t="s">
        <v>19</v>
      </c>
      <c r="F1662" s="197" t="s">
        <v>349</v>
      </c>
      <c r="G1662" s="194"/>
      <c r="H1662" s="196" t="s">
        <v>19</v>
      </c>
      <c r="I1662" s="198"/>
      <c r="J1662" s="194"/>
      <c r="K1662" s="194"/>
      <c r="L1662" s="199"/>
      <c r="M1662" s="200"/>
      <c r="N1662" s="201"/>
      <c r="O1662" s="201"/>
      <c r="P1662" s="201"/>
      <c r="Q1662" s="201"/>
      <c r="R1662" s="201"/>
      <c r="S1662" s="201"/>
      <c r="T1662" s="202"/>
      <c r="AT1662" s="203" t="s">
        <v>155</v>
      </c>
      <c r="AU1662" s="203" t="s">
        <v>82</v>
      </c>
      <c r="AV1662" s="13" t="s">
        <v>80</v>
      </c>
      <c r="AW1662" s="13" t="s">
        <v>33</v>
      </c>
      <c r="AX1662" s="13" t="s">
        <v>72</v>
      </c>
      <c r="AY1662" s="203" t="s">
        <v>143</v>
      </c>
    </row>
    <row r="1663" spans="2:51" s="14" customFormat="1" ht="12">
      <c r="B1663" s="204"/>
      <c r="C1663" s="205"/>
      <c r="D1663" s="195" t="s">
        <v>155</v>
      </c>
      <c r="E1663" s="206" t="s">
        <v>19</v>
      </c>
      <c r="F1663" s="207" t="s">
        <v>2058</v>
      </c>
      <c r="G1663" s="205"/>
      <c r="H1663" s="208">
        <v>1.85</v>
      </c>
      <c r="I1663" s="209"/>
      <c r="J1663" s="205"/>
      <c r="K1663" s="205"/>
      <c r="L1663" s="210"/>
      <c r="M1663" s="211"/>
      <c r="N1663" s="212"/>
      <c r="O1663" s="212"/>
      <c r="P1663" s="212"/>
      <c r="Q1663" s="212"/>
      <c r="R1663" s="212"/>
      <c r="S1663" s="212"/>
      <c r="T1663" s="213"/>
      <c r="AT1663" s="214" t="s">
        <v>155</v>
      </c>
      <c r="AU1663" s="214" t="s">
        <v>82</v>
      </c>
      <c r="AV1663" s="14" t="s">
        <v>82</v>
      </c>
      <c r="AW1663" s="14" t="s">
        <v>33</v>
      </c>
      <c r="AX1663" s="14" t="s">
        <v>72</v>
      </c>
      <c r="AY1663" s="214" t="s">
        <v>143</v>
      </c>
    </row>
    <row r="1664" spans="2:51" s="13" customFormat="1" ht="12">
      <c r="B1664" s="193"/>
      <c r="C1664" s="194"/>
      <c r="D1664" s="195" t="s">
        <v>155</v>
      </c>
      <c r="E1664" s="196" t="s">
        <v>19</v>
      </c>
      <c r="F1664" s="197" t="s">
        <v>447</v>
      </c>
      <c r="G1664" s="194"/>
      <c r="H1664" s="196" t="s">
        <v>19</v>
      </c>
      <c r="I1664" s="198"/>
      <c r="J1664" s="194"/>
      <c r="K1664" s="194"/>
      <c r="L1664" s="199"/>
      <c r="M1664" s="200"/>
      <c r="N1664" s="201"/>
      <c r="O1664" s="201"/>
      <c r="P1664" s="201"/>
      <c r="Q1664" s="201"/>
      <c r="R1664" s="201"/>
      <c r="S1664" s="201"/>
      <c r="T1664" s="202"/>
      <c r="AT1664" s="203" t="s">
        <v>155</v>
      </c>
      <c r="AU1664" s="203" t="s">
        <v>82</v>
      </c>
      <c r="AV1664" s="13" t="s">
        <v>80</v>
      </c>
      <c r="AW1664" s="13" t="s">
        <v>33</v>
      </c>
      <c r="AX1664" s="13" t="s">
        <v>72</v>
      </c>
      <c r="AY1664" s="203" t="s">
        <v>143</v>
      </c>
    </row>
    <row r="1665" spans="2:51" s="14" customFormat="1" ht="12">
      <c r="B1665" s="204"/>
      <c r="C1665" s="205"/>
      <c r="D1665" s="195" t="s">
        <v>155</v>
      </c>
      <c r="E1665" s="206" t="s">
        <v>19</v>
      </c>
      <c r="F1665" s="207" t="s">
        <v>2059</v>
      </c>
      <c r="G1665" s="205"/>
      <c r="H1665" s="208">
        <v>5</v>
      </c>
      <c r="I1665" s="209"/>
      <c r="J1665" s="205"/>
      <c r="K1665" s="205"/>
      <c r="L1665" s="210"/>
      <c r="M1665" s="211"/>
      <c r="N1665" s="212"/>
      <c r="O1665" s="212"/>
      <c r="P1665" s="212"/>
      <c r="Q1665" s="212"/>
      <c r="R1665" s="212"/>
      <c r="S1665" s="212"/>
      <c r="T1665" s="213"/>
      <c r="AT1665" s="214" t="s">
        <v>155</v>
      </c>
      <c r="AU1665" s="214" t="s">
        <v>82</v>
      </c>
      <c r="AV1665" s="14" t="s">
        <v>82</v>
      </c>
      <c r="AW1665" s="14" t="s">
        <v>33</v>
      </c>
      <c r="AX1665" s="14" t="s">
        <v>72</v>
      </c>
      <c r="AY1665" s="214" t="s">
        <v>143</v>
      </c>
    </row>
    <row r="1666" spans="2:51" s="13" customFormat="1" ht="12">
      <c r="B1666" s="193"/>
      <c r="C1666" s="194"/>
      <c r="D1666" s="195" t="s">
        <v>155</v>
      </c>
      <c r="E1666" s="196" t="s">
        <v>19</v>
      </c>
      <c r="F1666" s="197" t="s">
        <v>353</v>
      </c>
      <c r="G1666" s="194"/>
      <c r="H1666" s="196" t="s">
        <v>19</v>
      </c>
      <c r="I1666" s="198"/>
      <c r="J1666" s="194"/>
      <c r="K1666" s="194"/>
      <c r="L1666" s="199"/>
      <c r="M1666" s="200"/>
      <c r="N1666" s="201"/>
      <c r="O1666" s="201"/>
      <c r="P1666" s="201"/>
      <c r="Q1666" s="201"/>
      <c r="R1666" s="201"/>
      <c r="S1666" s="201"/>
      <c r="T1666" s="202"/>
      <c r="AT1666" s="203" t="s">
        <v>155</v>
      </c>
      <c r="AU1666" s="203" t="s">
        <v>82</v>
      </c>
      <c r="AV1666" s="13" t="s">
        <v>80</v>
      </c>
      <c r="AW1666" s="13" t="s">
        <v>33</v>
      </c>
      <c r="AX1666" s="13" t="s">
        <v>72</v>
      </c>
      <c r="AY1666" s="203" t="s">
        <v>143</v>
      </c>
    </row>
    <row r="1667" spans="2:51" s="14" customFormat="1" ht="12">
      <c r="B1667" s="204"/>
      <c r="C1667" s="205"/>
      <c r="D1667" s="195" t="s">
        <v>155</v>
      </c>
      <c r="E1667" s="206" t="s">
        <v>19</v>
      </c>
      <c r="F1667" s="207" t="s">
        <v>2060</v>
      </c>
      <c r="G1667" s="205"/>
      <c r="H1667" s="208">
        <v>6.5</v>
      </c>
      <c r="I1667" s="209"/>
      <c r="J1667" s="205"/>
      <c r="K1667" s="205"/>
      <c r="L1667" s="210"/>
      <c r="M1667" s="211"/>
      <c r="N1667" s="212"/>
      <c r="O1667" s="212"/>
      <c r="P1667" s="212"/>
      <c r="Q1667" s="212"/>
      <c r="R1667" s="212"/>
      <c r="S1667" s="212"/>
      <c r="T1667" s="213"/>
      <c r="AT1667" s="214" t="s">
        <v>155</v>
      </c>
      <c r="AU1667" s="214" t="s">
        <v>82</v>
      </c>
      <c r="AV1667" s="14" t="s">
        <v>82</v>
      </c>
      <c r="AW1667" s="14" t="s">
        <v>33</v>
      </c>
      <c r="AX1667" s="14" t="s">
        <v>72</v>
      </c>
      <c r="AY1667" s="214" t="s">
        <v>143</v>
      </c>
    </row>
    <row r="1668" spans="2:51" s="13" customFormat="1" ht="12">
      <c r="B1668" s="193"/>
      <c r="C1668" s="194"/>
      <c r="D1668" s="195" t="s">
        <v>155</v>
      </c>
      <c r="E1668" s="196" t="s">
        <v>19</v>
      </c>
      <c r="F1668" s="197" t="s">
        <v>453</v>
      </c>
      <c r="G1668" s="194"/>
      <c r="H1668" s="196" t="s">
        <v>19</v>
      </c>
      <c r="I1668" s="198"/>
      <c r="J1668" s="194"/>
      <c r="K1668" s="194"/>
      <c r="L1668" s="199"/>
      <c r="M1668" s="200"/>
      <c r="N1668" s="201"/>
      <c r="O1668" s="201"/>
      <c r="P1668" s="201"/>
      <c r="Q1668" s="201"/>
      <c r="R1668" s="201"/>
      <c r="S1668" s="201"/>
      <c r="T1668" s="202"/>
      <c r="AT1668" s="203" t="s">
        <v>155</v>
      </c>
      <c r="AU1668" s="203" t="s">
        <v>82</v>
      </c>
      <c r="AV1668" s="13" t="s">
        <v>80</v>
      </c>
      <c r="AW1668" s="13" t="s">
        <v>33</v>
      </c>
      <c r="AX1668" s="13" t="s">
        <v>72</v>
      </c>
      <c r="AY1668" s="203" t="s">
        <v>143</v>
      </c>
    </row>
    <row r="1669" spans="2:51" s="14" customFormat="1" ht="12">
      <c r="B1669" s="204"/>
      <c r="C1669" s="205"/>
      <c r="D1669" s="195" t="s">
        <v>155</v>
      </c>
      <c r="E1669" s="206" t="s">
        <v>19</v>
      </c>
      <c r="F1669" s="207" t="s">
        <v>2061</v>
      </c>
      <c r="G1669" s="205"/>
      <c r="H1669" s="208">
        <v>12.7</v>
      </c>
      <c r="I1669" s="209"/>
      <c r="J1669" s="205"/>
      <c r="K1669" s="205"/>
      <c r="L1669" s="210"/>
      <c r="M1669" s="211"/>
      <c r="N1669" s="212"/>
      <c r="O1669" s="212"/>
      <c r="P1669" s="212"/>
      <c r="Q1669" s="212"/>
      <c r="R1669" s="212"/>
      <c r="S1669" s="212"/>
      <c r="T1669" s="213"/>
      <c r="AT1669" s="214" t="s">
        <v>155</v>
      </c>
      <c r="AU1669" s="214" t="s">
        <v>82</v>
      </c>
      <c r="AV1669" s="14" t="s">
        <v>82</v>
      </c>
      <c r="AW1669" s="14" t="s">
        <v>33</v>
      </c>
      <c r="AX1669" s="14" t="s">
        <v>72</v>
      </c>
      <c r="AY1669" s="214" t="s">
        <v>143</v>
      </c>
    </row>
    <row r="1670" spans="2:51" s="15" customFormat="1" ht="12">
      <c r="B1670" s="215"/>
      <c r="C1670" s="216"/>
      <c r="D1670" s="195" t="s">
        <v>155</v>
      </c>
      <c r="E1670" s="217" t="s">
        <v>19</v>
      </c>
      <c r="F1670" s="218" t="s">
        <v>166</v>
      </c>
      <c r="G1670" s="216"/>
      <c r="H1670" s="219">
        <v>35.803</v>
      </c>
      <c r="I1670" s="220"/>
      <c r="J1670" s="216"/>
      <c r="K1670" s="216"/>
      <c r="L1670" s="221"/>
      <c r="M1670" s="222"/>
      <c r="N1670" s="223"/>
      <c r="O1670" s="223"/>
      <c r="P1670" s="223"/>
      <c r="Q1670" s="223"/>
      <c r="R1670" s="223"/>
      <c r="S1670" s="223"/>
      <c r="T1670" s="224"/>
      <c r="AT1670" s="225" t="s">
        <v>155</v>
      </c>
      <c r="AU1670" s="225" t="s">
        <v>82</v>
      </c>
      <c r="AV1670" s="15" t="s">
        <v>151</v>
      </c>
      <c r="AW1670" s="15" t="s">
        <v>33</v>
      </c>
      <c r="AX1670" s="15" t="s">
        <v>80</v>
      </c>
      <c r="AY1670" s="225" t="s">
        <v>143</v>
      </c>
    </row>
    <row r="1671" spans="1:65" s="2" customFormat="1" ht="24.2" customHeight="1">
      <c r="A1671" s="36"/>
      <c r="B1671" s="37"/>
      <c r="C1671" s="175" t="s">
        <v>2062</v>
      </c>
      <c r="D1671" s="175" t="s">
        <v>146</v>
      </c>
      <c r="E1671" s="176" t="s">
        <v>2063</v>
      </c>
      <c r="F1671" s="177" t="s">
        <v>2064</v>
      </c>
      <c r="G1671" s="178" t="s">
        <v>178</v>
      </c>
      <c r="H1671" s="179">
        <v>39.69</v>
      </c>
      <c r="I1671" s="180"/>
      <c r="J1671" s="181">
        <f>ROUND(I1671*H1671,2)</f>
        <v>0</v>
      </c>
      <c r="K1671" s="177" t="s">
        <v>150</v>
      </c>
      <c r="L1671" s="41"/>
      <c r="M1671" s="182" t="s">
        <v>19</v>
      </c>
      <c r="N1671" s="183" t="s">
        <v>43</v>
      </c>
      <c r="O1671" s="66"/>
      <c r="P1671" s="184">
        <f>O1671*H1671</f>
        <v>0</v>
      </c>
      <c r="Q1671" s="184">
        <v>0</v>
      </c>
      <c r="R1671" s="184">
        <f>Q1671*H1671</f>
        <v>0</v>
      </c>
      <c r="S1671" s="184">
        <v>0</v>
      </c>
      <c r="T1671" s="185">
        <f>S1671*H1671</f>
        <v>0</v>
      </c>
      <c r="U1671" s="36"/>
      <c r="V1671" s="36"/>
      <c r="W1671" s="36"/>
      <c r="X1671" s="36"/>
      <c r="Y1671" s="36"/>
      <c r="Z1671" s="36"/>
      <c r="AA1671" s="36"/>
      <c r="AB1671" s="36"/>
      <c r="AC1671" s="36"/>
      <c r="AD1671" s="36"/>
      <c r="AE1671" s="36"/>
      <c r="AR1671" s="186" t="s">
        <v>257</v>
      </c>
      <c r="AT1671" s="186" t="s">
        <v>146</v>
      </c>
      <c r="AU1671" s="186" t="s">
        <v>82</v>
      </c>
      <c r="AY1671" s="19" t="s">
        <v>143</v>
      </c>
      <c r="BE1671" s="187">
        <f>IF(N1671="základní",J1671,0)</f>
        <v>0</v>
      </c>
      <c r="BF1671" s="187">
        <f>IF(N1671="snížená",J1671,0)</f>
        <v>0</v>
      </c>
      <c r="BG1671" s="187">
        <f>IF(N1671="zákl. přenesená",J1671,0)</f>
        <v>0</v>
      </c>
      <c r="BH1671" s="187">
        <f>IF(N1671="sníž. přenesená",J1671,0)</f>
        <v>0</v>
      </c>
      <c r="BI1671" s="187">
        <f>IF(N1671="nulová",J1671,0)</f>
        <v>0</v>
      </c>
      <c r="BJ1671" s="19" t="s">
        <v>80</v>
      </c>
      <c r="BK1671" s="187">
        <f>ROUND(I1671*H1671,2)</f>
        <v>0</v>
      </c>
      <c r="BL1671" s="19" t="s">
        <v>257</v>
      </c>
      <c r="BM1671" s="186" t="s">
        <v>2065</v>
      </c>
    </row>
    <row r="1672" spans="1:47" s="2" customFormat="1" ht="12">
      <c r="A1672" s="36"/>
      <c r="B1672" s="37"/>
      <c r="C1672" s="38"/>
      <c r="D1672" s="188" t="s">
        <v>153</v>
      </c>
      <c r="E1672" s="38"/>
      <c r="F1672" s="189" t="s">
        <v>2066</v>
      </c>
      <c r="G1672" s="38"/>
      <c r="H1672" s="38"/>
      <c r="I1672" s="190"/>
      <c r="J1672" s="38"/>
      <c r="K1672" s="38"/>
      <c r="L1672" s="41"/>
      <c r="M1672" s="191"/>
      <c r="N1672" s="192"/>
      <c r="O1672" s="66"/>
      <c r="P1672" s="66"/>
      <c r="Q1672" s="66"/>
      <c r="R1672" s="66"/>
      <c r="S1672" s="66"/>
      <c r="T1672" s="67"/>
      <c r="U1672" s="36"/>
      <c r="V1672" s="36"/>
      <c r="W1672" s="36"/>
      <c r="X1672" s="36"/>
      <c r="Y1672" s="36"/>
      <c r="Z1672" s="36"/>
      <c r="AA1672" s="36"/>
      <c r="AB1672" s="36"/>
      <c r="AC1672" s="36"/>
      <c r="AD1672" s="36"/>
      <c r="AE1672" s="36"/>
      <c r="AT1672" s="19" t="s">
        <v>153</v>
      </c>
      <c r="AU1672" s="19" t="s">
        <v>82</v>
      </c>
    </row>
    <row r="1673" spans="1:65" s="2" customFormat="1" ht="24.2" customHeight="1">
      <c r="A1673" s="36"/>
      <c r="B1673" s="37"/>
      <c r="C1673" s="175" t="s">
        <v>2067</v>
      </c>
      <c r="D1673" s="175" t="s">
        <v>146</v>
      </c>
      <c r="E1673" s="176" t="s">
        <v>2068</v>
      </c>
      <c r="F1673" s="177" t="s">
        <v>2069</v>
      </c>
      <c r="G1673" s="178" t="s">
        <v>178</v>
      </c>
      <c r="H1673" s="179">
        <v>39.69</v>
      </c>
      <c r="I1673" s="180"/>
      <c r="J1673" s="181">
        <f>ROUND(I1673*H1673,2)</f>
        <v>0</v>
      </c>
      <c r="K1673" s="177" t="s">
        <v>150</v>
      </c>
      <c r="L1673" s="41"/>
      <c r="M1673" s="182" t="s">
        <v>19</v>
      </c>
      <c r="N1673" s="183" t="s">
        <v>43</v>
      </c>
      <c r="O1673" s="66"/>
      <c r="P1673" s="184">
        <f>O1673*H1673</f>
        <v>0</v>
      </c>
      <c r="Q1673" s="184">
        <v>0.0003</v>
      </c>
      <c r="R1673" s="184">
        <f>Q1673*H1673</f>
        <v>0.011906999999999997</v>
      </c>
      <c r="S1673" s="184">
        <v>0</v>
      </c>
      <c r="T1673" s="185">
        <f>S1673*H1673</f>
        <v>0</v>
      </c>
      <c r="U1673" s="36"/>
      <c r="V1673" s="36"/>
      <c r="W1673" s="36"/>
      <c r="X1673" s="36"/>
      <c r="Y1673" s="36"/>
      <c r="Z1673" s="36"/>
      <c r="AA1673" s="36"/>
      <c r="AB1673" s="36"/>
      <c r="AC1673" s="36"/>
      <c r="AD1673" s="36"/>
      <c r="AE1673" s="36"/>
      <c r="AR1673" s="186" t="s">
        <v>257</v>
      </c>
      <c r="AT1673" s="186" t="s">
        <v>146</v>
      </c>
      <c r="AU1673" s="186" t="s">
        <v>82</v>
      </c>
      <c r="AY1673" s="19" t="s">
        <v>143</v>
      </c>
      <c r="BE1673" s="187">
        <f>IF(N1673="základní",J1673,0)</f>
        <v>0</v>
      </c>
      <c r="BF1673" s="187">
        <f>IF(N1673="snížená",J1673,0)</f>
        <v>0</v>
      </c>
      <c r="BG1673" s="187">
        <f>IF(N1673="zákl. přenesená",J1673,0)</f>
        <v>0</v>
      </c>
      <c r="BH1673" s="187">
        <f>IF(N1673="sníž. přenesená",J1673,0)</f>
        <v>0</v>
      </c>
      <c r="BI1673" s="187">
        <f>IF(N1673="nulová",J1673,0)</f>
        <v>0</v>
      </c>
      <c r="BJ1673" s="19" t="s">
        <v>80</v>
      </c>
      <c r="BK1673" s="187">
        <f>ROUND(I1673*H1673,2)</f>
        <v>0</v>
      </c>
      <c r="BL1673" s="19" t="s">
        <v>257</v>
      </c>
      <c r="BM1673" s="186" t="s">
        <v>2070</v>
      </c>
    </row>
    <row r="1674" spans="1:47" s="2" customFormat="1" ht="12">
      <c r="A1674" s="36"/>
      <c r="B1674" s="37"/>
      <c r="C1674" s="38"/>
      <c r="D1674" s="188" t="s">
        <v>153</v>
      </c>
      <c r="E1674" s="38"/>
      <c r="F1674" s="189" t="s">
        <v>2071</v>
      </c>
      <c r="G1674" s="38"/>
      <c r="H1674" s="38"/>
      <c r="I1674" s="190"/>
      <c r="J1674" s="38"/>
      <c r="K1674" s="38"/>
      <c r="L1674" s="41"/>
      <c r="M1674" s="191"/>
      <c r="N1674" s="192"/>
      <c r="O1674" s="66"/>
      <c r="P1674" s="66"/>
      <c r="Q1674" s="66"/>
      <c r="R1674" s="66"/>
      <c r="S1674" s="66"/>
      <c r="T1674" s="67"/>
      <c r="U1674" s="36"/>
      <c r="V1674" s="36"/>
      <c r="W1674" s="36"/>
      <c r="X1674" s="36"/>
      <c r="Y1674" s="36"/>
      <c r="Z1674" s="36"/>
      <c r="AA1674" s="36"/>
      <c r="AB1674" s="36"/>
      <c r="AC1674" s="36"/>
      <c r="AD1674" s="36"/>
      <c r="AE1674" s="36"/>
      <c r="AT1674" s="19" t="s">
        <v>153</v>
      </c>
      <c r="AU1674" s="19" t="s">
        <v>82</v>
      </c>
    </row>
    <row r="1675" spans="1:65" s="2" customFormat="1" ht="37.9" customHeight="1">
      <c r="A1675" s="36"/>
      <c r="B1675" s="37"/>
      <c r="C1675" s="175" t="s">
        <v>2072</v>
      </c>
      <c r="D1675" s="175" t="s">
        <v>146</v>
      </c>
      <c r="E1675" s="176" t="s">
        <v>2073</v>
      </c>
      <c r="F1675" s="177" t="s">
        <v>2074</v>
      </c>
      <c r="G1675" s="178" t="s">
        <v>178</v>
      </c>
      <c r="H1675" s="179">
        <v>30.29</v>
      </c>
      <c r="I1675" s="180"/>
      <c r="J1675" s="181">
        <f>ROUND(I1675*H1675,2)</f>
        <v>0</v>
      </c>
      <c r="K1675" s="177" t="s">
        <v>150</v>
      </c>
      <c r="L1675" s="41"/>
      <c r="M1675" s="182" t="s">
        <v>19</v>
      </c>
      <c r="N1675" s="183" t="s">
        <v>43</v>
      </c>
      <c r="O1675" s="66"/>
      <c r="P1675" s="184">
        <f>O1675*H1675</f>
        <v>0</v>
      </c>
      <c r="Q1675" s="184">
        <v>0.015</v>
      </c>
      <c r="R1675" s="184">
        <f>Q1675*H1675</f>
        <v>0.45435</v>
      </c>
      <c r="S1675" s="184">
        <v>0</v>
      </c>
      <c r="T1675" s="185">
        <f>S1675*H1675</f>
        <v>0</v>
      </c>
      <c r="U1675" s="36"/>
      <c r="V1675" s="36"/>
      <c r="W1675" s="36"/>
      <c r="X1675" s="36"/>
      <c r="Y1675" s="36"/>
      <c r="Z1675" s="36"/>
      <c r="AA1675" s="36"/>
      <c r="AB1675" s="36"/>
      <c r="AC1675" s="36"/>
      <c r="AD1675" s="36"/>
      <c r="AE1675" s="36"/>
      <c r="AR1675" s="186" t="s">
        <v>257</v>
      </c>
      <c r="AT1675" s="186" t="s">
        <v>146</v>
      </c>
      <c r="AU1675" s="186" t="s">
        <v>82</v>
      </c>
      <c r="AY1675" s="19" t="s">
        <v>143</v>
      </c>
      <c r="BE1675" s="187">
        <f>IF(N1675="základní",J1675,0)</f>
        <v>0</v>
      </c>
      <c r="BF1675" s="187">
        <f>IF(N1675="snížená",J1675,0)</f>
        <v>0</v>
      </c>
      <c r="BG1675" s="187">
        <f>IF(N1675="zákl. přenesená",J1675,0)</f>
        <v>0</v>
      </c>
      <c r="BH1675" s="187">
        <f>IF(N1675="sníž. přenesená",J1675,0)</f>
        <v>0</v>
      </c>
      <c r="BI1675" s="187">
        <f>IF(N1675="nulová",J1675,0)</f>
        <v>0</v>
      </c>
      <c r="BJ1675" s="19" t="s">
        <v>80</v>
      </c>
      <c r="BK1675" s="187">
        <f>ROUND(I1675*H1675,2)</f>
        <v>0</v>
      </c>
      <c r="BL1675" s="19" t="s">
        <v>257</v>
      </c>
      <c r="BM1675" s="186" t="s">
        <v>2075</v>
      </c>
    </row>
    <row r="1676" spans="1:47" s="2" customFormat="1" ht="12">
      <c r="A1676" s="36"/>
      <c r="B1676" s="37"/>
      <c r="C1676" s="38"/>
      <c r="D1676" s="188" t="s">
        <v>153</v>
      </c>
      <c r="E1676" s="38"/>
      <c r="F1676" s="189" t="s">
        <v>2076</v>
      </c>
      <c r="G1676" s="38"/>
      <c r="H1676" s="38"/>
      <c r="I1676" s="190"/>
      <c r="J1676" s="38"/>
      <c r="K1676" s="38"/>
      <c r="L1676" s="41"/>
      <c r="M1676" s="191"/>
      <c r="N1676" s="192"/>
      <c r="O1676" s="66"/>
      <c r="P1676" s="66"/>
      <c r="Q1676" s="66"/>
      <c r="R1676" s="66"/>
      <c r="S1676" s="66"/>
      <c r="T1676" s="67"/>
      <c r="U1676" s="36"/>
      <c r="V1676" s="36"/>
      <c r="W1676" s="36"/>
      <c r="X1676" s="36"/>
      <c r="Y1676" s="36"/>
      <c r="Z1676" s="36"/>
      <c r="AA1676" s="36"/>
      <c r="AB1676" s="36"/>
      <c r="AC1676" s="36"/>
      <c r="AD1676" s="36"/>
      <c r="AE1676" s="36"/>
      <c r="AT1676" s="19" t="s">
        <v>153</v>
      </c>
      <c r="AU1676" s="19" t="s">
        <v>82</v>
      </c>
    </row>
    <row r="1677" spans="2:51" s="13" customFormat="1" ht="12">
      <c r="B1677" s="193"/>
      <c r="C1677" s="194"/>
      <c r="D1677" s="195" t="s">
        <v>155</v>
      </c>
      <c r="E1677" s="196" t="s">
        <v>19</v>
      </c>
      <c r="F1677" s="197" t="s">
        <v>163</v>
      </c>
      <c r="G1677" s="194"/>
      <c r="H1677" s="196" t="s">
        <v>19</v>
      </c>
      <c r="I1677" s="198"/>
      <c r="J1677" s="194"/>
      <c r="K1677" s="194"/>
      <c r="L1677" s="199"/>
      <c r="M1677" s="200"/>
      <c r="N1677" s="201"/>
      <c r="O1677" s="201"/>
      <c r="P1677" s="201"/>
      <c r="Q1677" s="201"/>
      <c r="R1677" s="201"/>
      <c r="S1677" s="201"/>
      <c r="T1677" s="202"/>
      <c r="AT1677" s="203" t="s">
        <v>155</v>
      </c>
      <c r="AU1677" s="203" t="s">
        <v>82</v>
      </c>
      <c r="AV1677" s="13" t="s">
        <v>80</v>
      </c>
      <c r="AW1677" s="13" t="s">
        <v>33</v>
      </c>
      <c r="AX1677" s="13" t="s">
        <v>72</v>
      </c>
      <c r="AY1677" s="203" t="s">
        <v>143</v>
      </c>
    </row>
    <row r="1678" spans="2:51" s="14" customFormat="1" ht="12">
      <c r="B1678" s="204"/>
      <c r="C1678" s="205"/>
      <c r="D1678" s="195" t="s">
        <v>155</v>
      </c>
      <c r="E1678" s="206" t="s">
        <v>19</v>
      </c>
      <c r="F1678" s="207" t="s">
        <v>1468</v>
      </c>
      <c r="G1678" s="205"/>
      <c r="H1678" s="208">
        <v>4.24</v>
      </c>
      <c r="I1678" s="209"/>
      <c r="J1678" s="205"/>
      <c r="K1678" s="205"/>
      <c r="L1678" s="210"/>
      <c r="M1678" s="211"/>
      <c r="N1678" s="212"/>
      <c r="O1678" s="212"/>
      <c r="P1678" s="212"/>
      <c r="Q1678" s="212"/>
      <c r="R1678" s="212"/>
      <c r="S1678" s="212"/>
      <c r="T1678" s="213"/>
      <c r="AT1678" s="214" t="s">
        <v>155</v>
      </c>
      <c r="AU1678" s="214" t="s">
        <v>82</v>
      </c>
      <c r="AV1678" s="14" t="s">
        <v>82</v>
      </c>
      <c r="AW1678" s="14" t="s">
        <v>33</v>
      </c>
      <c r="AX1678" s="14" t="s">
        <v>72</v>
      </c>
      <c r="AY1678" s="214" t="s">
        <v>143</v>
      </c>
    </row>
    <row r="1679" spans="2:51" s="14" customFormat="1" ht="12">
      <c r="B1679" s="204"/>
      <c r="C1679" s="205"/>
      <c r="D1679" s="195" t="s">
        <v>155</v>
      </c>
      <c r="E1679" s="206" t="s">
        <v>19</v>
      </c>
      <c r="F1679" s="207" t="s">
        <v>1469</v>
      </c>
      <c r="G1679" s="205"/>
      <c r="H1679" s="208">
        <v>1.85</v>
      </c>
      <c r="I1679" s="209"/>
      <c r="J1679" s="205"/>
      <c r="K1679" s="205"/>
      <c r="L1679" s="210"/>
      <c r="M1679" s="211"/>
      <c r="N1679" s="212"/>
      <c r="O1679" s="212"/>
      <c r="P1679" s="212"/>
      <c r="Q1679" s="212"/>
      <c r="R1679" s="212"/>
      <c r="S1679" s="212"/>
      <c r="T1679" s="213"/>
      <c r="AT1679" s="214" t="s">
        <v>155</v>
      </c>
      <c r="AU1679" s="214" t="s">
        <v>82</v>
      </c>
      <c r="AV1679" s="14" t="s">
        <v>82</v>
      </c>
      <c r="AW1679" s="14" t="s">
        <v>33</v>
      </c>
      <c r="AX1679" s="14" t="s">
        <v>72</v>
      </c>
      <c r="AY1679" s="214" t="s">
        <v>143</v>
      </c>
    </row>
    <row r="1680" spans="2:51" s="14" customFormat="1" ht="12">
      <c r="B1680" s="204"/>
      <c r="C1680" s="205"/>
      <c r="D1680" s="195" t="s">
        <v>155</v>
      </c>
      <c r="E1680" s="206" t="s">
        <v>19</v>
      </c>
      <c r="F1680" s="207" t="s">
        <v>2077</v>
      </c>
      <c r="G1680" s="205"/>
      <c r="H1680" s="208">
        <v>5</v>
      </c>
      <c r="I1680" s="209"/>
      <c r="J1680" s="205"/>
      <c r="K1680" s="205"/>
      <c r="L1680" s="210"/>
      <c r="M1680" s="211"/>
      <c r="N1680" s="212"/>
      <c r="O1680" s="212"/>
      <c r="P1680" s="212"/>
      <c r="Q1680" s="212"/>
      <c r="R1680" s="212"/>
      <c r="S1680" s="212"/>
      <c r="T1680" s="213"/>
      <c r="AT1680" s="214" t="s">
        <v>155</v>
      </c>
      <c r="AU1680" s="214" t="s">
        <v>82</v>
      </c>
      <c r="AV1680" s="14" t="s">
        <v>82</v>
      </c>
      <c r="AW1680" s="14" t="s">
        <v>33</v>
      </c>
      <c r="AX1680" s="14" t="s">
        <v>72</v>
      </c>
      <c r="AY1680" s="214" t="s">
        <v>143</v>
      </c>
    </row>
    <row r="1681" spans="2:51" s="14" customFormat="1" ht="12">
      <c r="B1681" s="204"/>
      <c r="C1681" s="205"/>
      <c r="D1681" s="195" t="s">
        <v>155</v>
      </c>
      <c r="E1681" s="206" t="s">
        <v>19</v>
      </c>
      <c r="F1681" s="207" t="s">
        <v>1470</v>
      </c>
      <c r="G1681" s="205"/>
      <c r="H1681" s="208">
        <v>6.5</v>
      </c>
      <c r="I1681" s="209"/>
      <c r="J1681" s="205"/>
      <c r="K1681" s="205"/>
      <c r="L1681" s="210"/>
      <c r="M1681" s="211"/>
      <c r="N1681" s="212"/>
      <c r="O1681" s="212"/>
      <c r="P1681" s="212"/>
      <c r="Q1681" s="212"/>
      <c r="R1681" s="212"/>
      <c r="S1681" s="212"/>
      <c r="T1681" s="213"/>
      <c r="AT1681" s="214" t="s">
        <v>155</v>
      </c>
      <c r="AU1681" s="214" t="s">
        <v>82</v>
      </c>
      <c r="AV1681" s="14" t="s">
        <v>82</v>
      </c>
      <c r="AW1681" s="14" t="s">
        <v>33</v>
      </c>
      <c r="AX1681" s="14" t="s">
        <v>72</v>
      </c>
      <c r="AY1681" s="214" t="s">
        <v>143</v>
      </c>
    </row>
    <row r="1682" spans="2:51" s="14" customFormat="1" ht="12">
      <c r="B1682" s="204"/>
      <c r="C1682" s="205"/>
      <c r="D1682" s="195" t="s">
        <v>155</v>
      </c>
      <c r="E1682" s="206" t="s">
        <v>19</v>
      </c>
      <c r="F1682" s="207" t="s">
        <v>1471</v>
      </c>
      <c r="G1682" s="205"/>
      <c r="H1682" s="208">
        <v>12.7</v>
      </c>
      <c r="I1682" s="209"/>
      <c r="J1682" s="205"/>
      <c r="K1682" s="205"/>
      <c r="L1682" s="210"/>
      <c r="M1682" s="211"/>
      <c r="N1682" s="212"/>
      <c r="O1682" s="212"/>
      <c r="P1682" s="212"/>
      <c r="Q1682" s="212"/>
      <c r="R1682" s="212"/>
      <c r="S1682" s="212"/>
      <c r="T1682" s="213"/>
      <c r="AT1682" s="214" t="s">
        <v>155</v>
      </c>
      <c r="AU1682" s="214" t="s">
        <v>82</v>
      </c>
      <c r="AV1682" s="14" t="s">
        <v>82</v>
      </c>
      <c r="AW1682" s="14" t="s">
        <v>33</v>
      </c>
      <c r="AX1682" s="14" t="s">
        <v>72</v>
      </c>
      <c r="AY1682" s="214" t="s">
        <v>143</v>
      </c>
    </row>
    <row r="1683" spans="2:51" s="15" customFormat="1" ht="12">
      <c r="B1683" s="215"/>
      <c r="C1683" s="216"/>
      <c r="D1683" s="195" t="s">
        <v>155</v>
      </c>
      <c r="E1683" s="217" t="s">
        <v>19</v>
      </c>
      <c r="F1683" s="218" t="s">
        <v>166</v>
      </c>
      <c r="G1683" s="216"/>
      <c r="H1683" s="219">
        <v>30.29</v>
      </c>
      <c r="I1683" s="220"/>
      <c r="J1683" s="216"/>
      <c r="K1683" s="216"/>
      <c r="L1683" s="221"/>
      <c r="M1683" s="222"/>
      <c r="N1683" s="223"/>
      <c r="O1683" s="223"/>
      <c r="P1683" s="223"/>
      <c r="Q1683" s="223"/>
      <c r="R1683" s="223"/>
      <c r="S1683" s="223"/>
      <c r="T1683" s="224"/>
      <c r="AT1683" s="225" t="s">
        <v>155</v>
      </c>
      <c r="AU1683" s="225" t="s">
        <v>82</v>
      </c>
      <c r="AV1683" s="15" t="s">
        <v>151</v>
      </c>
      <c r="AW1683" s="15" t="s">
        <v>33</v>
      </c>
      <c r="AX1683" s="15" t="s">
        <v>80</v>
      </c>
      <c r="AY1683" s="225" t="s">
        <v>143</v>
      </c>
    </row>
    <row r="1684" spans="1:65" s="2" customFormat="1" ht="24.2" customHeight="1">
      <c r="A1684" s="36"/>
      <c r="B1684" s="37"/>
      <c r="C1684" s="175" t="s">
        <v>2078</v>
      </c>
      <c r="D1684" s="175" t="s">
        <v>146</v>
      </c>
      <c r="E1684" s="176" t="s">
        <v>2079</v>
      </c>
      <c r="F1684" s="177" t="s">
        <v>2080</v>
      </c>
      <c r="G1684" s="178" t="s">
        <v>178</v>
      </c>
      <c r="H1684" s="179">
        <v>9.4</v>
      </c>
      <c r="I1684" s="180"/>
      <c r="J1684" s="181">
        <f>ROUND(I1684*H1684,2)</f>
        <v>0</v>
      </c>
      <c r="K1684" s="177" t="s">
        <v>150</v>
      </c>
      <c r="L1684" s="41"/>
      <c r="M1684" s="182" t="s">
        <v>19</v>
      </c>
      <c r="N1684" s="183" t="s">
        <v>43</v>
      </c>
      <c r="O1684" s="66"/>
      <c r="P1684" s="184">
        <f>O1684*H1684</f>
        <v>0</v>
      </c>
      <c r="Q1684" s="184">
        <v>0.0015</v>
      </c>
      <c r="R1684" s="184">
        <f>Q1684*H1684</f>
        <v>0.014100000000000001</v>
      </c>
      <c r="S1684" s="184">
        <v>0</v>
      </c>
      <c r="T1684" s="185">
        <f>S1684*H1684</f>
        <v>0</v>
      </c>
      <c r="U1684" s="36"/>
      <c r="V1684" s="36"/>
      <c r="W1684" s="36"/>
      <c r="X1684" s="36"/>
      <c r="Y1684" s="36"/>
      <c r="Z1684" s="36"/>
      <c r="AA1684" s="36"/>
      <c r="AB1684" s="36"/>
      <c r="AC1684" s="36"/>
      <c r="AD1684" s="36"/>
      <c r="AE1684" s="36"/>
      <c r="AR1684" s="186" t="s">
        <v>257</v>
      </c>
      <c r="AT1684" s="186" t="s">
        <v>146</v>
      </c>
      <c r="AU1684" s="186" t="s">
        <v>82</v>
      </c>
      <c r="AY1684" s="19" t="s">
        <v>143</v>
      </c>
      <c r="BE1684" s="187">
        <f>IF(N1684="základní",J1684,0)</f>
        <v>0</v>
      </c>
      <c r="BF1684" s="187">
        <f>IF(N1684="snížená",J1684,0)</f>
        <v>0</v>
      </c>
      <c r="BG1684" s="187">
        <f>IF(N1684="zákl. přenesená",J1684,0)</f>
        <v>0</v>
      </c>
      <c r="BH1684" s="187">
        <f>IF(N1684="sníž. přenesená",J1684,0)</f>
        <v>0</v>
      </c>
      <c r="BI1684" s="187">
        <f>IF(N1684="nulová",J1684,0)</f>
        <v>0</v>
      </c>
      <c r="BJ1684" s="19" t="s">
        <v>80</v>
      </c>
      <c r="BK1684" s="187">
        <f>ROUND(I1684*H1684,2)</f>
        <v>0</v>
      </c>
      <c r="BL1684" s="19" t="s">
        <v>257</v>
      </c>
      <c r="BM1684" s="186" t="s">
        <v>2081</v>
      </c>
    </row>
    <row r="1685" spans="1:47" s="2" customFormat="1" ht="12">
      <c r="A1685" s="36"/>
      <c r="B1685" s="37"/>
      <c r="C1685" s="38"/>
      <c r="D1685" s="188" t="s">
        <v>153</v>
      </c>
      <c r="E1685" s="38"/>
      <c r="F1685" s="189" t="s">
        <v>2082</v>
      </c>
      <c r="G1685" s="38"/>
      <c r="H1685" s="38"/>
      <c r="I1685" s="190"/>
      <c r="J1685" s="38"/>
      <c r="K1685" s="38"/>
      <c r="L1685" s="41"/>
      <c r="M1685" s="191"/>
      <c r="N1685" s="192"/>
      <c r="O1685" s="66"/>
      <c r="P1685" s="66"/>
      <c r="Q1685" s="66"/>
      <c r="R1685" s="66"/>
      <c r="S1685" s="66"/>
      <c r="T1685" s="67"/>
      <c r="U1685" s="36"/>
      <c r="V1685" s="36"/>
      <c r="W1685" s="36"/>
      <c r="X1685" s="36"/>
      <c r="Y1685" s="36"/>
      <c r="Z1685" s="36"/>
      <c r="AA1685" s="36"/>
      <c r="AB1685" s="36"/>
      <c r="AC1685" s="36"/>
      <c r="AD1685" s="36"/>
      <c r="AE1685" s="36"/>
      <c r="AT1685" s="19" t="s">
        <v>153</v>
      </c>
      <c r="AU1685" s="19" t="s">
        <v>82</v>
      </c>
    </row>
    <row r="1686" spans="2:51" s="13" customFormat="1" ht="12">
      <c r="B1686" s="193"/>
      <c r="C1686" s="194"/>
      <c r="D1686" s="195" t="s">
        <v>155</v>
      </c>
      <c r="E1686" s="196" t="s">
        <v>19</v>
      </c>
      <c r="F1686" s="197" t="s">
        <v>800</v>
      </c>
      <c r="G1686" s="194"/>
      <c r="H1686" s="196" t="s">
        <v>19</v>
      </c>
      <c r="I1686" s="198"/>
      <c r="J1686" s="194"/>
      <c r="K1686" s="194"/>
      <c r="L1686" s="199"/>
      <c r="M1686" s="200"/>
      <c r="N1686" s="201"/>
      <c r="O1686" s="201"/>
      <c r="P1686" s="201"/>
      <c r="Q1686" s="201"/>
      <c r="R1686" s="201"/>
      <c r="S1686" s="201"/>
      <c r="T1686" s="202"/>
      <c r="AT1686" s="203" t="s">
        <v>155</v>
      </c>
      <c r="AU1686" s="203" t="s">
        <v>82</v>
      </c>
      <c r="AV1686" s="13" t="s">
        <v>80</v>
      </c>
      <c r="AW1686" s="13" t="s">
        <v>33</v>
      </c>
      <c r="AX1686" s="13" t="s">
        <v>72</v>
      </c>
      <c r="AY1686" s="203" t="s">
        <v>143</v>
      </c>
    </row>
    <row r="1687" spans="2:51" s="14" customFormat="1" ht="12">
      <c r="B1687" s="204"/>
      <c r="C1687" s="205"/>
      <c r="D1687" s="195" t="s">
        <v>155</v>
      </c>
      <c r="E1687" s="206" t="s">
        <v>19</v>
      </c>
      <c r="F1687" s="207" t="s">
        <v>1041</v>
      </c>
      <c r="G1687" s="205"/>
      <c r="H1687" s="208">
        <v>2.2</v>
      </c>
      <c r="I1687" s="209"/>
      <c r="J1687" s="205"/>
      <c r="K1687" s="205"/>
      <c r="L1687" s="210"/>
      <c r="M1687" s="211"/>
      <c r="N1687" s="212"/>
      <c r="O1687" s="212"/>
      <c r="P1687" s="212"/>
      <c r="Q1687" s="212"/>
      <c r="R1687" s="212"/>
      <c r="S1687" s="212"/>
      <c r="T1687" s="213"/>
      <c r="AT1687" s="214" t="s">
        <v>155</v>
      </c>
      <c r="AU1687" s="214" t="s">
        <v>82</v>
      </c>
      <c r="AV1687" s="14" t="s">
        <v>82</v>
      </c>
      <c r="AW1687" s="14" t="s">
        <v>33</v>
      </c>
      <c r="AX1687" s="14" t="s">
        <v>72</v>
      </c>
      <c r="AY1687" s="214" t="s">
        <v>143</v>
      </c>
    </row>
    <row r="1688" spans="2:51" s="14" customFormat="1" ht="12">
      <c r="B1688" s="204"/>
      <c r="C1688" s="205"/>
      <c r="D1688" s="195" t="s">
        <v>155</v>
      </c>
      <c r="E1688" s="206" t="s">
        <v>19</v>
      </c>
      <c r="F1688" s="207" t="s">
        <v>1042</v>
      </c>
      <c r="G1688" s="205"/>
      <c r="H1688" s="208">
        <v>2.4</v>
      </c>
      <c r="I1688" s="209"/>
      <c r="J1688" s="205"/>
      <c r="K1688" s="205"/>
      <c r="L1688" s="210"/>
      <c r="M1688" s="211"/>
      <c r="N1688" s="212"/>
      <c r="O1688" s="212"/>
      <c r="P1688" s="212"/>
      <c r="Q1688" s="212"/>
      <c r="R1688" s="212"/>
      <c r="S1688" s="212"/>
      <c r="T1688" s="213"/>
      <c r="AT1688" s="214" t="s">
        <v>155</v>
      </c>
      <c r="AU1688" s="214" t="s">
        <v>82</v>
      </c>
      <c r="AV1688" s="14" t="s">
        <v>82</v>
      </c>
      <c r="AW1688" s="14" t="s">
        <v>33</v>
      </c>
      <c r="AX1688" s="14" t="s">
        <v>72</v>
      </c>
      <c r="AY1688" s="214" t="s">
        <v>143</v>
      </c>
    </row>
    <row r="1689" spans="2:51" s="14" customFormat="1" ht="12">
      <c r="B1689" s="204"/>
      <c r="C1689" s="205"/>
      <c r="D1689" s="195" t="s">
        <v>155</v>
      </c>
      <c r="E1689" s="206" t="s">
        <v>19</v>
      </c>
      <c r="F1689" s="207" t="s">
        <v>1043</v>
      </c>
      <c r="G1689" s="205"/>
      <c r="H1689" s="208">
        <v>1.6</v>
      </c>
      <c r="I1689" s="209"/>
      <c r="J1689" s="205"/>
      <c r="K1689" s="205"/>
      <c r="L1689" s="210"/>
      <c r="M1689" s="211"/>
      <c r="N1689" s="212"/>
      <c r="O1689" s="212"/>
      <c r="P1689" s="212"/>
      <c r="Q1689" s="212"/>
      <c r="R1689" s="212"/>
      <c r="S1689" s="212"/>
      <c r="T1689" s="213"/>
      <c r="AT1689" s="214" t="s">
        <v>155</v>
      </c>
      <c r="AU1689" s="214" t="s">
        <v>82</v>
      </c>
      <c r="AV1689" s="14" t="s">
        <v>82</v>
      </c>
      <c r="AW1689" s="14" t="s">
        <v>33</v>
      </c>
      <c r="AX1689" s="14" t="s">
        <v>72</v>
      </c>
      <c r="AY1689" s="214" t="s">
        <v>143</v>
      </c>
    </row>
    <row r="1690" spans="2:51" s="14" customFormat="1" ht="12">
      <c r="B1690" s="204"/>
      <c r="C1690" s="205"/>
      <c r="D1690" s="195" t="s">
        <v>155</v>
      </c>
      <c r="E1690" s="206" t="s">
        <v>19</v>
      </c>
      <c r="F1690" s="207" t="s">
        <v>1044</v>
      </c>
      <c r="G1690" s="205"/>
      <c r="H1690" s="208">
        <v>2.4</v>
      </c>
      <c r="I1690" s="209"/>
      <c r="J1690" s="205"/>
      <c r="K1690" s="205"/>
      <c r="L1690" s="210"/>
      <c r="M1690" s="211"/>
      <c r="N1690" s="212"/>
      <c r="O1690" s="212"/>
      <c r="P1690" s="212"/>
      <c r="Q1690" s="212"/>
      <c r="R1690" s="212"/>
      <c r="S1690" s="212"/>
      <c r="T1690" s="213"/>
      <c r="AT1690" s="214" t="s">
        <v>155</v>
      </c>
      <c r="AU1690" s="214" t="s">
        <v>82</v>
      </c>
      <c r="AV1690" s="14" t="s">
        <v>82</v>
      </c>
      <c r="AW1690" s="14" t="s">
        <v>33</v>
      </c>
      <c r="AX1690" s="14" t="s">
        <v>72</v>
      </c>
      <c r="AY1690" s="214" t="s">
        <v>143</v>
      </c>
    </row>
    <row r="1691" spans="2:51" s="14" customFormat="1" ht="12">
      <c r="B1691" s="204"/>
      <c r="C1691" s="205"/>
      <c r="D1691" s="195" t="s">
        <v>155</v>
      </c>
      <c r="E1691" s="206" t="s">
        <v>19</v>
      </c>
      <c r="F1691" s="207" t="s">
        <v>1045</v>
      </c>
      <c r="G1691" s="205"/>
      <c r="H1691" s="208">
        <v>0.8</v>
      </c>
      <c r="I1691" s="209"/>
      <c r="J1691" s="205"/>
      <c r="K1691" s="205"/>
      <c r="L1691" s="210"/>
      <c r="M1691" s="211"/>
      <c r="N1691" s="212"/>
      <c r="O1691" s="212"/>
      <c r="P1691" s="212"/>
      <c r="Q1691" s="212"/>
      <c r="R1691" s="212"/>
      <c r="S1691" s="212"/>
      <c r="T1691" s="213"/>
      <c r="AT1691" s="214" t="s">
        <v>155</v>
      </c>
      <c r="AU1691" s="214" t="s">
        <v>82</v>
      </c>
      <c r="AV1691" s="14" t="s">
        <v>82</v>
      </c>
      <c r="AW1691" s="14" t="s">
        <v>33</v>
      </c>
      <c r="AX1691" s="14" t="s">
        <v>72</v>
      </c>
      <c r="AY1691" s="214" t="s">
        <v>143</v>
      </c>
    </row>
    <row r="1692" spans="2:51" s="15" customFormat="1" ht="12">
      <c r="B1692" s="215"/>
      <c r="C1692" s="216"/>
      <c r="D1692" s="195" t="s">
        <v>155</v>
      </c>
      <c r="E1692" s="217" t="s">
        <v>19</v>
      </c>
      <c r="F1692" s="218" t="s">
        <v>166</v>
      </c>
      <c r="G1692" s="216"/>
      <c r="H1692" s="219">
        <v>9.4</v>
      </c>
      <c r="I1692" s="220"/>
      <c r="J1692" s="216"/>
      <c r="K1692" s="216"/>
      <c r="L1692" s="221"/>
      <c r="M1692" s="222"/>
      <c r="N1692" s="223"/>
      <c r="O1692" s="223"/>
      <c r="P1692" s="223"/>
      <c r="Q1692" s="223"/>
      <c r="R1692" s="223"/>
      <c r="S1692" s="223"/>
      <c r="T1692" s="224"/>
      <c r="AT1692" s="225" t="s">
        <v>155</v>
      </c>
      <c r="AU1692" s="225" t="s">
        <v>82</v>
      </c>
      <c r="AV1692" s="15" t="s">
        <v>151</v>
      </c>
      <c r="AW1692" s="15" t="s">
        <v>33</v>
      </c>
      <c r="AX1692" s="15" t="s">
        <v>80</v>
      </c>
      <c r="AY1692" s="225" t="s">
        <v>143</v>
      </c>
    </row>
    <row r="1693" spans="1:65" s="2" customFormat="1" ht="24.2" customHeight="1">
      <c r="A1693" s="36"/>
      <c r="B1693" s="37"/>
      <c r="C1693" s="175" t="s">
        <v>2083</v>
      </c>
      <c r="D1693" s="175" t="s">
        <v>146</v>
      </c>
      <c r="E1693" s="176" t="s">
        <v>2084</v>
      </c>
      <c r="F1693" s="177" t="s">
        <v>2085</v>
      </c>
      <c r="G1693" s="178" t="s">
        <v>169</v>
      </c>
      <c r="H1693" s="179">
        <v>23.88</v>
      </c>
      <c r="I1693" s="180"/>
      <c r="J1693" s="181">
        <f>ROUND(I1693*H1693,2)</f>
        <v>0</v>
      </c>
      <c r="K1693" s="177" t="s">
        <v>150</v>
      </c>
      <c r="L1693" s="41"/>
      <c r="M1693" s="182" t="s">
        <v>19</v>
      </c>
      <c r="N1693" s="183" t="s">
        <v>43</v>
      </c>
      <c r="O1693" s="66"/>
      <c r="P1693" s="184">
        <f>O1693*H1693</f>
        <v>0</v>
      </c>
      <c r="Q1693" s="184">
        <v>0.00032</v>
      </c>
      <c r="R1693" s="184">
        <f>Q1693*H1693</f>
        <v>0.0076416</v>
      </c>
      <c r="S1693" s="184">
        <v>0</v>
      </c>
      <c r="T1693" s="185">
        <f>S1693*H1693</f>
        <v>0</v>
      </c>
      <c r="U1693" s="36"/>
      <c r="V1693" s="36"/>
      <c r="W1693" s="36"/>
      <c r="X1693" s="36"/>
      <c r="Y1693" s="36"/>
      <c r="Z1693" s="36"/>
      <c r="AA1693" s="36"/>
      <c r="AB1693" s="36"/>
      <c r="AC1693" s="36"/>
      <c r="AD1693" s="36"/>
      <c r="AE1693" s="36"/>
      <c r="AR1693" s="186" t="s">
        <v>257</v>
      </c>
      <c r="AT1693" s="186" t="s">
        <v>146</v>
      </c>
      <c r="AU1693" s="186" t="s">
        <v>82</v>
      </c>
      <c r="AY1693" s="19" t="s">
        <v>143</v>
      </c>
      <c r="BE1693" s="187">
        <f>IF(N1693="základní",J1693,0)</f>
        <v>0</v>
      </c>
      <c r="BF1693" s="187">
        <f>IF(N1693="snížená",J1693,0)</f>
        <v>0</v>
      </c>
      <c r="BG1693" s="187">
        <f>IF(N1693="zákl. přenesená",J1693,0)</f>
        <v>0</v>
      </c>
      <c r="BH1693" s="187">
        <f>IF(N1693="sníž. přenesená",J1693,0)</f>
        <v>0</v>
      </c>
      <c r="BI1693" s="187">
        <f>IF(N1693="nulová",J1693,0)</f>
        <v>0</v>
      </c>
      <c r="BJ1693" s="19" t="s">
        <v>80</v>
      </c>
      <c r="BK1693" s="187">
        <f>ROUND(I1693*H1693,2)</f>
        <v>0</v>
      </c>
      <c r="BL1693" s="19" t="s">
        <v>257</v>
      </c>
      <c r="BM1693" s="186" t="s">
        <v>2086</v>
      </c>
    </row>
    <row r="1694" spans="1:47" s="2" customFormat="1" ht="12">
      <c r="A1694" s="36"/>
      <c r="B1694" s="37"/>
      <c r="C1694" s="38"/>
      <c r="D1694" s="188" t="s">
        <v>153</v>
      </c>
      <c r="E1694" s="38"/>
      <c r="F1694" s="189" t="s">
        <v>2087</v>
      </c>
      <c r="G1694" s="38"/>
      <c r="H1694" s="38"/>
      <c r="I1694" s="190"/>
      <c r="J1694" s="38"/>
      <c r="K1694" s="38"/>
      <c r="L1694" s="41"/>
      <c r="M1694" s="191"/>
      <c r="N1694" s="192"/>
      <c r="O1694" s="66"/>
      <c r="P1694" s="66"/>
      <c r="Q1694" s="66"/>
      <c r="R1694" s="66"/>
      <c r="S1694" s="66"/>
      <c r="T1694" s="67"/>
      <c r="U1694" s="36"/>
      <c r="V1694" s="36"/>
      <c r="W1694" s="36"/>
      <c r="X1694" s="36"/>
      <c r="Y1694" s="36"/>
      <c r="Z1694" s="36"/>
      <c r="AA1694" s="36"/>
      <c r="AB1694" s="36"/>
      <c r="AC1694" s="36"/>
      <c r="AD1694" s="36"/>
      <c r="AE1694" s="36"/>
      <c r="AT1694" s="19" t="s">
        <v>153</v>
      </c>
      <c r="AU1694" s="19" t="s">
        <v>82</v>
      </c>
    </row>
    <row r="1695" spans="2:51" s="13" customFormat="1" ht="12">
      <c r="B1695" s="193"/>
      <c r="C1695" s="194"/>
      <c r="D1695" s="195" t="s">
        <v>155</v>
      </c>
      <c r="E1695" s="196" t="s">
        <v>19</v>
      </c>
      <c r="F1695" s="197" t="s">
        <v>800</v>
      </c>
      <c r="G1695" s="194"/>
      <c r="H1695" s="196" t="s">
        <v>19</v>
      </c>
      <c r="I1695" s="198"/>
      <c r="J1695" s="194"/>
      <c r="K1695" s="194"/>
      <c r="L1695" s="199"/>
      <c r="M1695" s="200"/>
      <c r="N1695" s="201"/>
      <c r="O1695" s="201"/>
      <c r="P1695" s="201"/>
      <c r="Q1695" s="201"/>
      <c r="R1695" s="201"/>
      <c r="S1695" s="201"/>
      <c r="T1695" s="202"/>
      <c r="AT1695" s="203" t="s">
        <v>155</v>
      </c>
      <c r="AU1695" s="203" t="s">
        <v>82</v>
      </c>
      <c r="AV1695" s="13" t="s">
        <v>80</v>
      </c>
      <c r="AW1695" s="13" t="s">
        <v>33</v>
      </c>
      <c r="AX1695" s="13" t="s">
        <v>72</v>
      </c>
      <c r="AY1695" s="203" t="s">
        <v>143</v>
      </c>
    </row>
    <row r="1696" spans="2:51" s="13" customFormat="1" ht="12">
      <c r="B1696" s="193"/>
      <c r="C1696" s="194"/>
      <c r="D1696" s="195" t="s">
        <v>155</v>
      </c>
      <c r="E1696" s="196" t="s">
        <v>19</v>
      </c>
      <c r="F1696" s="197" t="s">
        <v>1411</v>
      </c>
      <c r="G1696" s="194"/>
      <c r="H1696" s="196" t="s">
        <v>19</v>
      </c>
      <c r="I1696" s="198"/>
      <c r="J1696" s="194"/>
      <c r="K1696" s="194"/>
      <c r="L1696" s="199"/>
      <c r="M1696" s="200"/>
      <c r="N1696" s="201"/>
      <c r="O1696" s="201"/>
      <c r="P1696" s="201"/>
      <c r="Q1696" s="201"/>
      <c r="R1696" s="201"/>
      <c r="S1696" s="201"/>
      <c r="T1696" s="202"/>
      <c r="AT1696" s="203" t="s">
        <v>155</v>
      </c>
      <c r="AU1696" s="203" t="s">
        <v>82</v>
      </c>
      <c r="AV1696" s="13" t="s">
        <v>80</v>
      </c>
      <c r="AW1696" s="13" t="s">
        <v>33</v>
      </c>
      <c r="AX1696" s="13" t="s">
        <v>72</v>
      </c>
      <c r="AY1696" s="203" t="s">
        <v>143</v>
      </c>
    </row>
    <row r="1697" spans="2:51" s="14" customFormat="1" ht="12">
      <c r="B1697" s="204"/>
      <c r="C1697" s="205"/>
      <c r="D1697" s="195" t="s">
        <v>155</v>
      </c>
      <c r="E1697" s="206" t="s">
        <v>19</v>
      </c>
      <c r="F1697" s="207" t="s">
        <v>2088</v>
      </c>
      <c r="G1697" s="205"/>
      <c r="H1697" s="208">
        <v>6.3</v>
      </c>
      <c r="I1697" s="209"/>
      <c r="J1697" s="205"/>
      <c r="K1697" s="205"/>
      <c r="L1697" s="210"/>
      <c r="M1697" s="211"/>
      <c r="N1697" s="212"/>
      <c r="O1697" s="212"/>
      <c r="P1697" s="212"/>
      <c r="Q1697" s="212"/>
      <c r="R1697" s="212"/>
      <c r="S1697" s="212"/>
      <c r="T1697" s="213"/>
      <c r="AT1697" s="214" t="s">
        <v>155</v>
      </c>
      <c r="AU1697" s="214" t="s">
        <v>82</v>
      </c>
      <c r="AV1697" s="14" t="s">
        <v>82</v>
      </c>
      <c r="AW1697" s="14" t="s">
        <v>33</v>
      </c>
      <c r="AX1697" s="14" t="s">
        <v>72</v>
      </c>
      <c r="AY1697" s="214" t="s">
        <v>143</v>
      </c>
    </row>
    <row r="1698" spans="2:51" s="14" customFormat="1" ht="12">
      <c r="B1698" s="204"/>
      <c r="C1698" s="205"/>
      <c r="D1698" s="195" t="s">
        <v>155</v>
      </c>
      <c r="E1698" s="206" t="s">
        <v>19</v>
      </c>
      <c r="F1698" s="207" t="s">
        <v>2089</v>
      </c>
      <c r="G1698" s="205"/>
      <c r="H1698" s="208">
        <v>-0.7</v>
      </c>
      <c r="I1698" s="209"/>
      <c r="J1698" s="205"/>
      <c r="K1698" s="205"/>
      <c r="L1698" s="210"/>
      <c r="M1698" s="211"/>
      <c r="N1698" s="212"/>
      <c r="O1698" s="212"/>
      <c r="P1698" s="212"/>
      <c r="Q1698" s="212"/>
      <c r="R1698" s="212"/>
      <c r="S1698" s="212"/>
      <c r="T1698" s="213"/>
      <c r="AT1698" s="214" t="s">
        <v>155</v>
      </c>
      <c r="AU1698" s="214" t="s">
        <v>82</v>
      </c>
      <c r="AV1698" s="14" t="s">
        <v>82</v>
      </c>
      <c r="AW1698" s="14" t="s">
        <v>33</v>
      </c>
      <c r="AX1698" s="14" t="s">
        <v>72</v>
      </c>
      <c r="AY1698" s="214" t="s">
        <v>143</v>
      </c>
    </row>
    <row r="1699" spans="2:51" s="13" customFormat="1" ht="12">
      <c r="B1699" s="193"/>
      <c r="C1699" s="194"/>
      <c r="D1699" s="195" t="s">
        <v>155</v>
      </c>
      <c r="E1699" s="196" t="s">
        <v>19</v>
      </c>
      <c r="F1699" s="197" t="s">
        <v>1414</v>
      </c>
      <c r="G1699" s="194"/>
      <c r="H1699" s="196" t="s">
        <v>19</v>
      </c>
      <c r="I1699" s="198"/>
      <c r="J1699" s="194"/>
      <c r="K1699" s="194"/>
      <c r="L1699" s="199"/>
      <c r="M1699" s="200"/>
      <c r="N1699" s="201"/>
      <c r="O1699" s="201"/>
      <c r="P1699" s="201"/>
      <c r="Q1699" s="201"/>
      <c r="R1699" s="201"/>
      <c r="S1699" s="201"/>
      <c r="T1699" s="202"/>
      <c r="AT1699" s="203" t="s">
        <v>155</v>
      </c>
      <c r="AU1699" s="203" t="s">
        <v>82</v>
      </c>
      <c r="AV1699" s="13" t="s">
        <v>80</v>
      </c>
      <c r="AW1699" s="13" t="s">
        <v>33</v>
      </c>
      <c r="AX1699" s="13" t="s">
        <v>72</v>
      </c>
      <c r="AY1699" s="203" t="s">
        <v>143</v>
      </c>
    </row>
    <row r="1700" spans="2:51" s="14" customFormat="1" ht="12">
      <c r="B1700" s="204"/>
      <c r="C1700" s="205"/>
      <c r="D1700" s="195" t="s">
        <v>155</v>
      </c>
      <c r="E1700" s="206" t="s">
        <v>19</v>
      </c>
      <c r="F1700" s="207" t="s">
        <v>2090</v>
      </c>
      <c r="G1700" s="205"/>
      <c r="H1700" s="208">
        <v>6.8</v>
      </c>
      <c r="I1700" s="209"/>
      <c r="J1700" s="205"/>
      <c r="K1700" s="205"/>
      <c r="L1700" s="210"/>
      <c r="M1700" s="211"/>
      <c r="N1700" s="212"/>
      <c r="O1700" s="212"/>
      <c r="P1700" s="212"/>
      <c r="Q1700" s="212"/>
      <c r="R1700" s="212"/>
      <c r="S1700" s="212"/>
      <c r="T1700" s="213"/>
      <c r="AT1700" s="214" t="s">
        <v>155</v>
      </c>
      <c r="AU1700" s="214" t="s">
        <v>82</v>
      </c>
      <c r="AV1700" s="14" t="s">
        <v>82</v>
      </c>
      <c r="AW1700" s="14" t="s">
        <v>33</v>
      </c>
      <c r="AX1700" s="14" t="s">
        <v>72</v>
      </c>
      <c r="AY1700" s="214" t="s">
        <v>143</v>
      </c>
    </row>
    <row r="1701" spans="2:51" s="14" customFormat="1" ht="12">
      <c r="B1701" s="204"/>
      <c r="C1701" s="205"/>
      <c r="D1701" s="195" t="s">
        <v>155</v>
      </c>
      <c r="E1701" s="206" t="s">
        <v>19</v>
      </c>
      <c r="F1701" s="207" t="s">
        <v>2089</v>
      </c>
      <c r="G1701" s="205"/>
      <c r="H1701" s="208">
        <v>-0.7</v>
      </c>
      <c r="I1701" s="209"/>
      <c r="J1701" s="205"/>
      <c r="K1701" s="205"/>
      <c r="L1701" s="210"/>
      <c r="M1701" s="211"/>
      <c r="N1701" s="212"/>
      <c r="O1701" s="212"/>
      <c r="P1701" s="212"/>
      <c r="Q1701" s="212"/>
      <c r="R1701" s="212"/>
      <c r="S1701" s="212"/>
      <c r="T1701" s="213"/>
      <c r="AT1701" s="214" t="s">
        <v>155</v>
      </c>
      <c r="AU1701" s="214" t="s">
        <v>82</v>
      </c>
      <c r="AV1701" s="14" t="s">
        <v>82</v>
      </c>
      <c r="AW1701" s="14" t="s">
        <v>33</v>
      </c>
      <c r="AX1701" s="14" t="s">
        <v>72</v>
      </c>
      <c r="AY1701" s="214" t="s">
        <v>143</v>
      </c>
    </row>
    <row r="1702" spans="2:51" s="13" customFormat="1" ht="12">
      <c r="B1702" s="193"/>
      <c r="C1702" s="194"/>
      <c r="D1702" s="195" t="s">
        <v>155</v>
      </c>
      <c r="E1702" s="196" t="s">
        <v>19</v>
      </c>
      <c r="F1702" s="197" t="s">
        <v>1417</v>
      </c>
      <c r="G1702" s="194"/>
      <c r="H1702" s="196" t="s">
        <v>19</v>
      </c>
      <c r="I1702" s="198"/>
      <c r="J1702" s="194"/>
      <c r="K1702" s="194"/>
      <c r="L1702" s="199"/>
      <c r="M1702" s="200"/>
      <c r="N1702" s="201"/>
      <c r="O1702" s="201"/>
      <c r="P1702" s="201"/>
      <c r="Q1702" s="201"/>
      <c r="R1702" s="201"/>
      <c r="S1702" s="201"/>
      <c r="T1702" s="202"/>
      <c r="AT1702" s="203" t="s">
        <v>155</v>
      </c>
      <c r="AU1702" s="203" t="s">
        <v>82</v>
      </c>
      <c r="AV1702" s="13" t="s">
        <v>80</v>
      </c>
      <c r="AW1702" s="13" t="s">
        <v>33</v>
      </c>
      <c r="AX1702" s="13" t="s">
        <v>72</v>
      </c>
      <c r="AY1702" s="203" t="s">
        <v>143</v>
      </c>
    </row>
    <row r="1703" spans="2:51" s="14" customFormat="1" ht="12">
      <c r="B1703" s="204"/>
      <c r="C1703" s="205"/>
      <c r="D1703" s="195" t="s">
        <v>155</v>
      </c>
      <c r="E1703" s="206" t="s">
        <v>19</v>
      </c>
      <c r="F1703" s="207" t="s">
        <v>2091</v>
      </c>
      <c r="G1703" s="205"/>
      <c r="H1703" s="208">
        <v>5.14</v>
      </c>
      <c r="I1703" s="209"/>
      <c r="J1703" s="205"/>
      <c r="K1703" s="205"/>
      <c r="L1703" s="210"/>
      <c r="M1703" s="211"/>
      <c r="N1703" s="212"/>
      <c r="O1703" s="212"/>
      <c r="P1703" s="212"/>
      <c r="Q1703" s="212"/>
      <c r="R1703" s="212"/>
      <c r="S1703" s="212"/>
      <c r="T1703" s="213"/>
      <c r="AT1703" s="214" t="s">
        <v>155</v>
      </c>
      <c r="AU1703" s="214" t="s">
        <v>82</v>
      </c>
      <c r="AV1703" s="14" t="s">
        <v>82</v>
      </c>
      <c r="AW1703" s="14" t="s">
        <v>33</v>
      </c>
      <c r="AX1703" s="14" t="s">
        <v>72</v>
      </c>
      <c r="AY1703" s="214" t="s">
        <v>143</v>
      </c>
    </row>
    <row r="1704" spans="2:51" s="14" customFormat="1" ht="12">
      <c r="B1704" s="204"/>
      <c r="C1704" s="205"/>
      <c r="D1704" s="195" t="s">
        <v>155</v>
      </c>
      <c r="E1704" s="206" t="s">
        <v>19</v>
      </c>
      <c r="F1704" s="207" t="s">
        <v>2092</v>
      </c>
      <c r="G1704" s="205"/>
      <c r="H1704" s="208">
        <v>-0.6</v>
      </c>
      <c r="I1704" s="209"/>
      <c r="J1704" s="205"/>
      <c r="K1704" s="205"/>
      <c r="L1704" s="210"/>
      <c r="M1704" s="211"/>
      <c r="N1704" s="212"/>
      <c r="O1704" s="212"/>
      <c r="P1704" s="212"/>
      <c r="Q1704" s="212"/>
      <c r="R1704" s="212"/>
      <c r="S1704" s="212"/>
      <c r="T1704" s="213"/>
      <c r="AT1704" s="214" t="s">
        <v>155</v>
      </c>
      <c r="AU1704" s="214" t="s">
        <v>82</v>
      </c>
      <c r="AV1704" s="14" t="s">
        <v>82</v>
      </c>
      <c r="AW1704" s="14" t="s">
        <v>33</v>
      </c>
      <c r="AX1704" s="14" t="s">
        <v>72</v>
      </c>
      <c r="AY1704" s="214" t="s">
        <v>143</v>
      </c>
    </row>
    <row r="1705" spans="2:51" s="14" customFormat="1" ht="12">
      <c r="B1705" s="204"/>
      <c r="C1705" s="205"/>
      <c r="D1705" s="195" t="s">
        <v>155</v>
      </c>
      <c r="E1705" s="206" t="s">
        <v>19</v>
      </c>
      <c r="F1705" s="207" t="s">
        <v>2093</v>
      </c>
      <c r="G1705" s="205"/>
      <c r="H1705" s="208">
        <v>-1.4</v>
      </c>
      <c r="I1705" s="209"/>
      <c r="J1705" s="205"/>
      <c r="K1705" s="205"/>
      <c r="L1705" s="210"/>
      <c r="M1705" s="211"/>
      <c r="N1705" s="212"/>
      <c r="O1705" s="212"/>
      <c r="P1705" s="212"/>
      <c r="Q1705" s="212"/>
      <c r="R1705" s="212"/>
      <c r="S1705" s="212"/>
      <c r="T1705" s="213"/>
      <c r="AT1705" s="214" t="s">
        <v>155</v>
      </c>
      <c r="AU1705" s="214" t="s">
        <v>82</v>
      </c>
      <c r="AV1705" s="14" t="s">
        <v>82</v>
      </c>
      <c r="AW1705" s="14" t="s">
        <v>33</v>
      </c>
      <c r="AX1705" s="14" t="s">
        <v>72</v>
      </c>
      <c r="AY1705" s="214" t="s">
        <v>143</v>
      </c>
    </row>
    <row r="1706" spans="2:51" s="13" customFormat="1" ht="12">
      <c r="B1706" s="193"/>
      <c r="C1706" s="194"/>
      <c r="D1706" s="195" t="s">
        <v>155</v>
      </c>
      <c r="E1706" s="196" t="s">
        <v>19</v>
      </c>
      <c r="F1706" s="197" t="s">
        <v>1420</v>
      </c>
      <c r="G1706" s="194"/>
      <c r="H1706" s="196" t="s">
        <v>19</v>
      </c>
      <c r="I1706" s="198"/>
      <c r="J1706" s="194"/>
      <c r="K1706" s="194"/>
      <c r="L1706" s="199"/>
      <c r="M1706" s="200"/>
      <c r="N1706" s="201"/>
      <c r="O1706" s="201"/>
      <c r="P1706" s="201"/>
      <c r="Q1706" s="201"/>
      <c r="R1706" s="201"/>
      <c r="S1706" s="201"/>
      <c r="T1706" s="202"/>
      <c r="AT1706" s="203" t="s">
        <v>155</v>
      </c>
      <c r="AU1706" s="203" t="s">
        <v>82</v>
      </c>
      <c r="AV1706" s="13" t="s">
        <v>80</v>
      </c>
      <c r="AW1706" s="13" t="s">
        <v>33</v>
      </c>
      <c r="AX1706" s="13" t="s">
        <v>72</v>
      </c>
      <c r="AY1706" s="203" t="s">
        <v>143</v>
      </c>
    </row>
    <row r="1707" spans="2:51" s="14" customFormat="1" ht="12">
      <c r="B1707" s="204"/>
      <c r="C1707" s="205"/>
      <c r="D1707" s="195" t="s">
        <v>155</v>
      </c>
      <c r="E1707" s="206" t="s">
        <v>19</v>
      </c>
      <c r="F1707" s="207" t="s">
        <v>2090</v>
      </c>
      <c r="G1707" s="205"/>
      <c r="H1707" s="208">
        <v>6.8</v>
      </c>
      <c r="I1707" s="209"/>
      <c r="J1707" s="205"/>
      <c r="K1707" s="205"/>
      <c r="L1707" s="210"/>
      <c r="M1707" s="211"/>
      <c r="N1707" s="212"/>
      <c r="O1707" s="212"/>
      <c r="P1707" s="212"/>
      <c r="Q1707" s="212"/>
      <c r="R1707" s="212"/>
      <c r="S1707" s="212"/>
      <c r="T1707" s="213"/>
      <c r="AT1707" s="214" t="s">
        <v>155</v>
      </c>
      <c r="AU1707" s="214" t="s">
        <v>82</v>
      </c>
      <c r="AV1707" s="14" t="s">
        <v>82</v>
      </c>
      <c r="AW1707" s="14" t="s">
        <v>33</v>
      </c>
      <c r="AX1707" s="14" t="s">
        <v>72</v>
      </c>
      <c r="AY1707" s="214" t="s">
        <v>143</v>
      </c>
    </row>
    <row r="1708" spans="2:51" s="14" customFormat="1" ht="12">
      <c r="B1708" s="204"/>
      <c r="C1708" s="205"/>
      <c r="D1708" s="195" t="s">
        <v>155</v>
      </c>
      <c r="E1708" s="206" t="s">
        <v>19</v>
      </c>
      <c r="F1708" s="207" t="s">
        <v>2089</v>
      </c>
      <c r="G1708" s="205"/>
      <c r="H1708" s="208">
        <v>-0.7</v>
      </c>
      <c r="I1708" s="209"/>
      <c r="J1708" s="205"/>
      <c r="K1708" s="205"/>
      <c r="L1708" s="210"/>
      <c r="M1708" s="211"/>
      <c r="N1708" s="212"/>
      <c r="O1708" s="212"/>
      <c r="P1708" s="212"/>
      <c r="Q1708" s="212"/>
      <c r="R1708" s="212"/>
      <c r="S1708" s="212"/>
      <c r="T1708" s="213"/>
      <c r="AT1708" s="214" t="s">
        <v>155</v>
      </c>
      <c r="AU1708" s="214" t="s">
        <v>82</v>
      </c>
      <c r="AV1708" s="14" t="s">
        <v>82</v>
      </c>
      <c r="AW1708" s="14" t="s">
        <v>33</v>
      </c>
      <c r="AX1708" s="14" t="s">
        <v>72</v>
      </c>
      <c r="AY1708" s="214" t="s">
        <v>143</v>
      </c>
    </row>
    <row r="1709" spans="2:51" s="13" customFormat="1" ht="12">
      <c r="B1709" s="193"/>
      <c r="C1709" s="194"/>
      <c r="D1709" s="195" t="s">
        <v>155</v>
      </c>
      <c r="E1709" s="196" t="s">
        <v>19</v>
      </c>
      <c r="F1709" s="197" t="s">
        <v>1422</v>
      </c>
      <c r="G1709" s="194"/>
      <c r="H1709" s="196" t="s">
        <v>19</v>
      </c>
      <c r="I1709" s="198"/>
      <c r="J1709" s="194"/>
      <c r="K1709" s="194"/>
      <c r="L1709" s="199"/>
      <c r="M1709" s="200"/>
      <c r="N1709" s="201"/>
      <c r="O1709" s="201"/>
      <c r="P1709" s="201"/>
      <c r="Q1709" s="201"/>
      <c r="R1709" s="201"/>
      <c r="S1709" s="201"/>
      <c r="T1709" s="202"/>
      <c r="AT1709" s="203" t="s">
        <v>155</v>
      </c>
      <c r="AU1709" s="203" t="s">
        <v>82</v>
      </c>
      <c r="AV1709" s="13" t="s">
        <v>80</v>
      </c>
      <c r="AW1709" s="13" t="s">
        <v>33</v>
      </c>
      <c r="AX1709" s="13" t="s">
        <v>72</v>
      </c>
      <c r="AY1709" s="203" t="s">
        <v>143</v>
      </c>
    </row>
    <row r="1710" spans="2:51" s="14" customFormat="1" ht="12">
      <c r="B1710" s="204"/>
      <c r="C1710" s="205"/>
      <c r="D1710" s="195" t="s">
        <v>155</v>
      </c>
      <c r="E1710" s="206" t="s">
        <v>19</v>
      </c>
      <c r="F1710" s="207" t="s">
        <v>2094</v>
      </c>
      <c r="G1710" s="205"/>
      <c r="H1710" s="208">
        <v>3.54</v>
      </c>
      <c r="I1710" s="209"/>
      <c r="J1710" s="205"/>
      <c r="K1710" s="205"/>
      <c r="L1710" s="210"/>
      <c r="M1710" s="211"/>
      <c r="N1710" s="212"/>
      <c r="O1710" s="212"/>
      <c r="P1710" s="212"/>
      <c r="Q1710" s="212"/>
      <c r="R1710" s="212"/>
      <c r="S1710" s="212"/>
      <c r="T1710" s="213"/>
      <c r="AT1710" s="214" t="s">
        <v>155</v>
      </c>
      <c r="AU1710" s="214" t="s">
        <v>82</v>
      </c>
      <c r="AV1710" s="14" t="s">
        <v>82</v>
      </c>
      <c r="AW1710" s="14" t="s">
        <v>33</v>
      </c>
      <c r="AX1710" s="14" t="s">
        <v>72</v>
      </c>
      <c r="AY1710" s="214" t="s">
        <v>143</v>
      </c>
    </row>
    <row r="1711" spans="2:51" s="14" customFormat="1" ht="12">
      <c r="B1711" s="204"/>
      <c r="C1711" s="205"/>
      <c r="D1711" s="195" t="s">
        <v>155</v>
      </c>
      <c r="E1711" s="206" t="s">
        <v>19</v>
      </c>
      <c r="F1711" s="207" t="s">
        <v>2092</v>
      </c>
      <c r="G1711" s="205"/>
      <c r="H1711" s="208">
        <v>-0.6</v>
      </c>
      <c r="I1711" s="209"/>
      <c r="J1711" s="205"/>
      <c r="K1711" s="205"/>
      <c r="L1711" s="210"/>
      <c r="M1711" s="211"/>
      <c r="N1711" s="212"/>
      <c r="O1711" s="212"/>
      <c r="P1711" s="212"/>
      <c r="Q1711" s="212"/>
      <c r="R1711" s="212"/>
      <c r="S1711" s="212"/>
      <c r="T1711" s="213"/>
      <c r="AT1711" s="214" t="s">
        <v>155</v>
      </c>
      <c r="AU1711" s="214" t="s">
        <v>82</v>
      </c>
      <c r="AV1711" s="14" t="s">
        <v>82</v>
      </c>
      <c r="AW1711" s="14" t="s">
        <v>33</v>
      </c>
      <c r="AX1711" s="14" t="s">
        <v>72</v>
      </c>
      <c r="AY1711" s="214" t="s">
        <v>143</v>
      </c>
    </row>
    <row r="1712" spans="2:51" s="15" customFormat="1" ht="12">
      <c r="B1712" s="215"/>
      <c r="C1712" s="216"/>
      <c r="D1712" s="195" t="s">
        <v>155</v>
      </c>
      <c r="E1712" s="217" t="s">
        <v>19</v>
      </c>
      <c r="F1712" s="218" t="s">
        <v>166</v>
      </c>
      <c r="G1712" s="216"/>
      <c r="H1712" s="219">
        <v>23.88</v>
      </c>
      <c r="I1712" s="220"/>
      <c r="J1712" s="216"/>
      <c r="K1712" s="216"/>
      <c r="L1712" s="221"/>
      <c r="M1712" s="222"/>
      <c r="N1712" s="223"/>
      <c r="O1712" s="223"/>
      <c r="P1712" s="223"/>
      <c r="Q1712" s="223"/>
      <c r="R1712" s="223"/>
      <c r="S1712" s="223"/>
      <c r="T1712" s="224"/>
      <c r="AT1712" s="225" t="s">
        <v>155</v>
      </c>
      <c r="AU1712" s="225" t="s">
        <v>82</v>
      </c>
      <c r="AV1712" s="15" t="s">
        <v>151</v>
      </c>
      <c r="AW1712" s="15" t="s">
        <v>33</v>
      </c>
      <c r="AX1712" s="15" t="s">
        <v>80</v>
      </c>
      <c r="AY1712" s="225" t="s">
        <v>143</v>
      </c>
    </row>
    <row r="1713" spans="1:65" s="2" customFormat="1" ht="37.9" customHeight="1">
      <c r="A1713" s="36"/>
      <c r="B1713" s="37"/>
      <c r="C1713" s="175" t="s">
        <v>2095</v>
      </c>
      <c r="D1713" s="175" t="s">
        <v>146</v>
      </c>
      <c r="E1713" s="176" t="s">
        <v>2096</v>
      </c>
      <c r="F1713" s="177" t="s">
        <v>2097</v>
      </c>
      <c r="G1713" s="178" t="s">
        <v>178</v>
      </c>
      <c r="H1713" s="179">
        <v>39.69</v>
      </c>
      <c r="I1713" s="180"/>
      <c r="J1713" s="181">
        <f>ROUND(I1713*H1713,2)</f>
        <v>0</v>
      </c>
      <c r="K1713" s="177" t="s">
        <v>150</v>
      </c>
      <c r="L1713" s="41"/>
      <c r="M1713" s="182" t="s">
        <v>19</v>
      </c>
      <c r="N1713" s="183" t="s">
        <v>43</v>
      </c>
      <c r="O1713" s="66"/>
      <c r="P1713" s="184">
        <f>O1713*H1713</f>
        <v>0</v>
      </c>
      <c r="Q1713" s="184">
        <v>0.0063</v>
      </c>
      <c r="R1713" s="184">
        <f>Q1713*H1713</f>
        <v>0.25004699999999996</v>
      </c>
      <c r="S1713" s="184">
        <v>0</v>
      </c>
      <c r="T1713" s="185">
        <f>S1713*H1713</f>
        <v>0</v>
      </c>
      <c r="U1713" s="36"/>
      <c r="V1713" s="36"/>
      <c r="W1713" s="36"/>
      <c r="X1713" s="36"/>
      <c r="Y1713" s="36"/>
      <c r="Z1713" s="36"/>
      <c r="AA1713" s="36"/>
      <c r="AB1713" s="36"/>
      <c r="AC1713" s="36"/>
      <c r="AD1713" s="36"/>
      <c r="AE1713" s="36"/>
      <c r="AR1713" s="186" t="s">
        <v>257</v>
      </c>
      <c r="AT1713" s="186" t="s">
        <v>146</v>
      </c>
      <c r="AU1713" s="186" t="s">
        <v>82</v>
      </c>
      <c r="AY1713" s="19" t="s">
        <v>143</v>
      </c>
      <c r="BE1713" s="187">
        <f>IF(N1713="základní",J1713,0)</f>
        <v>0</v>
      </c>
      <c r="BF1713" s="187">
        <f>IF(N1713="snížená",J1713,0)</f>
        <v>0</v>
      </c>
      <c r="BG1713" s="187">
        <f>IF(N1713="zákl. přenesená",J1713,0)</f>
        <v>0</v>
      </c>
      <c r="BH1713" s="187">
        <f>IF(N1713="sníž. přenesená",J1713,0)</f>
        <v>0</v>
      </c>
      <c r="BI1713" s="187">
        <f>IF(N1713="nulová",J1713,0)</f>
        <v>0</v>
      </c>
      <c r="BJ1713" s="19" t="s">
        <v>80</v>
      </c>
      <c r="BK1713" s="187">
        <f>ROUND(I1713*H1713,2)</f>
        <v>0</v>
      </c>
      <c r="BL1713" s="19" t="s">
        <v>257</v>
      </c>
      <c r="BM1713" s="186" t="s">
        <v>2098</v>
      </c>
    </row>
    <row r="1714" spans="1:47" s="2" customFormat="1" ht="12">
      <c r="A1714" s="36"/>
      <c r="B1714" s="37"/>
      <c r="C1714" s="38"/>
      <c r="D1714" s="188" t="s">
        <v>153</v>
      </c>
      <c r="E1714" s="38"/>
      <c r="F1714" s="189" t="s">
        <v>2099</v>
      </c>
      <c r="G1714" s="38"/>
      <c r="H1714" s="38"/>
      <c r="I1714" s="190"/>
      <c r="J1714" s="38"/>
      <c r="K1714" s="38"/>
      <c r="L1714" s="41"/>
      <c r="M1714" s="191"/>
      <c r="N1714" s="192"/>
      <c r="O1714" s="66"/>
      <c r="P1714" s="66"/>
      <c r="Q1714" s="66"/>
      <c r="R1714" s="66"/>
      <c r="S1714" s="66"/>
      <c r="T1714" s="67"/>
      <c r="U1714" s="36"/>
      <c r="V1714" s="36"/>
      <c r="W1714" s="36"/>
      <c r="X1714" s="36"/>
      <c r="Y1714" s="36"/>
      <c r="Z1714" s="36"/>
      <c r="AA1714" s="36"/>
      <c r="AB1714" s="36"/>
      <c r="AC1714" s="36"/>
      <c r="AD1714" s="36"/>
      <c r="AE1714" s="36"/>
      <c r="AT1714" s="19" t="s">
        <v>153</v>
      </c>
      <c r="AU1714" s="19" t="s">
        <v>82</v>
      </c>
    </row>
    <row r="1715" spans="2:51" s="13" customFormat="1" ht="12">
      <c r="B1715" s="193"/>
      <c r="C1715" s="194"/>
      <c r="D1715" s="195" t="s">
        <v>155</v>
      </c>
      <c r="E1715" s="196" t="s">
        <v>19</v>
      </c>
      <c r="F1715" s="197" t="s">
        <v>163</v>
      </c>
      <c r="G1715" s="194"/>
      <c r="H1715" s="196" t="s">
        <v>19</v>
      </c>
      <c r="I1715" s="198"/>
      <c r="J1715" s="194"/>
      <c r="K1715" s="194"/>
      <c r="L1715" s="199"/>
      <c r="M1715" s="200"/>
      <c r="N1715" s="201"/>
      <c r="O1715" s="201"/>
      <c r="P1715" s="201"/>
      <c r="Q1715" s="201"/>
      <c r="R1715" s="201"/>
      <c r="S1715" s="201"/>
      <c r="T1715" s="202"/>
      <c r="AT1715" s="203" t="s">
        <v>155</v>
      </c>
      <c r="AU1715" s="203" t="s">
        <v>82</v>
      </c>
      <c r="AV1715" s="13" t="s">
        <v>80</v>
      </c>
      <c r="AW1715" s="13" t="s">
        <v>33</v>
      </c>
      <c r="AX1715" s="13" t="s">
        <v>72</v>
      </c>
      <c r="AY1715" s="203" t="s">
        <v>143</v>
      </c>
    </row>
    <row r="1716" spans="2:51" s="14" customFormat="1" ht="12">
      <c r="B1716" s="204"/>
      <c r="C1716" s="205"/>
      <c r="D1716" s="195" t="s">
        <v>155</v>
      </c>
      <c r="E1716" s="206" t="s">
        <v>19</v>
      </c>
      <c r="F1716" s="207" t="s">
        <v>1468</v>
      </c>
      <c r="G1716" s="205"/>
      <c r="H1716" s="208">
        <v>4.24</v>
      </c>
      <c r="I1716" s="209"/>
      <c r="J1716" s="205"/>
      <c r="K1716" s="205"/>
      <c r="L1716" s="210"/>
      <c r="M1716" s="211"/>
      <c r="N1716" s="212"/>
      <c r="O1716" s="212"/>
      <c r="P1716" s="212"/>
      <c r="Q1716" s="212"/>
      <c r="R1716" s="212"/>
      <c r="S1716" s="212"/>
      <c r="T1716" s="213"/>
      <c r="AT1716" s="214" t="s">
        <v>155</v>
      </c>
      <c r="AU1716" s="214" t="s">
        <v>82</v>
      </c>
      <c r="AV1716" s="14" t="s">
        <v>82</v>
      </c>
      <c r="AW1716" s="14" t="s">
        <v>33</v>
      </c>
      <c r="AX1716" s="14" t="s">
        <v>72</v>
      </c>
      <c r="AY1716" s="214" t="s">
        <v>143</v>
      </c>
    </row>
    <row r="1717" spans="2:51" s="14" customFormat="1" ht="12">
      <c r="B1717" s="204"/>
      <c r="C1717" s="205"/>
      <c r="D1717" s="195" t="s">
        <v>155</v>
      </c>
      <c r="E1717" s="206" t="s">
        <v>19</v>
      </c>
      <c r="F1717" s="207" t="s">
        <v>1469</v>
      </c>
      <c r="G1717" s="205"/>
      <c r="H1717" s="208">
        <v>1.85</v>
      </c>
      <c r="I1717" s="209"/>
      <c r="J1717" s="205"/>
      <c r="K1717" s="205"/>
      <c r="L1717" s="210"/>
      <c r="M1717" s="211"/>
      <c r="N1717" s="212"/>
      <c r="O1717" s="212"/>
      <c r="P1717" s="212"/>
      <c r="Q1717" s="212"/>
      <c r="R1717" s="212"/>
      <c r="S1717" s="212"/>
      <c r="T1717" s="213"/>
      <c r="AT1717" s="214" t="s">
        <v>155</v>
      </c>
      <c r="AU1717" s="214" t="s">
        <v>82</v>
      </c>
      <c r="AV1717" s="14" t="s">
        <v>82</v>
      </c>
      <c r="AW1717" s="14" t="s">
        <v>33</v>
      </c>
      <c r="AX1717" s="14" t="s">
        <v>72</v>
      </c>
      <c r="AY1717" s="214" t="s">
        <v>143</v>
      </c>
    </row>
    <row r="1718" spans="2:51" s="14" customFormat="1" ht="12">
      <c r="B1718" s="204"/>
      <c r="C1718" s="205"/>
      <c r="D1718" s="195" t="s">
        <v>155</v>
      </c>
      <c r="E1718" s="206" t="s">
        <v>19</v>
      </c>
      <c r="F1718" s="207" t="s">
        <v>2077</v>
      </c>
      <c r="G1718" s="205"/>
      <c r="H1718" s="208">
        <v>5</v>
      </c>
      <c r="I1718" s="209"/>
      <c r="J1718" s="205"/>
      <c r="K1718" s="205"/>
      <c r="L1718" s="210"/>
      <c r="M1718" s="211"/>
      <c r="N1718" s="212"/>
      <c r="O1718" s="212"/>
      <c r="P1718" s="212"/>
      <c r="Q1718" s="212"/>
      <c r="R1718" s="212"/>
      <c r="S1718" s="212"/>
      <c r="T1718" s="213"/>
      <c r="AT1718" s="214" t="s">
        <v>155</v>
      </c>
      <c r="AU1718" s="214" t="s">
        <v>82</v>
      </c>
      <c r="AV1718" s="14" t="s">
        <v>82</v>
      </c>
      <c r="AW1718" s="14" t="s">
        <v>33</v>
      </c>
      <c r="AX1718" s="14" t="s">
        <v>72</v>
      </c>
      <c r="AY1718" s="214" t="s">
        <v>143</v>
      </c>
    </row>
    <row r="1719" spans="2:51" s="14" customFormat="1" ht="12">
      <c r="B1719" s="204"/>
      <c r="C1719" s="205"/>
      <c r="D1719" s="195" t="s">
        <v>155</v>
      </c>
      <c r="E1719" s="206" t="s">
        <v>19</v>
      </c>
      <c r="F1719" s="207" t="s">
        <v>1470</v>
      </c>
      <c r="G1719" s="205"/>
      <c r="H1719" s="208">
        <v>6.5</v>
      </c>
      <c r="I1719" s="209"/>
      <c r="J1719" s="205"/>
      <c r="K1719" s="205"/>
      <c r="L1719" s="210"/>
      <c r="M1719" s="211"/>
      <c r="N1719" s="212"/>
      <c r="O1719" s="212"/>
      <c r="P1719" s="212"/>
      <c r="Q1719" s="212"/>
      <c r="R1719" s="212"/>
      <c r="S1719" s="212"/>
      <c r="T1719" s="213"/>
      <c r="AT1719" s="214" t="s">
        <v>155</v>
      </c>
      <c r="AU1719" s="214" t="s">
        <v>82</v>
      </c>
      <c r="AV1719" s="14" t="s">
        <v>82</v>
      </c>
      <c r="AW1719" s="14" t="s">
        <v>33</v>
      </c>
      <c r="AX1719" s="14" t="s">
        <v>72</v>
      </c>
      <c r="AY1719" s="214" t="s">
        <v>143</v>
      </c>
    </row>
    <row r="1720" spans="2:51" s="14" customFormat="1" ht="12">
      <c r="B1720" s="204"/>
      <c r="C1720" s="205"/>
      <c r="D1720" s="195" t="s">
        <v>155</v>
      </c>
      <c r="E1720" s="206" t="s">
        <v>19</v>
      </c>
      <c r="F1720" s="207" t="s">
        <v>1471</v>
      </c>
      <c r="G1720" s="205"/>
      <c r="H1720" s="208">
        <v>12.7</v>
      </c>
      <c r="I1720" s="209"/>
      <c r="J1720" s="205"/>
      <c r="K1720" s="205"/>
      <c r="L1720" s="210"/>
      <c r="M1720" s="211"/>
      <c r="N1720" s="212"/>
      <c r="O1720" s="212"/>
      <c r="P1720" s="212"/>
      <c r="Q1720" s="212"/>
      <c r="R1720" s="212"/>
      <c r="S1720" s="212"/>
      <c r="T1720" s="213"/>
      <c r="AT1720" s="214" t="s">
        <v>155</v>
      </c>
      <c r="AU1720" s="214" t="s">
        <v>82</v>
      </c>
      <c r="AV1720" s="14" t="s">
        <v>82</v>
      </c>
      <c r="AW1720" s="14" t="s">
        <v>33</v>
      </c>
      <c r="AX1720" s="14" t="s">
        <v>72</v>
      </c>
      <c r="AY1720" s="214" t="s">
        <v>143</v>
      </c>
    </row>
    <row r="1721" spans="2:51" s="13" customFormat="1" ht="12">
      <c r="B1721" s="193"/>
      <c r="C1721" s="194"/>
      <c r="D1721" s="195" t="s">
        <v>155</v>
      </c>
      <c r="E1721" s="196" t="s">
        <v>19</v>
      </c>
      <c r="F1721" s="197" t="s">
        <v>800</v>
      </c>
      <c r="G1721" s="194"/>
      <c r="H1721" s="196" t="s">
        <v>19</v>
      </c>
      <c r="I1721" s="198"/>
      <c r="J1721" s="194"/>
      <c r="K1721" s="194"/>
      <c r="L1721" s="199"/>
      <c r="M1721" s="200"/>
      <c r="N1721" s="201"/>
      <c r="O1721" s="201"/>
      <c r="P1721" s="201"/>
      <c r="Q1721" s="201"/>
      <c r="R1721" s="201"/>
      <c r="S1721" s="201"/>
      <c r="T1721" s="202"/>
      <c r="AT1721" s="203" t="s">
        <v>155</v>
      </c>
      <c r="AU1721" s="203" t="s">
        <v>82</v>
      </c>
      <c r="AV1721" s="13" t="s">
        <v>80</v>
      </c>
      <c r="AW1721" s="13" t="s">
        <v>33</v>
      </c>
      <c r="AX1721" s="13" t="s">
        <v>72</v>
      </c>
      <c r="AY1721" s="203" t="s">
        <v>143</v>
      </c>
    </row>
    <row r="1722" spans="2:51" s="14" customFormat="1" ht="12">
      <c r="B1722" s="204"/>
      <c r="C1722" s="205"/>
      <c r="D1722" s="195" t="s">
        <v>155</v>
      </c>
      <c r="E1722" s="206" t="s">
        <v>19</v>
      </c>
      <c r="F1722" s="207" t="s">
        <v>1041</v>
      </c>
      <c r="G1722" s="205"/>
      <c r="H1722" s="208">
        <v>2.2</v>
      </c>
      <c r="I1722" s="209"/>
      <c r="J1722" s="205"/>
      <c r="K1722" s="205"/>
      <c r="L1722" s="210"/>
      <c r="M1722" s="211"/>
      <c r="N1722" s="212"/>
      <c r="O1722" s="212"/>
      <c r="P1722" s="212"/>
      <c r="Q1722" s="212"/>
      <c r="R1722" s="212"/>
      <c r="S1722" s="212"/>
      <c r="T1722" s="213"/>
      <c r="AT1722" s="214" t="s">
        <v>155</v>
      </c>
      <c r="AU1722" s="214" t="s">
        <v>82</v>
      </c>
      <c r="AV1722" s="14" t="s">
        <v>82</v>
      </c>
      <c r="AW1722" s="14" t="s">
        <v>33</v>
      </c>
      <c r="AX1722" s="14" t="s">
        <v>72</v>
      </c>
      <c r="AY1722" s="214" t="s">
        <v>143</v>
      </c>
    </row>
    <row r="1723" spans="2:51" s="14" customFormat="1" ht="12">
      <c r="B1723" s="204"/>
      <c r="C1723" s="205"/>
      <c r="D1723" s="195" t="s">
        <v>155</v>
      </c>
      <c r="E1723" s="206" t="s">
        <v>19</v>
      </c>
      <c r="F1723" s="207" t="s">
        <v>1042</v>
      </c>
      <c r="G1723" s="205"/>
      <c r="H1723" s="208">
        <v>2.4</v>
      </c>
      <c r="I1723" s="209"/>
      <c r="J1723" s="205"/>
      <c r="K1723" s="205"/>
      <c r="L1723" s="210"/>
      <c r="M1723" s="211"/>
      <c r="N1723" s="212"/>
      <c r="O1723" s="212"/>
      <c r="P1723" s="212"/>
      <c r="Q1723" s="212"/>
      <c r="R1723" s="212"/>
      <c r="S1723" s="212"/>
      <c r="T1723" s="213"/>
      <c r="AT1723" s="214" t="s">
        <v>155</v>
      </c>
      <c r="AU1723" s="214" t="s">
        <v>82</v>
      </c>
      <c r="AV1723" s="14" t="s">
        <v>82</v>
      </c>
      <c r="AW1723" s="14" t="s">
        <v>33</v>
      </c>
      <c r="AX1723" s="14" t="s">
        <v>72</v>
      </c>
      <c r="AY1723" s="214" t="s">
        <v>143</v>
      </c>
    </row>
    <row r="1724" spans="2:51" s="14" customFormat="1" ht="12">
      <c r="B1724" s="204"/>
      <c r="C1724" s="205"/>
      <c r="D1724" s="195" t="s">
        <v>155</v>
      </c>
      <c r="E1724" s="206" t="s">
        <v>19</v>
      </c>
      <c r="F1724" s="207" t="s">
        <v>1043</v>
      </c>
      <c r="G1724" s="205"/>
      <c r="H1724" s="208">
        <v>1.6</v>
      </c>
      <c r="I1724" s="209"/>
      <c r="J1724" s="205"/>
      <c r="K1724" s="205"/>
      <c r="L1724" s="210"/>
      <c r="M1724" s="211"/>
      <c r="N1724" s="212"/>
      <c r="O1724" s="212"/>
      <c r="P1724" s="212"/>
      <c r="Q1724" s="212"/>
      <c r="R1724" s="212"/>
      <c r="S1724" s="212"/>
      <c r="T1724" s="213"/>
      <c r="AT1724" s="214" t="s">
        <v>155</v>
      </c>
      <c r="AU1724" s="214" t="s">
        <v>82</v>
      </c>
      <c r="AV1724" s="14" t="s">
        <v>82</v>
      </c>
      <c r="AW1724" s="14" t="s">
        <v>33</v>
      </c>
      <c r="AX1724" s="14" t="s">
        <v>72</v>
      </c>
      <c r="AY1724" s="214" t="s">
        <v>143</v>
      </c>
    </row>
    <row r="1725" spans="2:51" s="14" customFormat="1" ht="12">
      <c r="B1725" s="204"/>
      <c r="C1725" s="205"/>
      <c r="D1725" s="195" t="s">
        <v>155</v>
      </c>
      <c r="E1725" s="206" t="s">
        <v>19</v>
      </c>
      <c r="F1725" s="207" t="s">
        <v>1044</v>
      </c>
      <c r="G1725" s="205"/>
      <c r="H1725" s="208">
        <v>2.4</v>
      </c>
      <c r="I1725" s="209"/>
      <c r="J1725" s="205"/>
      <c r="K1725" s="205"/>
      <c r="L1725" s="210"/>
      <c r="M1725" s="211"/>
      <c r="N1725" s="212"/>
      <c r="O1725" s="212"/>
      <c r="P1725" s="212"/>
      <c r="Q1725" s="212"/>
      <c r="R1725" s="212"/>
      <c r="S1725" s="212"/>
      <c r="T1725" s="213"/>
      <c r="AT1725" s="214" t="s">
        <v>155</v>
      </c>
      <c r="AU1725" s="214" t="s">
        <v>82</v>
      </c>
      <c r="AV1725" s="14" t="s">
        <v>82</v>
      </c>
      <c r="AW1725" s="14" t="s">
        <v>33</v>
      </c>
      <c r="AX1725" s="14" t="s">
        <v>72</v>
      </c>
      <c r="AY1725" s="214" t="s">
        <v>143</v>
      </c>
    </row>
    <row r="1726" spans="2:51" s="14" customFormat="1" ht="12">
      <c r="B1726" s="204"/>
      <c r="C1726" s="205"/>
      <c r="D1726" s="195" t="s">
        <v>155</v>
      </c>
      <c r="E1726" s="206" t="s">
        <v>19</v>
      </c>
      <c r="F1726" s="207" t="s">
        <v>1045</v>
      </c>
      <c r="G1726" s="205"/>
      <c r="H1726" s="208">
        <v>0.8</v>
      </c>
      <c r="I1726" s="209"/>
      <c r="J1726" s="205"/>
      <c r="K1726" s="205"/>
      <c r="L1726" s="210"/>
      <c r="M1726" s="211"/>
      <c r="N1726" s="212"/>
      <c r="O1726" s="212"/>
      <c r="P1726" s="212"/>
      <c r="Q1726" s="212"/>
      <c r="R1726" s="212"/>
      <c r="S1726" s="212"/>
      <c r="T1726" s="213"/>
      <c r="AT1726" s="214" t="s">
        <v>155</v>
      </c>
      <c r="AU1726" s="214" t="s">
        <v>82</v>
      </c>
      <c r="AV1726" s="14" t="s">
        <v>82</v>
      </c>
      <c r="AW1726" s="14" t="s">
        <v>33</v>
      </c>
      <c r="AX1726" s="14" t="s">
        <v>72</v>
      </c>
      <c r="AY1726" s="214" t="s">
        <v>143</v>
      </c>
    </row>
    <row r="1727" spans="2:51" s="15" customFormat="1" ht="12">
      <c r="B1727" s="215"/>
      <c r="C1727" s="216"/>
      <c r="D1727" s="195" t="s">
        <v>155</v>
      </c>
      <c r="E1727" s="217" t="s">
        <v>19</v>
      </c>
      <c r="F1727" s="218" t="s">
        <v>166</v>
      </c>
      <c r="G1727" s="216"/>
      <c r="H1727" s="219">
        <v>39.69</v>
      </c>
      <c r="I1727" s="220"/>
      <c r="J1727" s="216"/>
      <c r="K1727" s="216"/>
      <c r="L1727" s="221"/>
      <c r="M1727" s="222"/>
      <c r="N1727" s="223"/>
      <c r="O1727" s="223"/>
      <c r="P1727" s="223"/>
      <c r="Q1727" s="223"/>
      <c r="R1727" s="223"/>
      <c r="S1727" s="223"/>
      <c r="T1727" s="224"/>
      <c r="AT1727" s="225" t="s">
        <v>155</v>
      </c>
      <c r="AU1727" s="225" t="s">
        <v>82</v>
      </c>
      <c r="AV1727" s="15" t="s">
        <v>151</v>
      </c>
      <c r="AW1727" s="15" t="s">
        <v>33</v>
      </c>
      <c r="AX1727" s="15" t="s">
        <v>80</v>
      </c>
      <c r="AY1727" s="225" t="s">
        <v>143</v>
      </c>
    </row>
    <row r="1728" spans="1:65" s="2" customFormat="1" ht="38.25" customHeight="1">
      <c r="A1728" s="36"/>
      <c r="B1728" s="37"/>
      <c r="C1728" s="226" t="s">
        <v>2100</v>
      </c>
      <c r="D1728" s="226" t="s">
        <v>227</v>
      </c>
      <c r="E1728" s="227" t="s">
        <v>2101</v>
      </c>
      <c r="F1728" s="228" t="s">
        <v>2764</v>
      </c>
      <c r="G1728" s="229" t="s">
        <v>178</v>
      </c>
      <c r="H1728" s="230">
        <v>47.628</v>
      </c>
      <c r="I1728" s="231"/>
      <c r="J1728" s="232">
        <f>ROUND(I1728*H1728,2)</f>
        <v>0</v>
      </c>
      <c r="K1728" s="228" t="s">
        <v>150</v>
      </c>
      <c r="L1728" s="233"/>
      <c r="M1728" s="234" t="s">
        <v>19</v>
      </c>
      <c r="N1728" s="235" t="s">
        <v>43</v>
      </c>
      <c r="O1728" s="66"/>
      <c r="P1728" s="184">
        <f>O1728*H1728</f>
        <v>0</v>
      </c>
      <c r="Q1728" s="184">
        <v>0.018</v>
      </c>
      <c r="R1728" s="184">
        <f>Q1728*H1728</f>
        <v>0.857304</v>
      </c>
      <c r="S1728" s="184">
        <v>0</v>
      </c>
      <c r="T1728" s="185">
        <f>S1728*H1728</f>
        <v>0</v>
      </c>
      <c r="U1728" s="36"/>
      <c r="V1728" s="36"/>
      <c r="W1728" s="36"/>
      <c r="X1728" s="36"/>
      <c r="Y1728" s="36"/>
      <c r="Z1728" s="36"/>
      <c r="AA1728" s="36"/>
      <c r="AB1728" s="36"/>
      <c r="AC1728" s="36"/>
      <c r="AD1728" s="36"/>
      <c r="AE1728" s="36"/>
      <c r="AR1728" s="186" t="s">
        <v>519</v>
      </c>
      <c r="AT1728" s="186" t="s">
        <v>227</v>
      </c>
      <c r="AU1728" s="186" t="s">
        <v>82</v>
      </c>
      <c r="AY1728" s="19" t="s">
        <v>143</v>
      </c>
      <c r="BE1728" s="187">
        <f>IF(N1728="základní",J1728,0)</f>
        <v>0</v>
      </c>
      <c r="BF1728" s="187">
        <f>IF(N1728="snížená",J1728,0)</f>
        <v>0</v>
      </c>
      <c r="BG1728" s="187">
        <f>IF(N1728="zákl. přenesená",J1728,0)</f>
        <v>0</v>
      </c>
      <c r="BH1728" s="187">
        <f>IF(N1728="sníž. přenesená",J1728,0)</f>
        <v>0</v>
      </c>
      <c r="BI1728" s="187">
        <f>IF(N1728="nulová",J1728,0)</f>
        <v>0</v>
      </c>
      <c r="BJ1728" s="19" t="s">
        <v>80</v>
      </c>
      <c r="BK1728" s="187">
        <f>ROUND(I1728*H1728,2)</f>
        <v>0</v>
      </c>
      <c r="BL1728" s="19" t="s">
        <v>257</v>
      </c>
      <c r="BM1728" s="186" t="s">
        <v>2102</v>
      </c>
    </row>
    <row r="1729" spans="2:51" s="14" customFormat="1" ht="12">
      <c r="B1729" s="204"/>
      <c r="C1729" s="205"/>
      <c r="D1729" s="195" t="s">
        <v>155</v>
      </c>
      <c r="E1729" s="205"/>
      <c r="F1729" s="207" t="s">
        <v>2103</v>
      </c>
      <c r="G1729" s="205"/>
      <c r="H1729" s="208">
        <v>47.628</v>
      </c>
      <c r="I1729" s="209"/>
      <c r="J1729" s="205"/>
      <c r="K1729" s="205"/>
      <c r="L1729" s="210"/>
      <c r="M1729" s="211"/>
      <c r="N1729" s="212"/>
      <c r="O1729" s="212"/>
      <c r="P1729" s="212"/>
      <c r="Q1729" s="212"/>
      <c r="R1729" s="212"/>
      <c r="S1729" s="212"/>
      <c r="T1729" s="213"/>
      <c r="AT1729" s="214" t="s">
        <v>155</v>
      </c>
      <c r="AU1729" s="214" t="s">
        <v>82</v>
      </c>
      <c r="AV1729" s="14" t="s">
        <v>82</v>
      </c>
      <c r="AW1729" s="14" t="s">
        <v>4</v>
      </c>
      <c r="AX1729" s="14" t="s">
        <v>80</v>
      </c>
      <c r="AY1729" s="214" t="s">
        <v>143</v>
      </c>
    </row>
    <row r="1730" spans="1:65" s="2" customFormat="1" ht="16.5" customHeight="1">
      <c r="A1730" s="36"/>
      <c r="B1730" s="37"/>
      <c r="C1730" s="175" t="s">
        <v>2104</v>
      </c>
      <c r="D1730" s="175" t="s">
        <v>146</v>
      </c>
      <c r="E1730" s="176" t="s">
        <v>2105</v>
      </c>
      <c r="F1730" s="177" t="s">
        <v>2106</v>
      </c>
      <c r="G1730" s="178" t="s">
        <v>169</v>
      </c>
      <c r="H1730" s="179">
        <v>69.88</v>
      </c>
      <c r="I1730" s="180"/>
      <c r="J1730" s="181">
        <f>ROUND(I1730*H1730,2)</f>
        <v>0</v>
      </c>
      <c r="K1730" s="177" t="s">
        <v>150</v>
      </c>
      <c r="L1730" s="41"/>
      <c r="M1730" s="182" t="s">
        <v>19</v>
      </c>
      <c r="N1730" s="183" t="s">
        <v>43</v>
      </c>
      <c r="O1730" s="66"/>
      <c r="P1730" s="184">
        <f>O1730*H1730</f>
        <v>0</v>
      </c>
      <c r="Q1730" s="184">
        <v>3E-05</v>
      </c>
      <c r="R1730" s="184">
        <f>Q1730*H1730</f>
        <v>0.0020964</v>
      </c>
      <c r="S1730" s="184">
        <v>0</v>
      </c>
      <c r="T1730" s="185">
        <f>S1730*H1730</f>
        <v>0</v>
      </c>
      <c r="U1730" s="36"/>
      <c r="V1730" s="36"/>
      <c r="W1730" s="36"/>
      <c r="X1730" s="36"/>
      <c r="Y1730" s="36"/>
      <c r="Z1730" s="36"/>
      <c r="AA1730" s="36"/>
      <c r="AB1730" s="36"/>
      <c r="AC1730" s="36"/>
      <c r="AD1730" s="36"/>
      <c r="AE1730" s="36"/>
      <c r="AR1730" s="186" t="s">
        <v>257</v>
      </c>
      <c r="AT1730" s="186" t="s">
        <v>146</v>
      </c>
      <c r="AU1730" s="186" t="s">
        <v>82</v>
      </c>
      <c r="AY1730" s="19" t="s">
        <v>143</v>
      </c>
      <c r="BE1730" s="187">
        <f>IF(N1730="základní",J1730,0)</f>
        <v>0</v>
      </c>
      <c r="BF1730" s="187">
        <f>IF(N1730="snížená",J1730,0)</f>
        <v>0</v>
      </c>
      <c r="BG1730" s="187">
        <f>IF(N1730="zákl. přenesená",J1730,0)</f>
        <v>0</v>
      </c>
      <c r="BH1730" s="187">
        <f>IF(N1730="sníž. přenesená",J1730,0)</f>
        <v>0</v>
      </c>
      <c r="BI1730" s="187">
        <f>IF(N1730="nulová",J1730,0)</f>
        <v>0</v>
      </c>
      <c r="BJ1730" s="19" t="s">
        <v>80</v>
      </c>
      <c r="BK1730" s="187">
        <f>ROUND(I1730*H1730,2)</f>
        <v>0</v>
      </c>
      <c r="BL1730" s="19" t="s">
        <v>257</v>
      </c>
      <c r="BM1730" s="186" t="s">
        <v>2107</v>
      </c>
    </row>
    <row r="1731" spans="1:47" s="2" customFormat="1" ht="12">
      <c r="A1731" s="36"/>
      <c r="B1731" s="37"/>
      <c r="C1731" s="38"/>
      <c r="D1731" s="188" t="s">
        <v>153</v>
      </c>
      <c r="E1731" s="38"/>
      <c r="F1731" s="189" t="s">
        <v>2108</v>
      </c>
      <c r="G1731" s="38"/>
      <c r="H1731" s="38"/>
      <c r="I1731" s="190"/>
      <c r="J1731" s="38"/>
      <c r="K1731" s="38"/>
      <c r="L1731" s="41"/>
      <c r="M1731" s="191"/>
      <c r="N1731" s="192"/>
      <c r="O1731" s="66"/>
      <c r="P1731" s="66"/>
      <c r="Q1731" s="66"/>
      <c r="R1731" s="66"/>
      <c r="S1731" s="66"/>
      <c r="T1731" s="67"/>
      <c r="U1731" s="36"/>
      <c r="V1731" s="36"/>
      <c r="W1731" s="36"/>
      <c r="X1731" s="36"/>
      <c r="Y1731" s="36"/>
      <c r="Z1731" s="36"/>
      <c r="AA1731" s="36"/>
      <c r="AB1731" s="36"/>
      <c r="AC1731" s="36"/>
      <c r="AD1731" s="36"/>
      <c r="AE1731" s="36"/>
      <c r="AT1731" s="19" t="s">
        <v>153</v>
      </c>
      <c r="AU1731" s="19" t="s">
        <v>82</v>
      </c>
    </row>
    <row r="1732" spans="2:51" s="13" customFormat="1" ht="12">
      <c r="B1732" s="193"/>
      <c r="C1732" s="194"/>
      <c r="D1732" s="195" t="s">
        <v>155</v>
      </c>
      <c r="E1732" s="196" t="s">
        <v>19</v>
      </c>
      <c r="F1732" s="197" t="s">
        <v>163</v>
      </c>
      <c r="G1732" s="194"/>
      <c r="H1732" s="196" t="s">
        <v>19</v>
      </c>
      <c r="I1732" s="198"/>
      <c r="J1732" s="194"/>
      <c r="K1732" s="194"/>
      <c r="L1732" s="199"/>
      <c r="M1732" s="200"/>
      <c r="N1732" s="201"/>
      <c r="O1732" s="201"/>
      <c r="P1732" s="201"/>
      <c r="Q1732" s="201"/>
      <c r="R1732" s="201"/>
      <c r="S1732" s="201"/>
      <c r="T1732" s="202"/>
      <c r="AT1732" s="203" t="s">
        <v>155</v>
      </c>
      <c r="AU1732" s="203" t="s">
        <v>82</v>
      </c>
      <c r="AV1732" s="13" t="s">
        <v>80</v>
      </c>
      <c r="AW1732" s="13" t="s">
        <v>33</v>
      </c>
      <c r="AX1732" s="13" t="s">
        <v>72</v>
      </c>
      <c r="AY1732" s="203" t="s">
        <v>143</v>
      </c>
    </row>
    <row r="1733" spans="2:51" s="13" customFormat="1" ht="12">
      <c r="B1733" s="193"/>
      <c r="C1733" s="194"/>
      <c r="D1733" s="195" t="s">
        <v>155</v>
      </c>
      <c r="E1733" s="196" t="s">
        <v>19</v>
      </c>
      <c r="F1733" s="197" t="s">
        <v>347</v>
      </c>
      <c r="G1733" s="194"/>
      <c r="H1733" s="196" t="s">
        <v>19</v>
      </c>
      <c r="I1733" s="198"/>
      <c r="J1733" s="194"/>
      <c r="K1733" s="194"/>
      <c r="L1733" s="199"/>
      <c r="M1733" s="200"/>
      <c r="N1733" s="201"/>
      <c r="O1733" s="201"/>
      <c r="P1733" s="201"/>
      <c r="Q1733" s="201"/>
      <c r="R1733" s="201"/>
      <c r="S1733" s="201"/>
      <c r="T1733" s="202"/>
      <c r="AT1733" s="203" t="s">
        <v>155</v>
      </c>
      <c r="AU1733" s="203" t="s">
        <v>82</v>
      </c>
      <c r="AV1733" s="13" t="s">
        <v>80</v>
      </c>
      <c r="AW1733" s="13" t="s">
        <v>33</v>
      </c>
      <c r="AX1733" s="13" t="s">
        <v>72</v>
      </c>
      <c r="AY1733" s="203" t="s">
        <v>143</v>
      </c>
    </row>
    <row r="1734" spans="2:51" s="14" customFormat="1" ht="12">
      <c r="B1734" s="204"/>
      <c r="C1734" s="205"/>
      <c r="D1734" s="195" t="s">
        <v>155</v>
      </c>
      <c r="E1734" s="206" t="s">
        <v>19</v>
      </c>
      <c r="F1734" s="207" t="s">
        <v>2109</v>
      </c>
      <c r="G1734" s="205"/>
      <c r="H1734" s="208">
        <v>10</v>
      </c>
      <c r="I1734" s="209"/>
      <c r="J1734" s="205"/>
      <c r="K1734" s="205"/>
      <c r="L1734" s="210"/>
      <c r="M1734" s="211"/>
      <c r="N1734" s="212"/>
      <c r="O1734" s="212"/>
      <c r="P1734" s="212"/>
      <c r="Q1734" s="212"/>
      <c r="R1734" s="212"/>
      <c r="S1734" s="212"/>
      <c r="T1734" s="213"/>
      <c r="AT1734" s="214" t="s">
        <v>155</v>
      </c>
      <c r="AU1734" s="214" t="s">
        <v>82</v>
      </c>
      <c r="AV1734" s="14" t="s">
        <v>82</v>
      </c>
      <c r="AW1734" s="14" t="s">
        <v>33</v>
      </c>
      <c r="AX1734" s="14" t="s">
        <v>72</v>
      </c>
      <c r="AY1734" s="214" t="s">
        <v>143</v>
      </c>
    </row>
    <row r="1735" spans="2:51" s="14" customFormat="1" ht="12">
      <c r="B1735" s="204"/>
      <c r="C1735" s="205"/>
      <c r="D1735" s="195" t="s">
        <v>155</v>
      </c>
      <c r="E1735" s="206" t="s">
        <v>19</v>
      </c>
      <c r="F1735" s="207" t="s">
        <v>2110</v>
      </c>
      <c r="G1735" s="205"/>
      <c r="H1735" s="208">
        <v>-1.4</v>
      </c>
      <c r="I1735" s="209"/>
      <c r="J1735" s="205"/>
      <c r="K1735" s="205"/>
      <c r="L1735" s="210"/>
      <c r="M1735" s="211"/>
      <c r="N1735" s="212"/>
      <c r="O1735" s="212"/>
      <c r="P1735" s="212"/>
      <c r="Q1735" s="212"/>
      <c r="R1735" s="212"/>
      <c r="S1735" s="212"/>
      <c r="T1735" s="213"/>
      <c r="AT1735" s="214" t="s">
        <v>155</v>
      </c>
      <c r="AU1735" s="214" t="s">
        <v>82</v>
      </c>
      <c r="AV1735" s="14" t="s">
        <v>82</v>
      </c>
      <c r="AW1735" s="14" t="s">
        <v>33</v>
      </c>
      <c r="AX1735" s="14" t="s">
        <v>72</v>
      </c>
      <c r="AY1735" s="214" t="s">
        <v>143</v>
      </c>
    </row>
    <row r="1736" spans="2:51" s="14" customFormat="1" ht="12">
      <c r="B1736" s="204"/>
      <c r="C1736" s="205"/>
      <c r="D1736" s="195" t="s">
        <v>155</v>
      </c>
      <c r="E1736" s="206" t="s">
        <v>19</v>
      </c>
      <c r="F1736" s="207" t="s">
        <v>2111</v>
      </c>
      <c r="G1736" s="205"/>
      <c r="H1736" s="208">
        <v>0.2</v>
      </c>
      <c r="I1736" s="209"/>
      <c r="J1736" s="205"/>
      <c r="K1736" s="205"/>
      <c r="L1736" s="210"/>
      <c r="M1736" s="211"/>
      <c r="N1736" s="212"/>
      <c r="O1736" s="212"/>
      <c r="P1736" s="212"/>
      <c r="Q1736" s="212"/>
      <c r="R1736" s="212"/>
      <c r="S1736" s="212"/>
      <c r="T1736" s="213"/>
      <c r="AT1736" s="214" t="s">
        <v>155</v>
      </c>
      <c r="AU1736" s="214" t="s">
        <v>82</v>
      </c>
      <c r="AV1736" s="14" t="s">
        <v>82</v>
      </c>
      <c r="AW1736" s="14" t="s">
        <v>33</v>
      </c>
      <c r="AX1736" s="14" t="s">
        <v>72</v>
      </c>
      <c r="AY1736" s="214" t="s">
        <v>143</v>
      </c>
    </row>
    <row r="1737" spans="2:51" s="13" customFormat="1" ht="12">
      <c r="B1737" s="193"/>
      <c r="C1737" s="194"/>
      <c r="D1737" s="195" t="s">
        <v>155</v>
      </c>
      <c r="E1737" s="196" t="s">
        <v>19</v>
      </c>
      <c r="F1737" s="197" t="s">
        <v>349</v>
      </c>
      <c r="G1737" s="194"/>
      <c r="H1737" s="196" t="s">
        <v>19</v>
      </c>
      <c r="I1737" s="198"/>
      <c r="J1737" s="194"/>
      <c r="K1737" s="194"/>
      <c r="L1737" s="199"/>
      <c r="M1737" s="200"/>
      <c r="N1737" s="201"/>
      <c r="O1737" s="201"/>
      <c r="P1737" s="201"/>
      <c r="Q1737" s="201"/>
      <c r="R1737" s="201"/>
      <c r="S1737" s="201"/>
      <c r="T1737" s="202"/>
      <c r="AT1737" s="203" t="s">
        <v>155</v>
      </c>
      <c r="AU1737" s="203" t="s">
        <v>82</v>
      </c>
      <c r="AV1737" s="13" t="s">
        <v>80</v>
      </c>
      <c r="AW1737" s="13" t="s">
        <v>33</v>
      </c>
      <c r="AX1737" s="13" t="s">
        <v>72</v>
      </c>
      <c r="AY1737" s="203" t="s">
        <v>143</v>
      </c>
    </row>
    <row r="1738" spans="2:51" s="14" customFormat="1" ht="12">
      <c r="B1738" s="204"/>
      <c r="C1738" s="205"/>
      <c r="D1738" s="195" t="s">
        <v>155</v>
      </c>
      <c r="E1738" s="206" t="s">
        <v>19</v>
      </c>
      <c r="F1738" s="207" t="s">
        <v>2112</v>
      </c>
      <c r="G1738" s="205"/>
      <c r="H1738" s="208">
        <v>5.8</v>
      </c>
      <c r="I1738" s="209"/>
      <c r="J1738" s="205"/>
      <c r="K1738" s="205"/>
      <c r="L1738" s="210"/>
      <c r="M1738" s="211"/>
      <c r="N1738" s="212"/>
      <c r="O1738" s="212"/>
      <c r="P1738" s="212"/>
      <c r="Q1738" s="212"/>
      <c r="R1738" s="212"/>
      <c r="S1738" s="212"/>
      <c r="T1738" s="213"/>
      <c r="AT1738" s="214" t="s">
        <v>155</v>
      </c>
      <c r="AU1738" s="214" t="s">
        <v>82</v>
      </c>
      <c r="AV1738" s="14" t="s">
        <v>82</v>
      </c>
      <c r="AW1738" s="14" t="s">
        <v>33</v>
      </c>
      <c r="AX1738" s="14" t="s">
        <v>72</v>
      </c>
      <c r="AY1738" s="214" t="s">
        <v>143</v>
      </c>
    </row>
    <row r="1739" spans="2:51" s="14" customFormat="1" ht="12">
      <c r="B1739" s="204"/>
      <c r="C1739" s="205"/>
      <c r="D1739" s="195" t="s">
        <v>155</v>
      </c>
      <c r="E1739" s="206" t="s">
        <v>19</v>
      </c>
      <c r="F1739" s="207" t="s">
        <v>2092</v>
      </c>
      <c r="G1739" s="205"/>
      <c r="H1739" s="208">
        <v>-0.6</v>
      </c>
      <c r="I1739" s="209"/>
      <c r="J1739" s="205"/>
      <c r="K1739" s="205"/>
      <c r="L1739" s="210"/>
      <c r="M1739" s="211"/>
      <c r="N1739" s="212"/>
      <c r="O1739" s="212"/>
      <c r="P1739" s="212"/>
      <c r="Q1739" s="212"/>
      <c r="R1739" s="212"/>
      <c r="S1739" s="212"/>
      <c r="T1739" s="213"/>
      <c r="AT1739" s="214" t="s">
        <v>155</v>
      </c>
      <c r="AU1739" s="214" t="s">
        <v>82</v>
      </c>
      <c r="AV1739" s="14" t="s">
        <v>82</v>
      </c>
      <c r="AW1739" s="14" t="s">
        <v>33</v>
      </c>
      <c r="AX1739" s="14" t="s">
        <v>72</v>
      </c>
      <c r="AY1739" s="214" t="s">
        <v>143</v>
      </c>
    </row>
    <row r="1740" spans="2:51" s="13" customFormat="1" ht="12">
      <c r="B1740" s="193"/>
      <c r="C1740" s="194"/>
      <c r="D1740" s="195" t="s">
        <v>155</v>
      </c>
      <c r="E1740" s="196" t="s">
        <v>19</v>
      </c>
      <c r="F1740" s="197" t="s">
        <v>2113</v>
      </c>
      <c r="G1740" s="194"/>
      <c r="H1740" s="196" t="s">
        <v>19</v>
      </c>
      <c r="I1740" s="198"/>
      <c r="J1740" s="194"/>
      <c r="K1740" s="194"/>
      <c r="L1740" s="199"/>
      <c r="M1740" s="200"/>
      <c r="N1740" s="201"/>
      <c r="O1740" s="201"/>
      <c r="P1740" s="201"/>
      <c r="Q1740" s="201"/>
      <c r="R1740" s="201"/>
      <c r="S1740" s="201"/>
      <c r="T1740" s="202"/>
      <c r="AT1740" s="203" t="s">
        <v>155</v>
      </c>
      <c r="AU1740" s="203" t="s">
        <v>82</v>
      </c>
      <c r="AV1740" s="13" t="s">
        <v>80</v>
      </c>
      <c r="AW1740" s="13" t="s">
        <v>33</v>
      </c>
      <c r="AX1740" s="13" t="s">
        <v>72</v>
      </c>
      <c r="AY1740" s="203" t="s">
        <v>143</v>
      </c>
    </row>
    <row r="1741" spans="2:51" s="14" customFormat="1" ht="12">
      <c r="B1741" s="204"/>
      <c r="C1741" s="205"/>
      <c r="D1741" s="195" t="s">
        <v>155</v>
      </c>
      <c r="E1741" s="206" t="s">
        <v>19</v>
      </c>
      <c r="F1741" s="207" t="s">
        <v>2114</v>
      </c>
      <c r="G1741" s="205"/>
      <c r="H1741" s="208">
        <v>9</v>
      </c>
      <c r="I1741" s="209"/>
      <c r="J1741" s="205"/>
      <c r="K1741" s="205"/>
      <c r="L1741" s="210"/>
      <c r="M1741" s="211"/>
      <c r="N1741" s="212"/>
      <c r="O1741" s="212"/>
      <c r="P1741" s="212"/>
      <c r="Q1741" s="212"/>
      <c r="R1741" s="212"/>
      <c r="S1741" s="212"/>
      <c r="T1741" s="213"/>
      <c r="AT1741" s="214" t="s">
        <v>155</v>
      </c>
      <c r="AU1741" s="214" t="s">
        <v>82</v>
      </c>
      <c r="AV1741" s="14" t="s">
        <v>82</v>
      </c>
      <c r="AW1741" s="14" t="s">
        <v>33</v>
      </c>
      <c r="AX1741" s="14" t="s">
        <v>72</v>
      </c>
      <c r="AY1741" s="214" t="s">
        <v>143</v>
      </c>
    </row>
    <row r="1742" spans="2:51" s="14" customFormat="1" ht="12">
      <c r="B1742" s="204"/>
      <c r="C1742" s="205"/>
      <c r="D1742" s="195" t="s">
        <v>155</v>
      </c>
      <c r="E1742" s="206" t="s">
        <v>19</v>
      </c>
      <c r="F1742" s="207" t="s">
        <v>2115</v>
      </c>
      <c r="G1742" s="205"/>
      <c r="H1742" s="208">
        <v>-2.4</v>
      </c>
      <c r="I1742" s="209"/>
      <c r="J1742" s="205"/>
      <c r="K1742" s="205"/>
      <c r="L1742" s="210"/>
      <c r="M1742" s="211"/>
      <c r="N1742" s="212"/>
      <c r="O1742" s="212"/>
      <c r="P1742" s="212"/>
      <c r="Q1742" s="212"/>
      <c r="R1742" s="212"/>
      <c r="S1742" s="212"/>
      <c r="T1742" s="213"/>
      <c r="AT1742" s="214" t="s">
        <v>155</v>
      </c>
      <c r="AU1742" s="214" t="s">
        <v>82</v>
      </c>
      <c r="AV1742" s="14" t="s">
        <v>82</v>
      </c>
      <c r="AW1742" s="14" t="s">
        <v>33</v>
      </c>
      <c r="AX1742" s="14" t="s">
        <v>72</v>
      </c>
      <c r="AY1742" s="214" t="s">
        <v>143</v>
      </c>
    </row>
    <row r="1743" spans="2:51" s="14" customFormat="1" ht="12">
      <c r="B1743" s="204"/>
      <c r="C1743" s="205"/>
      <c r="D1743" s="195" t="s">
        <v>155</v>
      </c>
      <c r="E1743" s="206" t="s">
        <v>19</v>
      </c>
      <c r="F1743" s="207" t="s">
        <v>2111</v>
      </c>
      <c r="G1743" s="205"/>
      <c r="H1743" s="208">
        <v>0.2</v>
      </c>
      <c r="I1743" s="209"/>
      <c r="J1743" s="205"/>
      <c r="K1743" s="205"/>
      <c r="L1743" s="210"/>
      <c r="M1743" s="211"/>
      <c r="N1743" s="212"/>
      <c r="O1743" s="212"/>
      <c r="P1743" s="212"/>
      <c r="Q1743" s="212"/>
      <c r="R1743" s="212"/>
      <c r="S1743" s="212"/>
      <c r="T1743" s="213"/>
      <c r="AT1743" s="214" t="s">
        <v>155</v>
      </c>
      <c r="AU1743" s="214" t="s">
        <v>82</v>
      </c>
      <c r="AV1743" s="14" t="s">
        <v>82</v>
      </c>
      <c r="AW1743" s="14" t="s">
        <v>33</v>
      </c>
      <c r="AX1743" s="14" t="s">
        <v>72</v>
      </c>
      <c r="AY1743" s="214" t="s">
        <v>143</v>
      </c>
    </row>
    <row r="1744" spans="2:51" s="13" customFormat="1" ht="12">
      <c r="B1744" s="193"/>
      <c r="C1744" s="194"/>
      <c r="D1744" s="195" t="s">
        <v>155</v>
      </c>
      <c r="E1744" s="196" t="s">
        <v>19</v>
      </c>
      <c r="F1744" s="197" t="s">
        <v>353</v>
      </c>
      <c r="G1744" s="194"/>
      <c r="H1744" s="196" t="s">
        <v>19</v>
      </c>
      <c r="I1744" s="198"/>
      <c r="J1744" s="194"/>
      <c r="K1744" s="194"/>
      <c r="L1744" s="199"/>
      <c r="M1744" s="200"/>
      <c r="N1744" s="201"/>
      <c r="O1744" s="201"/>
      <c r="P1744" s="201"/>
      <c r="Q1744" s="201"/>
      <c r="R1744" s="201"/>
      <c r="S1744" s="201"/>
      <c r="T1744" s="202"/>
      <c r="AT1744" s="203" t="s">
        <v>155</v>
      </c>
      <c r="AU1744" s="203" t="s">
        <v>82</v>
      </c>
      <c r="AV1744" s="13" t="s">
        <v>80</v>
      </c>
      <c r="AW1744" s="13" t="s">
        <v>33</v>
      </c>
      <c r="AX1744" s="13" t="s">
        <v>72</v>
      </c>
      <c r="AY1744" s="203" t="s">
        <v>143</v>
      </c>
    </row>
    <row r="1745" spans="2:51" s="14" customFormat="1" ht="12">
      <c r="B1745" s="204"/>
      <c r="C1745" s="205"/>
      <c r="D1745" s="195" t="s">
        <v>155</v>
      </c>
      <c r="E1745" s="206" t="s">
        <v>19</v>
      </c>
      <c r="F1745" s="207" t="s">
        <v>2116</v>
      </c>
      <c r="G1745" s="205"/>
      <c r="H1745" s="208">
        <v>10.2</v>
      </c>
      <c r="I1745" s="209"/>
      <c r="J1745" s="205"/>
      <c r="K1745" s="205"/>
      <c r="L1745" s="210"/>
      <c r="M1745" s="211"/>
      <c r="N1745" s="212"/>
      <c r="O1745" s="212"/>
      <c r="P1745" s="212"/>
      <c r="Q1745" s="212"/>
      <c r="R1745" s="212"/>
      <c r="S1745" s="212"/>
      <c r="T1745" s="213"/>
      <c r="AT1745" s="214" t="s">
        <v>155</v>
      </c>
      <c r="AU1745" s="214" t="s">
        <v>82</v>
      </c>
      <c r="AV1745" s="14" t="s">
        <v>82</v>
      </c>
      <c r="AW1745" s="14" t="s">
        <v>33</v>
      </c>
      <c r="AX1745" s="14" t="s">
        <v>72</v>
      </c>
      <c r="AY1745" s="214" t="s">
        <v>143</v>
      </c>
    </row>
    <row r="1746" spans="2:51" s="14" customFormat="1" ht="12">
      <c r="B1746" s="204"/>
      <c r="C1746" s="205"/>
      <c r="D1746" s="195" t="s">
        <v>155</v>
      </c>
      <c r="E1746" s="206" t="s">
        <v>19</v>
      </c>
      <c r="F1746" s="207" t="s">
        <v>2117</v>
      </c>
      <c r="G1746" s="205"/>
      <c r="H1746" s="208">
        <v>-0.8</v>
      </c>
      <c r="I1746" s="209"/>
      <c r="J1746" s="205"/>
      <c r="K1746" s="205"/>
      <c r="L1746" s="210"/>
      <c r="M1746" s="211"/>
      <c r="N1746" s="212"/>
      <c r="O1746" s="212"/>
      <c r="P1746" s="212"/>
      <c r="Q1746" s="212"/>
      <c r="R1746" s="212"/>
      <c r="S1746" s="212"/>
      <c r="T1746" s="213"/>
      <c r="AT1746" s="214" t="s">
        <v>155</v>
      </c>
      <c r="AU1746" s="214" t="s">
        <v>82</v>
      </c>
      <c r="AV1746" s="14" t="s">
        <v>82</v>
      </c>
      <c r="AW1746" s="14" t="s">
        <v>33</v>
      </c>
      <c r="AX1746" s="14" t="s">
        <v>72</v>
      </c>
      <c r="AY1746" s="214" t="s">
        <v>143</v>
      </c>
    </row>
    <row r="1747" spans="2:51" s="13" customFormat="1" ht="12">
      <c r="B1747" s="193"/>
      <c r="C1747" s="194"/>
      <c r="D1747" s="195" t="s">
        <v>155</v>
      </c>
      <c r="E1747" s="196" t="s">
        <v>19</v>
      </c>
      <c r="F1747" s="197" t="s">
        <v>453</v>
      </c>
      <c r="G1747" s="194"/>
      <c r="H1747" s="196" t="s">
        <v>19</v>
      </c>
      <c r="I1747" s="198"/>
      <c r="J1747" s="194"/>
      <c r="K1747" s="194"/>
      <c r="L1747" s="199"/>
      <c r="M1747" s="200"/>
      <c r="N1747" s="201"/>
      <c r="O1747" s="201"/>
      <c r="P1747" s="201"/>
      <c r="Q1747" s="201"/>
      <c r="R1747" s="201"/>
      <c r="S1747" s="201"/>
      <c r="T1747" s="202"/>
      <c r="AT1747" s="203" t="s">
        <v>155</v>
      </c>
      <c r="AU1747" s="203" t="s">
        <v>82</v>
      </c>
      <c r="AV1747" s="13" t="s">
        <v>80</v>
      </c>
      <c r="AW1747" s="13" t="s">
        <v>33</v>
      </c>
      <c r="AX1747" s="13" t="s">
        <v>72</v>
      </c>
      <c r="AY1747" s="203" t="s">
        <v>143</v>
      </c>
    </row>
    <row r="1748" spans="2:51" s="14" customFormat="1" ht="12">
      <c r="B1748" s="204"/>
      <c r="C1748" s="205"/>
      <c r="D1748" s="195" t="s">
        <v>155</v>
      </c>
      <c r="E1748" s="206" t="s">
        <v>19</v>
      </c>
      <c r="F1748" s="207" t="s">
        <v>2118</v>
      </c>
      <c r="G1748" s="205"/>
      <c r="H1748" s="208">
        <v>18.8</v>
      </c>
      <c r="I1748" s="209"/>
      <c r="J1748" s="205"/>
      <c r="K1748" s="205"/>
      <c r="L1748" s="210"/>
      <c r="M1748" s="211"/>
      <c r="N1748" s="212"/>
      <c r="O1748" s="212"/>
      <c r="P1748" s="212"/>
      <c r="Q1748" s="212"/>
      <c r="R1748" s="212"/>
      <c r="S1748" s="212"/>
      <c r="T1748" s="213"/>
      <c r="AT1748" s="214" t="s">
        <v>155</v>
      </c>
      <c r="AU1748" s="214" t="s">
        <v>82</v>
      </c>
      <c r="AV1748" s="14" t="s">
        <v>82</v>
      </c>
      <c r="AW1748" s="14" t="s">
        <v>33</v>
      </c>
      <c r="AX1748" s="14" t="s">
        <v>72</v>
      </c>
      <c r="AY1748" s="214" t="s">
        <v>143</v>
      </c>
    </row>
    <row r="1749" spans="2:51" s="14" customFormat="1" ht="12">
      <c r="B1749" s="204"/>
      <c r="C1749" s="205"/>
      <c r="D1749" s="195" t="s">
        <v>155</v>
      </c>
      <c r="E1749" s="206" t="s">
        <v>19</v>
      </c>
      <c r="F1749" s="207" t="s">
        <v>2117</v>
      </c>
      <c r="G1749" s="205"/>
      <c r="H1749" s="208">
        <v>-0.8</v>
      </c>
      <c r="I1749" s="209"/>
      <c r="J1749" s="205"/>
      <c r="K1749" s="205"/>
      <c r="L1749" s="210"/>
      <c r="M1749" s="211"/>
      <c r="N1749" s="212"/>
      <c r="O1749" s="212"/>
      <c r="P1749" s="212"/>
      <c r="Q1749" s="212"/>
      <c r="R1749" s="212"/>
      <c r="S1749" s="212"/>
      <c r="T1749" s="213"/>
      <c r="AT1749" s="214" t="s">
        <v>155</v>
      </c>
      <c r="AU1749" s="214" t="s">
        <v>82</v>
      </c>
      <c r="AV1749" s="14" t="s">
        <v>82</v>
      </c>
      <c r="AW1749" s="14" t="s">
        <v>33</v>
      </c>
      <c r="AX1749" s="14" t="s">
        <v>72</v>
      </c>
      <c r="AY1749" s="214" t="s">
        <v>143</v>
      </c>
    </row>
    <row r="1750" spans="2:51" s="13" customFormat="1" ht="12">
      <c r="B1750" s="193"/>
      <c r="C1750" s="194"/>
      <c r="D1750" s="195" t="s">
        <v>155</v>
      </c>
      <c r="E1750" s="196" t="s">
        <v>19</v>
      </c>
      <c r="F1750" s="197" t="s">
        <v>800</v>
      </c>
      <c r="G1750" s="194"/>
      <c r="H1750" s="196" t="s">
        <v>19</v>
      </c>
      <c r="I1750" s="198"/>
      <c r="J1750" s="194"/>
      <c r="K1750" s="194"/>
      <c r="L1750" s="199"/>
      <c r="M1750" s="200"/>
      <c r="N1750" s="201"/>
      <c r="O1750" s="201"/>
      <c r="P1750" s="201"/>
      <c r="Q1750" s="201"/>
      <c r="R1750" s="201"/>
      <c r="S1750" s="201"/>
      <c r="T1750" s="202"/>
      <c r="AT1750" s="203" t="s">
        <v>155</v>
      </c>
      <c r="AU1750" s="203" t="s">
        <v>82</v>
      </c>
      <c r="AV1750" s="13" t="s">
        <v>80</v>
      </c>
      <c r="AW1750" s="13" t="s">
        <v>33</v>
      </c>
      <c r="AX1750" s="13" t="s">
        <v>72</v>
      </c>
      <c r="AY1750" s="203" t="s">
        <v>143</v>
      </c>
    </row>
    <row r="1751" spans="2:51" s="13" customFormat="1" ht="12">
      <c r="B1751" s="193"/>
      <c r="C1751" s="194"/>
      <c r="D1751" s="195" t="s">
        <v>155</v>
      </c>
      <c r="E1751" s="196" t="s">
        <v>19</v>
      </c>
      <c r="F1751" s="197" t="s">
        <v>1411</v>
      </c>
      <c r="G1751" s="194"/>
      <c r="H1751" s="196" t="s">
        <v>19</v>
      </c>
      <c r="I1751" s="198"/>
      <c r="J1751" s="194"/>
      <c r="K1751" s="194"/>
      <c r="L1751" s="199"/>
      <c r="M1751" s="200"/>
      <c r="N1751" s="201"/>
      <c r="O1751" s="201"/>
      <c r="P1751" s="201"/>
      <c r="Q1751" s="201"/>
      <c r="R1751" s="201"/>
      <c r="S1751" s="201"/>
      <c r="T1751" s="202"/>
      <c r="AT1751" s="203" t="s">
        <v>155</v>
      </c>
      <c r="AU1751" s="203" t="s">
        <v>82</v>
      </c>
      <c r="AV1751" s="13" t="s">
        <v>80</v>
      </c>
      <c r="AW1751" s="13" t="s">
        <v>33</v>
      </c>
      <c r="AX1751" s="13" t="s">
        <v>72</v>
      </c>
      <c r="AY1751" s="203" t="s">
        <v>143</v>
      </c>
    </row>
    <row r="1752" spans="2:51" s="14" customFormat="1" ht="12">
      <c r="B1752" s="204"/>
      <c r="C1752" s="205"/>
      <c r="D1752" s="195" t="s">
        <v>155</v>
      </c>
      <c r="E1752" s="206" t="s">
        <v>19</v>
      </c>
      <c r="F1752" s="207" t="s">
        <v>2119</v>
      </c>
      <c r="G1752" s="205"/>
      <c r="H1752" s="208">
        <v>6</v>
      </c>
      <c r="I1752" s="209"/>
      <c r="J1752" s="205"/>
      <c r="K1752" s="205"/>
      <c r="L1752" s="210"/>
      <c r="M1752" s="211"/>
      <c r="N1752" s="212"/>
      <c r="O1752" s="212"/>
      <c r="P1752" s="212"/>
      <c r="Q1752" s="212"/>
      <c r="R1752" s="212"/>
      <c r="S1752" s="212"/>
      <c r="T1752" s="213"/>
      <c r="AT1752" s="214" t="s">
        <v>155</v>
      </c>
      <c r="AU1752" s="214" t="s">
        <v>82</v>
      </c>
      <c r="AV1752" s="14" t="s">
        <v>82</v>
      </c>
      <c r="AW1752" s="14" t="s">
        <v>33</v>
      </c>
      <c r="AX1752" s="14" t="s">
        <v>72</v>
      </c>
      <c r="AY1752" s="214" t="s">
        <v>143</v>
      </c>
    </row>
    <row r="1753" spans="2:51" s="14" customFormat="1" ht="12">
      <c r="B1753" s="204"/>
      <c r="C1753" s="205"/>
      <c r="D1753" s="195" t="s">
        <v>155</v>
      </c>
      <c r="E1753" s="206" t="s">
        <v>19</v>
      </c>
      <c r="F1753" s="207" t="s">
        <v>2093</v>
      </c>
      <c r="G1753" s="205"/>
      <c r="H1753" s="208">
        <v>-1.4</v>
      </c>
      <c r="I1753" s="209"/>
      <c r="J1753" s="205"/>
      <c r="K1753" s="205"/>
      <c r="L1753" s="210"/>
      <c r="M1753" s="211"/>
      <c r="N1753" s="212"/>
      <c r="O1753" s="212"/>
      <c r="P1753" s="212"/>
      <c r="Q1753" s="212"/>
      <c r="R1753" s="212"/>
      <c r="S1753" s="212"/>
      <c r="T1753" s="213"/>
      <c r="AT1753" s="214" t="s">
        <v>155</v>
      </c>
      <c r="AU1753" s="214" t="s">
        <v>82</v>
      </c>
      <c r="AV1753" s="14" t="s">
        <v>82</v>
      </c>
      <c r="AW1753" s="14" t="s">
        <v>33</v>
      </c>
      <c r="AX1753" s="14" t="s">
        <v>72</v>
      </c>
      <c r="AY1753" s="214" t="s">
        <v>143</v>
      </c>
    </row>
    <row r="1754" spans="2:51" s="13" customFormat="1" ht="12">
      <c r="B1754" s="193"/>
      <c r="C1754" s="194"/>
      <c r="D1754" s="195" t="s">
        <v>155</v>
      </c>
      <c r="E1754" s="196" t="s">
        <v>19</v>
      </c>
      <c r="F1754" s="197" t="s">
        <v>1414</v>
      </c>
      <c r="G1754" s="194"/>
      <c r="H1754" s="196" t="s">
        <v>19</v>
      </c>
      <c r="I1754" s="198"/>
      <c r="J1754" s="194"/>
      <c r="K1754" s="194"/>
      <c r="L1754" s="199"/>
      <c r="M1754" s="200"/>
      <c r="N1754" s="201"/>
      <c r="O1754" s="201"/>
      <c r="P1754" s="201"/>
      <c r="Q1754" s="201"/>
      <c r="R1754" s="201"/>
      <c r="S1754" s="201"/>
      <c r="T1754" s="202"/>
      <c r="AT1754" s="203" t="s">
        <v>155</v>
      </c>
      <c r="AU1754" s="203" t="s">
        <v>82</v>
      </c>
      <c r="AV1754" s="13" t="s">
        <v>80</v>
      </c>
      <c r="AW1754" s="13" t="s">
        <v>33</v>
      </c>
      <c r="AX1754" s="13" t="s">
        <v>72</v>
      </c>
      <c r="AY1754" s="203" t="s">
        <v>143</v>
      </c>
    </row>
    <row r="1755" spans="2:51" s="14" customFormat="1" ht="12">
      <c r="B1755" s="204"/>
      <c r="C1755" s="205"/>
      <c r="D1755" s="195" t="s">
        <v>155</v>
      </c>
      <c r="E1755" s="206" t="s">
        <v>19</v>
      </c>
      <c r="F1755" s="207" t="s">
        <v>2120</v>
      </c>
      <c r="G1755" s="205"/>
      <c r="H1755" s="208">
        <v>6.5</v>
      </c>
      <c r="I1755" s="209"/>
      <c r="J1755" s="205"/>
      <c r="K1755" s="205"/>
      <c r="L1755" s="210"/>
      <c r="M1755" s="211"/>
      <c r="N1755" s="212"/>
      <c r="O1755" s="212"/>
      <c r="P1755" s="212"/>
      <c r="Q1755" s="212"/>
      <c r="R1755" s="212"/>
      <c r="S1755" s="212"/>
      <c r="T1755" s="213"/>
      <c r="AT1755" s="214" t="s">
        <v>155</v>
      </c>
      <c r="AU1755" s="214" t="s">
        <v>82</v>
      </c>
      <c r="AV1755" s="14" t="s">
        <v>82</v>
      </c>
      <c r="AW1755" s="14" t="s">
        <v>33</v>
      </c>
      <c r="AX1755" s="14" t="s">
        <v>72</v>
      </c>
      <c r="AY1755" s="214" t="s">
        <v>143</v>
      </c>
    </row>
    <row r="1756" spans="2:51" s="14" customFormat="1" ht="12">
      <c r="B1756" s="204"/>
      <c r="C1756" s="205"/>
      <c r="D1756" s="195" t="s">
        <v>155</v>
      </c>
      <c r="E1756" s="206" t="s">
        <v>19</v>
      </c>
      <c r="F1756" s="207" t="s">
        <v>2089</v>
      </c>
      <c r="G1756" s="205"/>
      <c r="H1756" s="208">
        <v>-0.7</v>
      </c>
      <c r="I1756" s="209"/>
      <c r="J1756" s="205"/>
      <c r="K1756" s="205"/>
      <c r="L1756" s="210"/>
      <c r="M1756" s="211"/>
      <c r="N1756" s="212"/>
      <c r="O1756" s="212"/>
      <c r="P1756" s="212"/>
      <c r="Q1756" s="212"/>
      <c r="R1756" s="212"/>
      <c r="S1756" s="212"/>
      <c r="T1756" s="213"/>
      <c r="AT1756" s="214" t="s">
        <v>155</v>
      </c>
      <c r="AU1756" s="214" t="s">
        <v>82</v>
      </c>
      <c r="AV1756" s="14" t="s">
        <v>82</v>
      </c>
      <c r="AW1756" s="14" t="s">
        <v>33</v>
      </c>
      <c r="AX1756" s="14" t="s">
        <v>72</v>
      </c>
      <c r="AY1756" s="214" t="s">
        <v>143</v>
      </c>
    </row>
    <row r="1757" spans="2:51" s="13" customFormat="1" ht="12">
      <c r="B1757" s="193"/>
      <c r="C1757" s="194"/>
      <c r="D1757" s="195" t="s">
        <v>155</v>
      </c>
      <c r="E1757" s="196" t="s">
        <v>19</v>
      </c>
      <c r="F1757" s="197" t="s">
        <v>1417</v>
      </c>
      <c r="G1757" s="194"/>
      <c r="H1757" s="196" t="s">
        <v>19</v>
      </c>
      <c r="I1757" s="198"/>
      <c r="J1757" s="194"/>
      <c r="K1757" s="194"/>
      <c r="L1757" s="199"/>
      <c r="M1757" s="200"/>
      <c r="N1757" s="201"/>
      <c r="O1757" s="201"/>
      <c r="P1757" s="201"/>
      <c r="Q1757" s="201"/>
      <c r="R1757" s="201"/>
      <c r="S1757" s="201"/>
      <c r="T1757" s="202"/>
      <c r="AT1757" s="203" t="s">
        <v>155</v>
      </c>
      <c r="AU1757" s="203" t="s">
        <v>82</v>
      </c>
      <c r="AV1757" s="13" t="s">
        <v>80</v>
      </c>
      <c r="AW1757" s="13" t="s">
        <v>33</v>
      </c>
      <c r="AX1757" s="13" t="s">
        <v>72</v>
      </c>
      <c r="AY1757" s="203" t="s">
        <v>143</v>
      </c>
    </row>
    <row r="1758" spans="2:51" s="14" customFormat="1" ht="12">
      <c r="B1758" s="204"/>
      <c r="C1758" s="205"/>
      <c r="D1758" s="195" t="s">
        <v>155</v>
      </c>
      <c r="E1758" s="206" t="s">
        <v>19</v>
      </c>
      <c r="F1758" s="207" t="s">
        <v>2121</v>
      </c>
      <c r="G1758" s="205"/>
      <c r="H1758" s="208">
        <v>4.84</v>
      </c>
      <c r="I1758" s="209"/>
      <c r="J1758" s="205"/>
      <c r="K1758" s="205"/>
      <c r="L1758" s="210"/>
      <c r="M1758" s="211"/>
      <c r="N1758" s="212"/>
      <c r="O1758" s="212"/>
      <c r="P1758" s="212"/>
      <c r="Q1758" s="212"/>
      <c r="R1758" s="212"/>
      <c r="S1758" s="212"/>
      <c r="T1758" s="213"/>
      <c r="AT1758" s="214" t="s">
        <v>155</v>
      </c>
      <c r="AU1758" s="214" t="s">
        <v>82</v>
      </c>
      <c r="AV1758" s="14" t="s">
        <v>82</v>
      </c>
      <c r="AW1758" s="14" t="s">
        <v>33</v>
      </c>
      <c r="AX1758" s="14" t="s">
        <v>72</v>
      </c>
      <c r="AY1758" s="214" t="s">
        <v>143</v>
      </c>
    </row>
    <row r="1759" spans="2:51" s="14" customFormat="1" ht="12">
      <c r="B1759" s="204"/>
      <c r="C1759" s="205"/>
      <c r="D1759" s="195" t="s">
        <v>155</v>
      </c>
      <c r="E1759" s="206" t="s">
        <v>19</v>
      </c>
      <c r="F1759" s="207" t="s">
        <v>2122</v>
      </c>
      <c r="G1759" s="205"/>
      <c r="H1759" s="208">
        <v>-2</v>
      </c>
      <c r="I1759" s="209"/>
      <c r="J1759" s="205"/>
      <c r="K1759" s="205"/>
      <c r="L1759" s="210"/>
      <c r="M1759" s="211"/>
      <c r="N1759" s="212"/>
      <c r="O1759" s="212"/>
      <c r="P1759" s="212"/>
      <c r="Q1759" s="212"/>
      <c r="R1759" s="212"/>
      <c r="S1759" s="212"/>
      <c r="T1759" s="213"/>
      <c r="AT1759" s="214" t="s">
        <v>155</v>
      </c>
      <c r="AU1759" s="214" t="s">
        <v>82</v>
      </c>
      <c r="AV1759" s="14" t="s">
        <v>82</v>
      </c>
      <c r="AW1759" s="14" t="s">
        <v>33</v>
      </c>
      <c r="AX1759" s="14" t="s">
        <v>72</v>
      </c>
      <c r="AY1759" s="214" t="s">
        <v>143</v>
      </c>
    </row>
    <row r="1760" spans="2:51" s="13" customFormat="1" ht="12">
      <c r="B1760" s="193"/>
      <c r="C1760" s="194"/>
      <c r="D1760" s="195" t="s">
        <v>155</v>
      </c>
      <c r="E1760" s="196" t="s">
        <v>19</v>
      </c>
      <c r="F1760" s="197" t="s">
        <v>1420</v>
      </c>
      <c r="G1760" s="194"/>
      <c r="H1760" s="196" t="s">
        <v>19</v>
      </c>
      <c r="I1760" s="198"/>
      <c r="J1760" s="194"/>
      <c r="K1760" s="194"/>
      <c r="L1760" s="199"/>
      <c r="M1760" s="200"/>
      <c r="N1760" s="201"/>
      <c r="O1760" s="201"/>
      <c r="P1760" s="201"/>
      <c r="Q1760" s="201"/>
      <c r="R1760" s="201"/>
      <c r="S1760" s="201"/>
      <c r="T1760" s="202"/>
      <c r="AT1760" s="203" t="s">
        <v>155</v>
      </c>
      <c r="AU1760" s="203" t="s">
        <v>82</v>
      </c>
      <c r="AV1760" s="13" t="s">
        <v>80</v>
      </c>
      <c r="AW1760" s="13" t="s">
        <v>33</v>
      </c>
      <c r="AX1760" s="13" t="s">
        <v>72</v>
      </c>
      <c r="AY1760" s="203" t="s">
        <v>143</v>
      </c>
    </row>
    <row r="1761" spans="2:51" s="14" customFormat="1" ht="12">
      <c r="B1761" s="204"/>
      <c r="C1761" s="205"/>
      <c r="D1761" s="195" t="s">
        <v>155</v>
      </c>
      <c r="E1761" s="206" t="s">
        <v>19</v>
      </c>
      <c r="F1761" s="207" t="s">
        <v>2120</v>
      </c>
      <c r="G1761" s="205"/>
      <c r="H1761" s="208">
        <v>6.5</v>
      </c>
      <c r="I1761" s="209"/>
      <c r="J1761" s="205"/>
      <c r="K1761" s="205"/>
      <c r="L1761" s="210"/>
      <c r="M1761" s="211"/>
      <c r="N1761" s="212"/>
      <c r="O1761" s="212"/>
      <c r="P1761" s="212"/>
      <c r="Q1761" s="212"/>
      <c r="R1761" s="212"/>
      <c r="S1761" s="212"/>
      <c r="T1761" s="213"/>
      <c r="AT1761" s="214" t="s">
        <v>155</v>
      </c>
      <c r="AU1761" s="214" t="s">
        <v>82</v>
      </c>
      <c r="AV1761" s="14" t="s">
        <v>82</v>
      </c>
      <c r="AW1761" s="14" t="s">
        <v>33</v>
      </c>
      <c r="AX1761" s="14" t="s">
        <v>72</v>
      </c>
      <c r="AY1761" s="214" t="s">
        <v>143</v>
      </c>
    </row>
    <row r="1762" spans="2:51" s="14" customFormat="1" ht="12">
      <c r="B1762" s="204"/>
      <c r="C1762" s="205"/>
      <c r="D1762" s="195" t="s">
        <v>155</v>
      </c>
      <c r="E1762" s="206" t="s">
        <v>19</v>
      </c>
      <c r="F1762" s="207" t="s">
        <v>2089</v>
      </c>
      <c r="G1762" s="205"/>
      <c r="H1762" s="208">
        <v>-0.7</v>
      </c>
      <c r="I1762" s="209"/>
      <c r="J1762" s="205"/>
      <c r="K1762" s="205"/>
      <c r="L1762" s="210"/>
      <c r="M1762" s="211"/>
      <c r="N1762" s="212"/>
      <c r="O1762" s="212"/>
      <c r="P1762" s="212"/>
      <c r="Q1762" s="212"/>
      <c r="R1762" s="212"/>
      <c r="S1762" s="212"/>
      <c r="T1762" s="213"/>
      <c r="AT1762" s="214" t="s">
        <v>155</v>
      </c>
      <c r="AU1762" s="214" t="s">
        <v>82</v>
      </c>
      <c r="AV1762" s="14" t="s">
        <v>82</v>
      </c>
      <c r="AW1762" s="14" t="s">
        <v>33</v>
      </c>
      <c r="AX1762" s="14" t="s">
        <v>72</v>
      </c>
      <c r="AY1762" s="214" t="s">
        <v>143</v>
      </c>
    </row>
    <row r="1763" spans="2:51" s="13" customFormat="1" ht="12">
      <c r="B1763" s="193"/>
      <c r="C1763" s="194"/>
      <c r="D1763" s="195" t="s">
        <v>155</v>
      </c>
      <c r="E1763" s="196" t="s">
        <v>19</v>
      </c>
      <c r="F1763" s="197" t="s">
        <v>1422</v>
      </c>
      <c r="G1763" s="194"/>
      <c r="H1763" s="196" t="s">
        <v>19</v>
      </c>
      <c r="I1763" s="198"/>
      <c r="J1763" s="194"/>
      <c r="K1763" s="194"/>
      <c r="L1763" s="199"/>
      <c r="M1763" s="200"/>
      <c r="N1763" s="201"/>
      <c r="O1763" s="201"/>
      <c r="P1763" s="201"/>
      <c r="Q1763" s="201"/>
      <c r="R1763" s="201"/>
      <c r="S1763" s="201"/>
      <c r="T1763" s="202"/>
      <c r="AT1763" s="203" t="s">
        <v>155</v>
      </c>
      <c r="AU1763" s="203" t="s">
        <v>82</v>
      </c>
      <c r="AV1763" s="13" t="s">
        <v>80</v>
      </c>
      <c r="AW1763" s="13" t="s">
        <v>33</v>
      </c>
      <c r="AX1763" s="13" t="s">
        <v>72</v>
      </c>
      <c r="AY1763" s="203" t="s">
        <v>143</v>
      </c>
    </row>
    <row r="1764" spans="2:51" s="14" customFormat="1" ht="12">
      <c r="B1764" s="204"/>
      <c r="C1764" s="205"/>
      <c r="D1764" s="195" t="s">
        <v>155</v>
      </c>
      <c r="E1764" s="206" t="s">
        <v>19</v>
      </c>
      <c r="F1764" s="207" t="s">
        <v>2123</v>
      </c>
      <c r="G1764" s="205"/>
      <c r="H1764" s="208">
        <v>3.24</v>
      </c>
      <c r="I1764" s="209"/>
      <c r="J1764" s="205"/>
      <c r="K1764" s="205"/>
      <c r="L1764" s="210"/>
      <c r="M1764" s="211"/>
      <c r="N1764" s="212"/>
      <c r="O1764" s="212"/>
      <c r="P1764" s="212"/>
      <c r="Q1764" s="212"/>
      <c r="R1764" s="212"/>
      <c r="S1764" s="212"/>
      <c r="T1764" s="213"/>
      <c r="AT1764" s="214" t="s">
        <v>155</v>
      </c>
      <c r="AU1764" s="214" t="s">
        <v>82</v>
      </c>
      <c r="AV1764" s="14" t="s">
        <v>82</v>
      </c>
      <c r="AW1764" s="14" t="s">
        <v>33</v>
      </c>
      <c r="AX1764" s="14" t="s">
        <v>72</v>
      </c>
      <c r="AY1764" s="214" t="s">
        <v>143</v>
      </c>
    </row>
    <row r="1765" spans="2:51" s="14" customFormat="1" ht="12">
      <c r="B1765" s="204"/>
      <c r="C1765" s="205"/>
      <c r="D1765" s="195" t="s">
        <v>155</v>
      </c>
      <c r="E1765" s="206" t="s">
        <v>19</v>
      </c>
      <c r="F1765" s="207" t="s">
        <v>2092</v>
      </c>
      <c r="G1765" s="205"/>
      <c r="H1765" s="208">
        <v>-0.6</v>
      </c>
      <c r="I1765" s="209"/>
      <c r="J1765" s="205"/>
      <c r="K1765" s="205"/>
      <c r="L1765" s="210"/>
      <c r="M1765" s="211"/>
      <c r="N1765" s="212"/>
      <c r="O1765" s="212"/>
      <c r="P1765" s="212"/>
      <c r="Q1765" s="212"/>
      <c r="R1765" s="212"/>
      <c r="S1765" s="212"/>
      <c r="T1765" s="213"/>
      <c r="AT1765" s="214" t="s">
        <v>155</v>
      </c>
      <c r="AU1765" s="214" t="s">
        <v>82</v>
      </c>
      <c r="AV1765" s="14" t="s">
        <v>82</v>
      </c>
      <c r="AW1765" s="14" t="s">
        <v>33</v>
      </c>
      <c r="AX1765" s="14" t="s">
        <v>72</v>
      </c>
      <c r="AY1765" s="214" t="s">
        <v>143</v>
      </c>
    </row>
    <row r="1766" spans="2:51" s="15" customFormat="1" ht="12">
      <c r="B1766" s="215"/>
      <c r="C1766" s="216"/>
      <c r="D1766" s="195" t="s">
        <v>155</v>
      </c>
      <c r="E1766" s="217" t="s">
        <v>19</v>
      </c>
      <c r="F1766" s="218" t="s">
        <v>166</v>
      </c>
      <c r="G1766" s="216"/>
      <c r="H1766" s="219">
        <v>69.88</v>
      </c>
      <c r="I1766" s="220"/>
      <c r="J1766" s="216"/>
      <c r="K1766" s="216"/>
      <c r="L1766" s="221"/>
      <c r="M1766" s="222"/>
      <c r="N1766" s="223"/>
      <c r="O1766" s="223"/>
      <c r="P1766" s="223"/>
      <c r="Q1766" s="223"/>
      <c r="R1766" s="223"/>
      <c r="S1766" s="223"/>
      <c r="T1766" s="224"/>
      <c r="AT1766" s="225" t="s">
        <v>155</v>
      </c>
      <c r="AU1766" s="225" t="s">
        <v>82</v>
      </c>
      <c r="AV1766" s="15" t="s">
        <v>151</v>
      </c>
      <c r="AW1766" s="15" t="s">
        <v>33</v>
      </c>
      <c r="AX1766" s="15" t="s">
        <v>80</v>
      </c>
      <c r="AY1766" s="225" t="s">
        <v>143</v>
      </c>
    </row>
    <row r="1767" spans="1:65" s="2" customFormat="1" ht="44.25" customHeight="1">
      <c r="A1767" s="36"/>
      <c r="B1767" s="37"/>
      <c r="C1767" s="175" t="s">
        <v>2124</v>
      </c>
      <c r="D1767" s="175" t="s">
        <v>146</v>
      </c>
      <c r="E1767" s="176" t="s">
        <v>2125</v>
      </c>
      <c r="F1767" s="177" t="s">
        <v>2126</v>
      </c>
      <c r="G1767" s="178" t="s">
        <v>1002</v>
      </c>
      <c r="H1767" s="247"/>
      <c r="I1767" s="180"/>
      <c r="J1767" s="181">
        <f>ROUND(I1767*H1767,2)</f>
        <v>0</v>
      </c>
      <c r="K1767" s="177" t="s">
        <v>150</v>
      </c>
      <c r="L1767" s="41"/>
      <c r="M1767" s="182" t="s">
        <v>19</v>
      </c>
      <c r="N1767" s="183" t="s">
        <v>43</v>
      </c>
      <c r="O1767" s="66"/>
      <c r="P1767" s="184">
        <f>O1767*H1767</f>
        <v>0</v>
      </c>
      <c r="Q1767" s="184">
        <v>0</v>
      </c>
      <c r="R1767" s="184">
        <f>Q1767*H1767</f>
        <v>0</v>
      </c>
      <c r="S1767" s="184">
        <v>0</v>
      </c>
      <c r="T1767" s="185">
        <f>S1767*H1767</f>
        <v>0</v>
      </c>
      <c r="U1767" s="36"/>
      <c r="V1767" s="36"/>
      <c r="W1767" s="36"/>
      <c r="X1767" s="36"/>
      <c r="Y1767" s="36"/>
      <c r="Z1767" s="36"/>
      <c r="AA1767" s="36"/>
      <c r="AB1767" s="36"/>
      <c r="AC1767" s="36"/>
      <c r="AD1767" s="36"/>
      <c r="AE1767" s="36"/>
      <c r="AR1767" s="186" t="s">
        <v>257</v>
      </c>
      <c r="AT1767" s="186" t="s">
        <v>146</v>
      </c>
      <c r="AU1767" s="186" t="s">
        <v>82</v>
      </c>
      <c r="AY1767" s="19" t="s">
        <v>143</v>
      </c>
      <c r="BE1767" s="187">
        <f>IF(N1767="základní",J1767,0)</f>
        <v>0</v>
      </c>
      <c r="BF1767" s="187">
        <f>IF(N1767="snížená",J1767,0)</f>
        <v>0</v>
      </c>
      <c r="BG1767" s="187">
        <f>IF(N1767="zákl. přenesená",J1767,0)</f>
        <v>0</v>
      </c>
      <c r="BH1767" s="187">
        <f>IF(N1767="sníž. přenesená",J1767,0)</f>
        <v>0</v>
      </c>
      <c r="BI1767" s="187">
        <f>IF(N1767="nulová",J1767,0)</f>
        <v>0</v>
      </c>
      <c r="BJ1767" s="19" t="s">
        <v>80</v>
      </c>
      <c r="BK1767" s="187">
        <f>ROUND(I1767*H1767,2)</f>
        <v>0</v>
      </c>
      <c r="BL1767" s="19" t="s">
        <v>257</v>
      </c>
      <c r="BM1767" s="186" t="s">
        <v>2127</v>
      </c>
    </row>
    <row r="1768" spans="1:47" s="2" customFormat="1" ht="12">
      <c r="A1768" s="36"/>
      <c r="B1768" s="37"/>
      <c r="C1768" s="38"/>
      <c r="D1768" s="188" t="s">
        <v>153</v>
      </c>
      <c r="E1768" s="38"/>
      <c r="F1768" s="189" t="s">
        <v>2128</v>
      </c>
      <c r="G1768" s="38"/>
      <c r="H1768" s="38"/>
      <c r="I1768" s="190"/>
      <c r="J1768" s="38"/>
      <c r="K1768" s="38"/>
      <c r="L1768" s="41"/>
      <c r="M1768" s="191"/>
      <c r="N1768" s="192"/>
      <c r="O1768" s="66"/>
      <c r="P1768" s="66"/>
      <c r="Q1768" s="66"/>
      <c r="R1768" s="66"/>
      <c r="S1768" s="66"/>
      <c r="T1768" s="67"/>
      <c r="U1768" s="36"/>
      <c r="V1768" s="36"/>
      <c r="W1768" s="36"/>
      <c r="X1768" s="36"/>
      <c r="Y1768" s="36"/>
      <c r="Z1768" s="36"/>
      <c r="AA1768" s="36"/>
      <c r="AB1768" s="36"/>
      <c r="AC1768" s="36"/>
      <c r="AD1768" s="36"/>
      <c r="AE1768" s="36"/>
      <c r="AT1768" s="19" t="s">
        <v>153</v>
      </c>
      <c r="AU1768" s="19" t="s">
        <v>82</v>
      </c>
    </row>
    <row r="1769" spans="2:63" s="12" customFormat="1" ht="22.9" customHeight="1">
      <c r="B1769" s="159"/>
      <c r="C1769" s="160"/>
      <c r="D1769" s="161" t="s">
        <v>71</v>
      </c>
      <c r="E1769" s="173" t="s">
        <v>2129</v>
      </c>
      <c r="F1769" s="173" t="s">
        <v>2130</v>
      </c>
      <c r="G1769" s="160"/>
      <c r="H1769" s="160"/>
      <c r="I1769" s="163"/>
      <c r="J1769" s="174">
        <f>BK1769</f>
        <v>0</v>
      </c>
      <c r="K1769" s="160"/>
      <c r="L1769" s="165"/>
      <c r="M1769" s="166"/>
      <c r="N1769" s="167"/>
      <c r="O1769" s="167"/>
      <c r="P1769" s="168">
        <f>SUM(P1770:P1968)</f>
        <v>0</v>
      </c>
      <c r="Q1769" s="167"/>
      <c r="R1769" s="168">
        <f>SUM(R1770:R1968)</f>
        <v>1.81942578</v>
      </c>
      <c r="S1769" s="167"/>
      <c r="T1769" s="169">
        <f>SUM(T1770:T1968)</f>
        <v>0.276297</v>
      </c>
      <c r="AR1769" s="170" t="s">
        <v>82</v>
      </c>
      <c r="AT1769" s="171" t="s">
        <v>71</v>
      </c>
      <c r="AU1769" s="171" t="s">
        <v>80</v>
      </c>
      <c r="AY1769" s="170" t="s">
        <v>143</v>
      </c>
      <c r="BK1769" s="172">
        <f>SUM(BK1770:BK1968)</f>
        <v>0</v>
      </c>
    </row>
    <row r="1770" spans="1:65" s="2" customFormat="1" ht="24.2" customHeight="1">
      <c r="A1770" s="36"/>
      <c r="B1770" s="37"/>
      <c r="C1770" s="175" t="s">
        <v>2131</v>
      </c>
      <c r="D1770" s="175" t="s">
        <v>146</v>
      </c>
      <c r="E1770" s="176" t="s">
        <v>2132</v>
      </c>
      <c r="F1770" s="177" t="s">
        <v>2133</v>
      </c>
      <c r="G1770" s="178" t="s">
        <v>169</v>
      </c>
      <c r="H1770" s="179">
        <v>7.5</v>
      </c>
      <c r="I1770" s="180"/>
      <c r="J1770" s="181">
        <f>ROUND(I1770*H1770,2)</f>
        <v>0</v>
      </c>
      <c r="K1770" s="177" t="s">
        <v>150</v>
      </c>
      <c r="L1770" s="41"/>
      <c r="M1770" s="182" t="s">
        <v>19</v>
      </c>
      <c r="N1770" s="183" t="s">
        <v>43</v>
      </c>
      <c r="O1770" s="66"/>
      <c r="P1770" s="184">
        <f>O1770*H1770</f>
        <v>0</v>
      </c>
      <c r="Q1770" s="184">
        <v>0</v>
      </c>
      <c r="R1770" s="184">
        <f>Q1770*H1770</f>
        <v>0</v>
      </c>
      <c r="S1770" s="184">
        <v>0.003</v>
      </c>
      <c r="T1770" s="185">
        <f>S1770*H1770</f>
        <v>0.0225</v>
      </c>
      <c r="U1770" s="36"/>
      <c r="V1770" s="36"/>
      <c r="W1770" s="36"/>
      <c r="X1770" s="36"/>
      <c r="Y1770" s="36"/>
      <c r="Z1770" s="36"/>
      <c r="AA1770" s="36"/>
      <c r="AB1770" s="36"/>
      <c r="AC1770" s="36"/>
      <c r="AD1770" s="36"/>
      <c r="AE1770" s="36"/>
      <c r="AR1770" s="186" t="s">
        <v>257</v>
      </c>
      <c r="AT1770" s="186" t="s">
        <v>146</v>
      </c>
      <c r="AU1770" s="186" t="s">
        <v>82</v>
      </c>
      <c r="AY1770" s="19" t="s">
        <v>143</v>
      </c>
      <c r="BE1770" s="187">
        <f>IF(N1770="základní",J1770,0)</f>
        <v>0</v>
      </c>
      <c r="BF1770" s="187">
        <f>IF(N1770="snížená",J1770,0)</f>
        <v>0</v>
      </c>
      <c r="BG1770" s="187">
        <f>IF(N1770="zákl. přenesená",J1770,0)</f>
        <v>0</v>
      </c>
      <c r="BH1770" s="187">
        <f>IF(N1770="sníž. přenesená",J1770,0)</f>
        <v>0</v>
      </c>
      <c r="BI1770" s="187">
        <f>IF(N1770="nulová",J1770,0)</f>
        <v>0</v>
      </c>
      <c r="BJ1770" s="19" t="s">
        <v>80</v>
      </c>
      <c r="BK1770" s="187">
        <f>ROUND(I1770*H1770,2)</f>
        <v>0</v>
      </c>
      <c r="BL1770" s="19" t="s">
        <v>257</v>
      </c>
      <c r="BM1770" s="186" t="s">
        <v>2134</v>
      </c>
    </row>
    <row r="1771" spans="1:47" s="2" customFormat="1" ht="12">
      <c r="A1771" s="36"/>
      <c r="B1771" s="37"/>
      <c r="C1771" s="38"/>
      <c r="D1771" s="188" t="s">
        <v>153</v>
      </c>
      <c r="E1771" s="38"/>
      <c r="F1771" s="189" t="s">
        <v>2135</v>
      </c>
      <c r="G1771" s="38"/>
      <c r="H1771" s="38"/>
      <c r="I1771" s="190"/>
      <c r="J1771" s="38"/>
      <c r="K1771" s="38"/>
      <c r="L1771" s="41"/>
      <c r="M1771" s="191"/>
      <c r="N1771" s="192"/>
      <c r="O1771" s="66"/>
      <c r="P1771" s="66"/>
      <c r="Q1771" s="66"/>
      <c r="R1771" s="66"/>
      <c r="S1771" s="66"/>
      <c r="T1771" s="67"/>
      <c r="U1771" s="36"/>
      <c r="V1771" s="36"/>
      <c r="W1771" s="36"/>
      <c r="X1771" s="36"/>
      <c r="Y1771" s="36"/>
      <c r="Z1771" s="36"/>
      <c r="AA1771" s="36"/>
      <c r="AB1771" s="36"/>
      <c r="AC1771" s="36"/>
      <c r="AD1771" s="36"/>
      <c r="AE1771" s="36"/>
      <c r="AT1771" s="19" t="s">
        <v>153</v>
      </c>
      <c r="AU1771" s="19" t="s">
        <v>82</v>
      </c>
    </row>
    <row r="1772" spans="2:51" s="13" customFormat="1" ht="12">
      <c r="B1772" s="193"/>
      <c r="C1772" s="194"/>
      <c r="D1772" s="195" t="s">
        <v>155</v>
      </c>
      <c r="E1772" s="196" t="s">
        <v>19</v>
      </c>
      <c r="F1772" s="197" t="s">
        <v>2136</v>
      </c>
      <c r="G1772" s="194"/>
      <c r="H1772" s="196" t="s">
        <v>19</v>
      </c>
      <c r="I1772" s="198"/>
      <c r="J1772" s="194"/>
      <c r="K1772" s="194"/>
      <c r="L1772" s="199"/>
      <c r="M1772" s="200"/>
      <c r="N1772" s="201"/>
      <c r="O1772" s="201"/>
      <c r="P1772" s="201"/>
      <c r="Q1772" s="201"/>
      <c r="R1772" s="201"/>
      <c r="S1772" s="201"/>
      <c r="T1772" s="202"/>
      <c r="AT1772" s="203" t="s">
        <v>155</v>
      </c>
      <c r="AU1772" s="203" t="s">
        <v>82</v>
      </c>
      <c r="AV1772" s="13" t="s">
        <v>80</v>
      </c>
      <c r="AW1772" s="13" t="s">
        <v>33</v>
      </c>
      <c r="AX1772" s="13" t="s">
        <v>72</v>
      </c>
      <c r="AY1772" s="203" t="s">
        <v>143</v>
      </c>
    </row>
    <row r="1773" spans="2:51" s="14" customFormat="1" ht="12">
      <c r="B1773" s="204"/>
      <c r="C1773" s="205"/>
      <c r="D1773" s="195" t="s">
        <v>155</v>
      </c>
      <c r="E1773" s="206" t="s">
        <v>19</v>
      </c>
      <c r="F1773" s="207" t="s">
        <v>2137</v>
      </c>
      <c r="G1773" s="205"/>
      <c r="H1773" s="208">
        <v>7.5</v>
      </c>
      <c r="I1773" s="209"/>
      <c r="J1773" s="205"/>
      <c r="K1773" s="205"/>
      <c r="L1773" s="210"/>
      <c r="M1773" s="211"/>
      <c r="N1773" s="212"/>
      <c r="O1773" s="212"/>
      <c r="P1773" s="212"/>
      <c r="Q1773" s="212"/>
      <c r="R1773" s="212"/>
      <c r="S1773" s="212"/>
      <c r="T1773" s="213"/>
      <c r="AT1773" s="214" t="s">
        <v>155</v>
      </c>
      <c r="AU1773" s="214" t="s">
        <v>82</v>
      </c>
      <c r="AV1773" s="14" t="s">
        <v>82</v>
      </c>
      <c r="AW1773" s="14" t="s">
        <v>33</v>
      </c>
      <c r="AX1773" s="14" t="s">
        <v>80</v>
      </c>
      <c r="AY1773" s="214" t="s">
        <v>143</v>
      </c>
    </row>
    <row r="1774" spans="1:65" s="2" customFormat="1" ht="21.75" customHeight="1">
      <c r="A1774" s="36"/>
      <c r="B1774" s="37"/>
      <c r="C1774" s="175" t="s">
        <v>2138</v>
      </c>
      <c r="D1774" s="175" t="s">
        <v>146</v>
      </c>
      <c r="E1774" s="176" t="s">
        <v>2139</v>
      </c>
      <c r="F1774" s="177" t="s">
        <v>2140</v>
      </c>
      <c r="G1774" s="178" t="s">
        <v>169</v>
      </c>
      <c r="H1774" s="179">
        <v>52.3</v>
      </c>
      <c r="I1774" s="180"/>
      <c r="J1774" s="181">
        <f>ROUND(I1774*H1774,2)</f>
        <v>0</v>
      </c>
      <c r="K1774" s="177" t="s">
        <v>150</v>
      </c>
      <c r="L1774" s="41"/>
      <c r="M1774" s="182" t="s">
        <v>19</v>
      </c>
      <c r="N1774" s="183" t="s">
        <v>43</v>
      </c>
      <c r="O1774" s="66"/>
      <c r="P1774" s="184">
        <f>O1774*H1774</f>
        <v>0</v>
      </c>
      <c r="Q1774" s="184">
        <v>0</v>
      </c>
      <c r="R1774" s="184">
        <f>Q1774*H1774</f>
        <v>0</v>
      </c>
      <c r="S1774" s="184">
        <v>0.0003</v>
      </c>
      <c r="T1774" s="185">
        <f>S1774*H1774</f>
        <v>0.01569</v>
      </c>
      <c r="U1774" s="36"/>
      <c r="V1774" s="36"/>
      <c r="W1774" s="36"/>
      <c r="X1774" s="36"/>
      <c r="Y1774" s="36"/>
      <c r="Z1774" s="36"/>
      <c r="AA1774" s="36"/>
      <c r="AB1774" s="36"/>
      <c r="AC1774" s="36"/>
      <c r="AD1774" s="36"/>
      <c r="AE1774" s="36"/>
      <c r="AR1774" s="186" t="s">
        <v>257</v>
      </c>
      <c r="AT1774" s="186" t="s">
        <v>146</v>
      </c>
      <c r="AU1774" s="186" t="s">
        <v>82</v>
      </c>
      <c r="AY1774" s="19" t="s">
        <v>143</v>
      </c>
      <c r="BE1774" s="187">
        <f>IF(N1774="základní",J1774,0)</f>
        <v>0</v>
      </c>
      <c r="BF1774" s="187">
        <f>IF(N1774="snížená",J1774,0)</f>
        <v>0</v>
      </c>
      <c r="BG1774" s="187">
        <f>IF(N1774="zákl. přenesená",J1774,0)</f>
        <v>0</v>
      </c>
      <c r="BH1774" s="187">
        <f>IF(N1774="sníž. přenesená",J1774,0)</f>
        <v>0</v>
      </c>
      <c r="BI1774" s="187">
        <f>IF(N1774="nulová",J1774,0)</f>
        <v>0</v>
      </c>
      <c r="BJ1774" s="19" t="s">
        <v>80</v>
      </c>
      <c r="BK1774" s="187">
        <f>ROUND(I1774*H1774,2)</f>
        <v>0</v>
      </c>
      <c r="BL1774" s="19" t="s">
        <v>257</v>
      </c>
      <c r="BM1774" s="186" t="s">
        <v>2141</v>
      </c>
    </row>
    <row r="1775" spans="1:47" s="2" customFormat="1" ht="12">
      <c r="A1775" s="36"/>
      <c r="B1775" s="37"/>
      <c r="C1775" s="38"/>
      <c r="D1775" s="188" t="s">
        <v>153</v>
      </c>
      <c r="E1775" s="38"/>
      <c r="F1775" s="189" t="s">
        <v>2142</v>
      </c>
      <c r="G1775" s="38"/>
      <c r="H1775" s="38"/>
      <c r="I1775" s="190"/>
      <c r="J1775" s="38"/>
      <c r="K1775" s="38"/>
      <c r="L1775" s="41"/>
      <c r="M1775" s="191"/>
      <c r="N1775" s="192"/>
      <c r="O1775" s="66"/>
      <c r="P1775" s="66"/>
      <c r="Q1775" s="66"/>
      <c r="R1775" s="66"/>
      <c r="S1775" s="66"/>
      <c r="T1775" s="67"/>
      <c r="U1775" s="36"/>
      <c r="V1775" s="36"/>
      <c r="W1775" s="36"/>
      <c r="X1775" s="36"/>
      <c r="Y1775" s="36"/>
      <c r="Z1775" s="36"/>
      <c r="AA1775" s="36"/>
      <c r="AB1775" s="36"/>
      <c r="AC1775" s="36"/>
      <c r="AD1775" s="36"/>
      <c r="AE1775" s="36"/>
      <c r="AT1775" s="19" t="s">
        <v>153</v>
      </c>
      <c r="AU1775" s="19" t="s">
        <v>82</v>
      </c>
    </row>
    <row r="1776" spans="2:51" s="13" customFormat="1" ht="12">
      <c r="B1776" s="193"/>
      <c r="C1776" s="194"/>
      <c r="D1776" s="195" t="s">
        <v>155</v>
      </c>
      <c r="E1776" s="196" t="s">
        <v>19</v>
      </c>
      <c r="F1776" s="197" t="s">
        <v>163</v>
      </c>
      <c r="G1776" s="194"/>
      <c r="H1776" s="196" t="s">
        <v>19</v>
      </c>
      <c r="I1776" s="198"/>
      <c r="J1776" s="194"/>
      <c r="K1776" s="194"/>
      <c r="L1776" s="199"/>
      <c r="M1776" s="200"/>
      <c r="N1776" s="201"/>
      <c r="O1776" s="201"/>
      <c r="P1776" s="201"/>
      <c r="Q1776" s="201"/>
      <c r="R1776" s="201"/>
      <c r="S1776" s="201"/>
      <c r="T1776" s="202"/>
      <c r="AT1776" s="203" t="s">
        <v>155</v>
      </c>
      <c r="AU1776" s="203" t="s">
        <v>82</v>
      </c>
      <c r="AV1776" s="13" t="s">
        <v>80</v>
      </c>
      <c r="AW1776" s="13" t="s">
        <v>33</v>
      </c>
      <c r="AX1776" s="13" t="s">
        <v>72</v>
      </c>
      <c r="AY1776" s="203" t="s">
        <v>143</v>
      </c>
    </row>
    <row r="1777" spans="2:51" s="13" customFormat="1" ht="12">
      <c r="B1777" s="193"/>
      <c r="C1777" s="194"/>
      <c r="D1777" s="195" t="s">
        <v>155</v>
      </c>
      <c r="E1777" s="196" t="s">
        <v>19</v>
      </c>
      <c r="F1777" s="197" t="s">
        <v>2143</v>
      </c>
      <c r="G1777" s="194"/>
      <c r="H1777" s="196" t="s">
        <v>19</v>
      </c>
      <c r="I1777" s="198"/>
      <c r="J1777" s="194"/>
      <c r="K1777" s="194"/>
      <c r="L1777" s="199"/>
      <c r="M1777" s="200"/>
      <c r="N1777" s="201"/>
      <c r="O1777" s="201"/>
      <c r="P1777" s="201"/>
      <c r="Q1777" s="201"/>
      <c r="R1777" s="201"/>
      <c r="S1777" s="201"/>
      <c r="T1777" s="202"/>
      <c r="AT1777" s="203" t="s">
        <v>155</v>
      </c>
      <c r="AU1777" s="203" t="s">
        <v>82</v>
      </c>
      <c r="AV1777" s="13" t="s">
        <v>80</v>
      </c>
      <c r="AW1777" s="13" t="s">
        <v>33</v>
      </c>
      <c r="AX1777" s="13" t="s">
        <v>72</v>
      </c>
      <c r="AY1777" s="203" t="s">
        <v>143</v>
      </c>
    </row>
    <row r="1778" spans="2:51" s="14" customFormat="1" ht="12">
      <c r="B1778" s="204"/>
      <c r="C1778" s="205"/>
      <c r="D1778" s="195" t="s">
        <v>155</v>
      </c>
      <c r="E1778" s="206" t="s">
        <v>19</v>
      </c>
      <c r="F1778" s="207" t="s">
        <v>2144</v>
      </c>
      <c r="G1778" s="205"/>
      <c r="H1778" s="208">
        <v>3.4</v>
      </c>
      <c r="I1778" s="209"/>
      <c r="J1778" s="205"/>
      <c r="K1778" s="205"/>
      <c r="L1778" s="210"/>
      <c r="M1778" s="211"/>
      <c r="N1778" s="212"/>
      <c r="O1778" s="212"/>
      <c r="P1778" s="212"/>
      <c r="Q1778" s="212"/>
      <c r="R1778" s="212"/>
      <c r="S1778" s="212"/>
      <c r="T1778" s="213"/>
      <c r="AT1778" s="214" t="s">
        <v>155</v>
      </c>
      <c r="AU1778" s="214" t="s">
        <v>82</v>
      </c>
      <c r="AV1778" s="14" t="s">
        <v>82</v>
      </c>
      <c r="AW1778" s="14" t="s">
        <v>33</v>
      </c>
      <c r="AX1778" s="14" t="s">
        <v>72</v>
      </c>
      <c r="AY1778" s="214" t="s">
        <v>143</v>
      </c>
    </row>
    <row r="1779" spans="2:51" s="13" customFormat="1" ht="12">
      <c r="B1779" s="193"/>
      <c r="C1779" s="194"/>
      <c r="D1779" s="195" t="s">
        <v>155</v>
      </c>
      <c r="E1779" s="196" t="s">
        <v>19</v>
      </c>
      <c r="F1779" s="197" t="s">
        <v>2145</v>
      </c>
      <c r="G1779" s="194"/>
      <c r="H1779" s="196" t="s">
        <v>19</v>
      </c>
      <c r="I1779" s="198"/>
      <c r="J1779" s="194"/>
      <c r="K1779" s="194"/>
      <c r="L1779" s="199"/>
      <c r="M1779" s="200"/>
      <c r="N1779" s="201"/>
      <c r="O1779" s="201"/>
      <c r="P1779" s="201"/>
      <c r="Q1779" s="201"/>
      <c r="R1779" s="201"/>
      <c r="S1779" s="201"/>
      <c r="T1779" s="202"/>
      <c r="AT1779" s="203" t="s">
        <v>155</v>
      </c>
      <c r="AU1779" s="203" t="s">
        <v>82</v>
      </c>
      <c r="AV1779" s="13" t="s">
        <v>80</v>
      </c>
      <c r="AW1779" s="13" t="s">
        <v>33</v>
      </c>
      <c r="AX1779" s="13" t="s">
        <v>72</v>
      </c>
      <c r="AY1779" s="203" t="s">
        <v>143</v>
      </c>
    </row>
    <row r="1780" spans="2:51" s="14" customFormat="1" ht="12">
      <c r="B1780" s="204"/>
      <c r="C1780" s="205"/>
      <c r="D1780" s="195" t="s">
        <v>155</v>
      </c>
      <c r="E1780" s="206" t="s">
        <v>19</v>
      </c>
      <c r="F1780" s="207" t="s">
        <v>2146</v>
      </c>
      <c r="G1780" s="205"/>
      <c r="H1780" s="208">
        <v>24.5</v>
      </c>
      <c r="I1780" s="209"/>
      <c r="J1780" s="205"/>
      <c r="K1780" s="205"/>
      <c r="L1780" s="210"/>
      <c r="M1780" s="211"/>
      <c r="N1780" s="212"/>
      <c r="O1780" s="212"/>
      <c r="P1780" s="212"/>
      <c r="Q1780" s="212"/>
      <c r="R1780" s="212"/>
      <c r="S1780" s="212"/>
      <c r="T1780" s="213"/>
      <c r="AT1780" s="214" t="s">
        <v>155</v>
      </c>
      <c r="AU1780" s="214" t="s">
        <v>82</v>
      </c>
      <c r="AV1780" s="14" t="s">
        <v>82</v>
      </c>
      <c r="AW1780" s="14" t="s">
        <v>33</v>
      </c>
      <c r="AX1780" s="14" t="s">
        <v>72</v>
      </c>
      <c r="AY1780" s="214" t="s">
        <v>143</v>
      </c>
    </row>
    <row r="1781" spans="2:51" s="14" customFormat="1" ht="12">
      <c r="B1781" s="204"/>
      <c r="C1781" s="205"/>
      <c r="D1781" s="195" t="s">
        <v>155</v>
      </c>
      <c r="E1781" s="206" t="s">
        <v>19</v>
      </c>
      <c r="F1781" s="207" t="s">
        <v>2147</v>
      </c>
      <c r="G1781" s="205"/>
      <c r="H1781" s="208">
        <v>-3</v>
      </c>
      <c r="I1781" s="209"/>
      <c r="J1781" s="205"/>
      <c r="K1781" s="205"/>
      <c r="L1781" s="210"/>
      <c r="M1781" s="211"/>
      <c r="N1781" s="212"/>
      <c r="O1781" s="212"/>
      <c r="P1781" s="212"/>
      <c r="Q1781" s="212"/>
      <c r="R1781" s="212"/>
      <c r="S1781" s="212"/>
      <c r="T1781" s="213"/>
      <c r="AT1781" s="214" t="s">
        <v>155</v>
      </c>
      <c r="AU1781" s="214" t="s">
        <v>82</v>
      </c>
      <c r="AV1781" s="14" t="s">
        <v>82</v>
      </c>
      <c r="AW1781" s="14" t="s">
        <v>33</v>
      </c>
      <c r="AX1781" s="14" t="s">
        <v>72</v>
      </c>
      <c r="AY1781" s="214" t="s">
        <v>143</v>
      </c>
    </row>
    <row r="1782" spans="2:51" s="14" customFormat="1" ht="12">
      <c r="B1782" s="204"/>
      <c r="C1782" s="205"/>
      <c r="D1782" s="195" t="s">
        <v>155</v>
      </c>
      <c r="E1782" s="206" t="s">
        <v>19</v>
      </c>
      <c r="F1782" s="207" t="s">
        <v>2148</v>
      </c>
      <c r="G1782" s="205"/>
      <c r="H1782" s="208">
        <v>-4.2</v>
      </c>
      <c r="I1782" s="209"/>
      <c r="J1782" s="205"/>
      <c r="K1782" s="205"/>
      <c r="L1782" s="210"/>
      <c r="M1782" s="211"/>
      <c r="N1782" s="212"/>
      <c r="O1782" s="212"/>
      <c r="P1782" s="212"/>
      <c r="Q1782" s="212"/>
      <c r="R1782" s="212"/>
      <c r="S1782" s="212"/>
      <c r="T1782" s="213"/>
      <c r="AT1782" s="214" t="s">
        <v>155</v>
      </c>
      <c r="AU1782" s="214" t="s">
        <v>82</v>
      </c>
      <c r="AV1782" s="14" t="s">
        <v>82</v>
      </c>
      <c r="AW1782" s="14" t="s">
        <v>33</v>
      </c>
      <c r="AX1782" s="14" t="s">
        <v>72</v>
      </c>
      <c r="AY1782" s="214" t="s">
        <v>143</v>
      </c>
    </row>
    <row r="1783" spans="2:51" s="13" customFormat="1" ht="12">
      <c r="B1783" s="193"/>
      <c r="C1783" s="194"/>
      <c r="D1783" s="195" t="s">
        <v>155</v>
      </c>
      <c r="E1783" s="196" t="s">
        <v>19</v>
      </c>
      <c r="F1783" s="197" t="s">
        <v>456</v>
      </c>
      <c r="G1783" s="194"/>
      <c r="H1783" s="196" t="s">
        <v>19</v>
      </c>
      <c r="I1783" s="198"/>
      <c r="J1783" s="194"/>
      <c r="K1783" s="194"/>
      <c r="L1783" s="199"/>
      <c r="M1783" s="200"/>
      <c r="N1783" s="201"/>
      <c r="O1783" s="201"/>
      <c r="P1783" s="201"/>
      <c r="Q1783" s="201"/>
      <c r="R1783" s="201"/>
      <c r="S1783" s="201"/>
      <c r="T1783" s="202"/>
      <c r="AT1783" s="203" t="s">
        <v>155</v>
      </c>
      <c r="AU1783" s="203" t="s">
        <v>82</v>
      </c>
      <c r="AV1783" s="13" t="s">
        <v>80</v>
      </c>
      <c r="AW1783" s="13" t="s">
        <v>33</v>
      </c>
      <c r="AX1783" s="13" t="s">
        <v>72</v>
      </c>
      <c r="AY1783" s="203" t="s">
        <v>143</v>
      </c>
    </row>
    <row r="1784" spans="2:51" s="14" customFormat="1" ht="12">
      <c r="B1784" s="204"/>
      <c r="C1784" s="205"/>
      <c r="D1784" s="195" t="s">
        <v>155</v>
      </c>
      <c r="E1784" s="206" t="s">
        <v>19</v>
      </c>
      <c r="F1784" s="207" t="s">
        <v>2149</v>
      </c>
      <c r="G1784" s="205"/>
      <c r="H1784" s="208">
        <v>12.4</v>
      </c>
      <c r="I1784" s="209"/>
      <c r="J1784" s="205"/>
      <c r="K1784" s="205"/>
      <c r="L1784" s="210"/>
      <c r="M1784" s="211"/>
      <c r="N1784" s="212"/>
      <c r="O1784" s="212"/>
      <c r="P1784" s="212"/>
      <c r="Q1784" s="212"/>
      <c r="R1784" s="212"/>
      <c r="S1784" s="212"/>
      <c r="T1784" s="213"/>
      <c r="AT1784" s="214" t="s">
        <v>155</v>
      </c>
      <c r="AU1784" s="214" t="s">
        <v>82</v>
      </c>
      <c r="AV1784" s="14" t="s">
        <v>82</v>
      </c>
      <c r="AW1784" s="14" t="s">
        <v>33</v>
      </c>
      <c r="AX1784" s="14" t="s">
        <v>72</v>
      </c>
      <c r="AY1784" s="214" t="s">
        <v>143</v>
      </c>
    </row>
    <row r="1785" spans="2:51" s="14" customFormat="1" ht="12">
      <c r="B1785" s="204"/>
      <c r="C1785" s="205"/>
      <c r="D1785" s="195" t="s">
        <v>155</v>
      </c>
      <c r="E1785" s="206" t="s">
        <v>19</v>
      </c>
      <c r="F1785" s="207" t="s">
        <v>2150</v>
      </c>
      <c r="G1785" s="205"/>
      <c r="H1785" s="208">
        <v>-1.7</v>
      </c>
      <c r="I1785" s="209"/>
      <c r="J1785" s="205"/>
      <c r="K1785" s="205"/>
      <c r="L1785" s="210"/>
      <c r="M1785" s="211"/>
      <c r="N1785" s="212"/>
      <c r="O1785" s="212"/>
      <c r="P1785" s="212"/>
      <c r="Q1785" s="212"/>
      <c r="R1785" s="212"/>
      <c r="S1785" s="212"/>
      <c r="T1785" s="213"/>
      <c r="AT1785" s="214" t="s">
        <v>155</v>
      </c>
      <c r="AU1785" s="214" t="s">
        <v>82</v>
      </c>
      <c r="AV1785" s="14" t="s">
        <v>82</v>
      </c>
      <c r="AW1785" s="14" t="s">
        <v>33</v>
      </c>
      <c r="AX1785" s="14" t="s">
        <v>72</v>
      </c>
      <c r="AY1785" s="214" t="s">
        <v>143</v>
      </c>
    </row>
    <row r="1786" spans="2:51" s="14" customFormat="1" ht="12">
      <c r="B1786" s="204"/>
      <c r="C1786" s="205"/>
      <c r="D1786" s="195" t="s">
        <v>155</v>
      </c>
      <c r="E1786" s="206" t="s">
        <v>19</v>
      </c>
      <c r="F1786" s="207" t="s">
        <v>2151</v>
      </c>
      <c r="G1786" s="205"/>
      <c r="H1786" s="208">
        <v>0.1</v>
      </c>
      <c r="I1786" s="209"/>
      <c r="J1786" s="205"/>
      <c r="K1786" s="205"/>
      <c r="L1786" s="210"/>
      <c r="M1786" s="211"/>
      <c r="N1786" s="212"/>
      <c r="O1786" s="212"/>
      <c r="P1786" s="212"/>
      <c r="Q1786" s="212"/>
      <c r="R1786" s="212"/>
      <c r="S1786" s="212"/>
      <c r="T1786" s="213"/>
      <c r="AT1786" s="214" t="s">
        <v>155</v>
      </c>
      <c r="AU1786" s="214" t="s">
        <v>82</v>
      </c>
      <c r="AV1786" s="14" t="s">
        <v>82</v>
      </c>
      <c r="AW1786" s="14" t="s">
        <v>33</v>
      </c>
      <c r="AX1786" s="14" t="s">
        <v>72</v>
      </c>
      <c r="AY1786" s="214" t="s">
        <v>143</v>
      </c>
    </row>
    <row r="1787" spans="2:51" s="14" customFormat="1" ht="12">
      <c r="B1787" s="204"/>
      <c r="C1787" s="205"/>
      <c r="D1787" s="195" t="s">
        <v>155</v>
      </c>
      <c r="E1787" s="206" t="s">
        <v>19</v>
      </c>
      <c r="F1787" s="207" t="s">
        <v>2152</v>
      </c>
      <c r="G1787" s="205"/>
      <c r="H1787" s="208">
        <v>-0.5</v>
      </c>
      <c r="I1787" s="209"/>
      <c r="J1787" s="205"/>
      <c r="K1787" s="205"/>
      <c r="L1787" s="210"/>
      <c r="M1787" s="211"/>
      <c r="N1787" s="212"/>
      <c r="O1787" s="212"/>
      <c r="P1787" s="212"/>
      <c r="Q1787" s="212"/>
      <c r="R1787" s="212"/>
      <c r="S1787" s="212"/>
      <c r="T1787" s="213"/>
      <c r="AT1787" s="214" t="s">
        <v>155</v>
      </c>
      <c r="AU1787" s="214" t="s">
        <v>82</v>
      </c>
      <c r="AV1787" s="14" t="s">
        <v>82</v>
      </c>
      <c r="AW1787" s="14" t="s">
        <v>33</v>
      </c>
      <c r="AX1787" s="14" t="s">
        <v>72</v>
      </c>
      <c r="AY1787" s="214" t="s">
        <v>143</v>
      </c>
    </row>
    <row r="1788" spans="2:51" s="13" customFormat="1" ht="12">
      <c r="B1788" s="193"/>
      <c r="C1788" s="194"/>
      <c r="D1788" s="195" t="s">
        <v>155</v>
      </c>
      <c r="E1788" s="196" t="s">
        <v>19</v>
      </c>
      <c r="F1788" s="197" t="s">
        <v>336</v>
      </c>
      <c r="G1788" s="194"/>
      <c r="H1788" s="196" t="s">
        <v>19</v>
      </c>
      <c r="I1788" s="198"/>
      <c r="J1788" s="194"/>
      <c r="K1788" s="194"/>
      <c r="L1788" s="199"/>
      <c r="M1788" s="200"/>
      <c r="N1788" s="201"/>
      <c r="O1788" s="201"/>
      <c r="P1788" s="201"/>
      <c r="Q1788" s="201"/>
      <c r="R1788" s="201"/>
      <c r="S1788" s="201"/>
      <c r="T1788" s="202"/>
      <c r="AT1788" s="203" t="s">
        <v>155</v>
      </c>
      <c r="AU1788" s="203" t="s">
        <v>82</v>
      </c>
      <c r="AV1788" s="13" t="s">
        <v>80</v>
      </c>
      <c r="AW1788" s="13" t="s">
        <v>33</v>
      </c>
      <c r="AX1788" s="13" t="s">
        <v>72</v>
      </c>
      <c r="AY1788" s="203" t="s">
        <v>143</v>
      </c>
    </row>
    <row r="1789" spans="2:51" s="13" customFormat="1" ht="12">
      <c r="B1789" s="193"/>
      <c r="C1789" s="194"/>
      <c r="D1789" s="195" t="s">
        <v>155</v>
      </c>
      <c r="E1789" s="196" t="s">
        <v>19</v>
      </c>
      <c r="F1789" s="197" t="s">
        <v>472</v>
      </c>
      <c r="G1789" s="194"/>
      <c r="H1789" s="196" t="s">
        <v>19</v>
      </c>
      <c r="I1789" s="198"/>
      <c r="J1789" s="194"/>
      <c r="K1789" s="194"/>
      <c r="L1789" s="199"/>
      <c r="M1789" s="200"/>
      <c r="N1789" s="201"/>
      <c r="O1789" s="201"/>
      <c r="P1789" s="201"/>
      <c r="Q1789" s="201"/>
      <c r="R1789" s="201"/>
      <c r="S1789" s="201"/>
      <c r="T1789" s="202"/>
      <c r="AT1789" s="203" t="s">
        <v>155</v>
      </c>
      <c r="AU1789" s="203" t="s">
        <v>82</v>
      </c>
      <c r="AV1789" s="13" t="s">
        <v>80</v>
      </c>
      <c r="AW1789" s="13" t="s">
        <v>33</v>
      </c>
      <c r="AX1789" s="13" t="s">
        <v>72</v>
      </c>
      <c r="AY1789" s="203" t="s">
        <v>143</v>
      </c>
    </row>
    <row r="1790" spans="2:51" s="14" customFormat="1" ht="12">
      <c r="B1790" s="204"/>
      <c r="C1790" s="205"/>
      <c r="D1790" s="195" t="s">
        <v>155</v>
      </c>
      <c r="E1790" s="206" t="s">
        <v>19</v>
      </c>
      <c r="F1790" s="207" t="s">
        <v>2153</v>
      </c>
      <c r="G1790" s="205"/>
      <c r="H1790" s="208">
        <v>25.1</v>
      </c>
      <c r="I1790" s="209"/>
      <c r="J1790" s="205"/>
      <c r="K1790" s="205"/>
      <c r="L1790" s="210"/>
      <c r="M1790" s="211"/>
      <c r="N1790" s="212"/>
      <c r="O1790" s="212"/>
      <c r="P1790" s="212"/>
      <c r="Q1790" s="212"/>
      <c r="R1790" s="212"/>
      <c r="S1790" s="212"/>
      <c r="T1790" s="213"/>
      <c r="AT1790" s="214" t="s">
        <v>155</v>
      </c>
      <c r="AU1790" s="214" t="s">
        <v>82</v>
      </c>
      <c r="AV1790" s="14" t="s">
        <v>82</v>
      </c>
      <c r="AW1790" s="14" t="s">
        <v>33</v>
      </c>
      <c r="AX1790" s="14" t="s">
        <v>72</v>
      </c>
      <c r="AY1790" s="214" t="s">
        <v>143</v>
      </c>
    </row>
    <row r="1791" spans="2:51" s="14" customFormat="1" ht="12">
      <c r="B1791" s="204"/>
      <c r="C1791" s="205"/>
      <c r="D1791" s="195" t="s">
        <v>155</v>
      </c>
      <c r="E1791" s="206" t="s">
        <v>19</v>
      </c>
      <c r="F1791" s="207" t="s">
        <v>2154</v>
      </c>
      <c r="G1791" s="205"/>
      <c r="H1791" s="208">
        <v>-0.4</v>
      </c>
      <c r="I1791" s="209"/>
      <c r="J1791" s="205"/>
      <c r="K1791" s="205"/>
      <c r="L1791" s="210"/>
      <c r="M1791" s="211"/>
      <c r="N1791" s="212"/>
      <c r="O1791" s="212"/>
      <c r="P1791" s="212"/>
      <c r="Q1791" s="212"/>
      <c r="R1791" s="212"/>
      <c r="S1791" s="212"/>
      <c r="T1791" s="213"/>
      <c r="AT1791" s="214" t="s">
        <v>155</v>
      </c>
      <c r="AU1791" s="214" t="s">
        <v>82</v>
      </c>
      <c r="AV1791" s="14" t="s">
        <v>82</v>
      </c>
      <c r="AW1791" s="14" t="s">
        <v>33</v>
      </c>
      <c r="AX1791" s="14" t="s">
        <v>72</v>
      </c>
      <c r="AY1791" s="214" t="s">
        <v>143</v>
      </c>
    </row>
    <row r="1792" spans="2:51" s="14" customFormat="1" ht="12">
      <c r="B1792" s="204"/>
      <c r="C1792" s="205"/>
      <c r="D1792" s="195" t="s">
        <v>155</v>
      </c>
      <c r="E1792" s="206" t="s">
        <v>19</v>
      </c>
      <c r="F1792" s="207" t="s">
        <v>2150</v>
      </c>
      <c r="G1792" s="205"/>
      <c r="H1792" s="208">
        <v>-1.7</v>
      </c>
      <c r="I1792" s="209"/>
      <c r="J1792" s="205"/>
      <c r="K1792" s="205"/>
      <c r="L1792" s="210"/>
      <c r="M1792" s="211"/>
      <c r="N1792" s="212"/>
      <c r="O1792" s="212"/>
      <c r="P1792" s="212"/>
      <c r="Q1792" s="212"/>
      <c r="R1792" s="212"/>
      <c r="S1792" s="212"/>
      <c r="T1792" s="213"/>
      <c r="AT1792" s="214" t="s">
        <v>155</v>
      </c>
      <c r="AU1792" s="214" t="s">
        <v>82</v>
      </c>
      <c r="AV1792" s="14" t="s">
        <v>82</v>
      </c>
      <c r="AW1792" s="14" t="s">
        <v>33</v>
      </c>
      <c r="AX1792" s="14" t="s">
        <v>72</v>
      </c>
      <c r="AY1792" s="214" t="s">
        <v>143</v>
      </c>
    </row>
    <row r="1793" spans="2:51" s="14" customFormat="1" ht="12">
      <c r="B1793" s="204"/>
      <c r="C1793" s="205"/>
      <c r="D1793" s="195" t="s">
        <v>155</v>
      </c>
      <c r="E1793" s="206" t="s">
        <v>19</v>
      </c>
      <c r="F1793" s="207" t="s">
        <v>2155</v>
      </c>
      <c r="G1793" s="205"/>
      <c r="H1793" s="208">
        <v>-0.9</v>
      </c>
      <c r="I1793" s="209"/>
      <c r="J1793" s="205"/>
      <c r="K1793" s="205"/>
      <c r="L1793" s="210"/>
      <c r="M1793" s="211"/>
      <c r="N1793" s="212"/>
      <c r="O1793" s="212"/>
      <c r="P1793" s="212"/>
      <c r="Q1793" s="212"/>
      <c r="R1793" s="212"/>
      <c r="S1793" s="212"/>
      <c r="T1793" s="213"/>
      <c r="AT1793" s="214" t="s">
        <v>155</v>
      </c>
      <c r="AU1793" s="214" t="s">
        <v>82</v>
      </c>
      <c r="AV1793" s="14" t="s">
        <v>82</v>
      </c>
      <c r="AW1793" s="14" t="s">
        <v>33</v>
      </c>
      <c r="AX1793" s="14" t="s">
        <v>72</v>
      </c>
      <c r="AY1793" s="214" t="s">
        <v>143</v>
      </c>
    </row>
    <row r="1794" spans="2:51" s="14" customFormat="1" ht="12">
      <c r="B1794" s="204"/>
      <c r="C1794" s="205"/>
      <c r="D1794" s="195" t="s">
        <v>155</v>
      </c>
      <c r="E1794" s="206" t="s">
        <v>19</v>
      </c>
      <c r="F1794" s="207" t="s">
        <v>2151</v>
      </c>
      <c r="G1794" s="205"/>
      <c r="H1794" s="208">
        <v>0.1</v>
      </c>
      <c r="I1794" s="209"/>
      <c r="J1794" s="205"/>
      <c r="K1794" s="205"/>
      <c r="L1794" s="210"/>
      <c r="M1794" s="211"/>
      <c r="N1794" s="212"/>
      <c r="O1794" s="212"/>
      <c r="P1794" s="212"/>
      <c r="Q1794" s="212"/>
      <c r="R1794" s="212"/>
      <c r="S1794" s="212"/>
      <c r="T1794" s="213"/>
      <c r="AT1794" s="214" t="s">
        <v>155</v>
      </c>
      <c r="AU1794" s="214" t="s">
        <v>82</v>
      </c>
      <c r="AV1794" s="14" t="s">
        <v>82</v>
      </c>
      <c r="AW1794" s="14" t="s">
        <v>33</v>
      </c>
      <c r="AX1794" s="14" t="s">
        <v>72</v>
      </c>
      <c r="AY1794" s="214" t="s">
        <v>143</v>
      </c>
    </row>
    <row r="1795" spans="2:51" s="14" customFormat="1" ht="12">
      <c r="B1795" s="204"/>
      <c r="C1795" s="205"/>
      <c r="D1795" s="195" t="s">
        <v>155</v>
      </c>
      <c r="E1795" s="206" t="s">
        <v>19</v>
      </c>
      <c r="F1795" s="207" t="s">
        <v>2155</v>
      </c>
      <c r="G1795" s="205"/>
      <c r="H1795" s="208">
        <v>-0.9</v>
      </c>
      <c r="I1795" s="209"/>
      <c r="J1795" s="205"/>
      <c r="K1795" s="205"/>
      <c r="L1795" s="210"/>
      <c r="M1795" s="211"/>
      <c r="N1795" s="212"/>
      <c r="O1795" s="212"/>
      <c r="P1795" s="212"/>
      <c r="Q1795" s="212"/>
      <c r="R1795" s="212"/>
      <c r="S1795" s="212"/>
      <c r="T1795" s="213"/>
      <c r="AT1795" s="214" t="s">
        <v>155</v>
      </c>
      <c r="AU1795" s="214" t="s">
        <v>82</v>
      </c>
      <c r="AV1795" s="14" t="s">
        <v>82</v>
      </c>
      <c r="AW1795" s="14" t="s">
        <v>33</v>
      </c>
      <c r="AX1795" s="14" t="s">
        <v>72</v>
      </c>
      <c r="AY1795" s="214" t="s">
        <v>143</v>
      </c>
    </row>
    <row r="1796" spans="2:51" s="15" customFormat="1" ht="12">
      <c r="B1796" s="215"/>
      <c r="C1796" s="216"/>
      <c r="D1796" s="195" t="s">
        <v>155</v>
      </c>
      <c r="E1796" s="217" t="s">
        <v>19</v>
      </c>
      <c r="F1796" s="218" t="s">
        <v>166</v>
      </c>
      <c r="G1796" s="216"/>
      <c r="H1796" s="219">
        <v>52.3</v>
      </c>
      <c r="I1796" s="220"/>
      <c r="J1796" s="216"/>
      <c r="K1796" s="216"/>
      <c r="L1796" s="221"/>
      <c r="M1796" s="222"/>
      <c r="N1796" s="223"/>
      <c r="O1796" s="223"/>
      <c r="P1796" s="223"/>
      <c r="Q1796" s="223"/>
      <c r="R1796" s="223"/>
      <c r="S1796" s="223"/>
      <c r="T1796" s="224"/>
      <c r="AT1796" s="225" t="s">
        <v>155</v>
      </c>
      <c r="AU1796" s="225" t="s">
        <v>82</v>
      </c>
      <c r="AV1796" s="15" t="s">
        <v>151</v>
      </c>
      <c r="AW1796" s="15" t="s">
        <v>33</v>
      </c>
      <c r="AX1796" s="15" t="s">
        <v>80</v>
      </c>
      <c r="AY1796" s="225" t="s">
        <v>143</v>
      </c>
    </row>
    <row r="1797" spans="1:65" s="2" customFormat="1" ht="24.2" customHeight="1">
      <c r="A1797" s="36"/>
      <c r="B1797" s="37"/>
      <c r="C1797" s="175" t="s">
        <v>2156</v>
      </c>
      <c r="D1797" s="175" t="s">
        <v>146</v>
      </c>
      <c r="E1797" s="176" t="s">
        <v>2157</v>
      </c>
      <c r="F1797" s="177" t="s">
        <v>2158</v>
      </c>
      <c r="G1797" s="178" t="s">
        <v>178</v>
      </c>
      <c r="H1797" s="179">
        <v>79.369</v>
      </c>
      <c r="I1797" s="180"/>
      <c r="J1797" s="181">
        <f>ROUND(I1797*H1797,2)</f>
        <v>0</v>
      </c>
      <c r="K1797" s="177" t="s">
        <v>150</v>
      </c>
      <c r="L1797" s="41"/>
      <c r="M1797" s="182" t="s">
        <v>19</v>
      </c>
      <c r="N1797" s="183" t="s">
        <v>43</v>
      </c>
      <c r="O1797" s="66"/>
      <c r="P1797" s="184">
        <f>O1797*H1797</f>
        <v>0</v>
      </c>
      <c r="Q1797" s="184">
        <v>0</v>
      </c>
      <c r="R1797" s="184">
        <f>Q1797*H1797</f>
        <v>0</v>
      </c>
      <c r="S1797" s="184">
        <v>0.003</v>
      </c>
      <c r="T1797" s="185">
        <f>S1797*H1797</f>
        <v>0.238107</v>
      </c>
      <c r="U1797" s="36"/>
      <c r="V1797" s="36"/>
      <c r="W1797" s="36"/>
      <c r="X1797" s="36"/>
      <c r="Y1797" s="36"/>
      <c r="Z1797" s="36"/>
      <c r="AA1797" s="36"/>
      <c r="AB1797" s="36"/>
      <c r="AC1797" s="36"/>
      <c r="AD1797" s="36"/>
      <c r="AE1797" s="36"/>
      <c r="AR1797" s="186" t="s">
        <v>257</v>
      </c>
      <c r="AT1797" s="186" t="s">
        <v>146</v>
      </c>
      <c r="AU1797" s="186" t="s">
        <v>82</v>
      </c>
      <c r="AY1797" s="19" t="s">
        <v>143</v>
      </c>
      <c r="BE1797" s="187">
        <f>IF(N1797="základní",J1797,0)</f>
        <v>0</v>
      </c>
      <c r="BF1797" s="187">
        <f>IF(N1797="snížená",J1797,0)</f>
        <v>0</v>
      </c>
      <c r="BG1797" s="187">
        <f>IF(N1797="zákl. přenesená",J1797,0)</f>
        <v>0</v>
      </c>
      <c r="BH1797" s="187">
        <f>IF(N1797="sníž. přenesená",J1797,0)</f>
        <v>0</v>
      </c>
      <c r="BI1797" s="187">
        <f>IF(N1797="nulová",J1797,0)</f>
        <v>0</v>
      </c>
      <c r="BJ1797" s="19" t="s">
        <v>80</v>
      </c>
      <c r="BK1797" s="187">
        <f>ROUND(I1797*H1797,2)</f>
        <v>0</v>
      </c>
      <c r="BL1797" s="19" t="s">
        <v>257</v>
      </c>
      <c r="BM1797" s="186" t="s">
        <v>2159</v>
      </c>
    </row>
    <row r="1798" spans="1:47" s="2" customFormat="1" ht="12">
      <c r="A1798" s="36"/>
      <c r="B1798" s="37"/>
      <c r="C1798" s="38"/>
      <c r="D1798" s="188" t="s">
        <v>153</v>
      </c>
      <c r="E1798" s="38"/>
      <c r="F1798" s="189" t="s">
        <v>2160</v>
      </c>
      <c r="G1798" s="38"/>
      <c r="H1798" s="38"/>
      <c r="I1798" s="190"/>
      <c r="J1798" s="38"/>
      <c r="K1798" s="38"/>
      <c r="L1798" s="41"/>
      <c r="M1798" s="191"/>
      <c r="N1798" s="192"/>
      <c r="O1798" s="66"/>
      <c r="P1798" s="66"/>
      <c r="Q1798" s="66"/>
      <c r="R1798" s="66"/>
      <c r="S1798" s="66"/>
      <c r="T1798" s="67"/>
      <c r="U1798" s="36"/>
      <c r="V1798" s="36"/>
      <c r="W1798" s="36"/>
      <c r="X1798" s="36"/>
      <c r="Y1798" s="36"/>
      <c r="Z1798" s="36"/>
      <c r="AA1798" s="36"/>
      <c r="AB1798" s="36"/>
      <c r="AC1798" s="36"/>
      <c r="AD1798" s="36"/>
      <c r="AE1798" s="36"/>
      <c r="AT1798" s="19" t="s">
        <v>153</v>
      </c>
      <c r="AU1798" s="19" t="s">
        <v>82</v>
      </c>
    </row>
    <row r="1799" spans="2:51" s="13" customFormat="1" ht="12">
      <c r="B1799" s="193"/>
      <c r="C1799" s="194"/>
      <c r="D1799" s="195" t="s">
        <v>155</v>
      </c>
      <c r="E1799" s="196" t="s">
        <v>19</v>
      </c>
      <c r="F1799" s="197" t="s">
        <v>163</v>
      </c>
      <c r="G1799" s="194"/>
      <c r="H1799" s="196" t="s">
        <v>19</v>
      </c>
      <c r="I1799" s="198"/>
      <c r="J1799" s="194"/>
      <c r="K1799" s="194"/>
      <c r="L1799" s="199"/>
      <c r="M1799" s="200"/>
      <c r="N1799" s="201"/>
      <c r="O1799" s="201"/>
      <c r="P1799" s="201"/>
      <c r="Q1799" s="201"/>
      <c r="R1799" s="201"/>
      <c r="S1799" s="201"/>
      <c r="T1799" s="202"/>
      <c r="AT1799" s="203" t="s">
        <v>155</v>
      </c>
      <c r="AU1799" s="203" t="s">
        <v>82</v>
      </c>
      <c r="AV1799" s="13" t="s">
        <v>80</v>
      </c>
      <c r="AW1799" s="13" t="s">
        <v>33</v>
      </c>
      <c r="AX1799" s="13" t="s">
        <v>72</v>
      </c>
      <c r="AY1799" s="203" t="s">
        <v>143</v>
      </c>
    </row>
    <row r="1800" spans="2:51" s="13" customFormat="1" ht="12">
      <c r="B1800" s="193"/>
      <c r="C1800" s="194"/>
      <c r="D1800" s="195" t="s">
        <v>155</v>
      </c>
      <c r="E1800" s="196" t="s">
        <v>19</v>
      </c>
      <c r="F1800" s="197" t="s">
        <v>2143</v>
      </c>
      <c r="G1800" s="194"/>
      <c r="H1800" s="196" t="s">
        <v>19</v>
      </c>
      <c r="I1800" s="198"/>
      <c r="J1800" s="194"/>
      <c r="K1800" s="194"/>
      <c r="L1800" s="199"/>
      <c r="M1800" s="200"/>
      <c r="N1800" s="201"/>
      <c r="O1800" s="201"/>
      <c r="P1800" s="201"/>
      <c r="Q1800" s="201"/>
      <c r="R1800" s="201"/>
      <c r="S1800" s="201"/>
      <c r="T1800" s="202"/>
      <c r="AT1800" s="203" t="s">
        <v>155</v>
      </c>
      <c r="AU1800" s="203" t="s">
        <v>82</v>
      </c>
      <c r="AV1800" s="13" t="s">
        <v>80</v>
      </c>
      <c r="AW1800" s="13" t="s">
        <v>33</v>
      </c>
      <c r="AX1800" s="13" t="s">
        <v>72</v>
      </c>
      <c r="AY1800" s="203" t="s">
        <v>143</v>
      </c>
    </row>
    <row r="1801" spans="2:51" s="14" customFormat="1" ht="12">
      <c r="B1801" s="204"/>
      <c r="C1801" s="205"/>
      <c r="D1801" s="195" t="s">
        <v>155</v>
      </c>
      <c r="E1801" s="206" t="s">
        <v>19</v>
      </c>
      <c r="F1801" s="207" t="s">
        <v>2161</v>
      </c>
      <c r="G1801" s="205"/>
      <c r="H1801" s="208">
        <v>2.7</v>
      </c>
      <c r="I1801" s="209"/>
      <c r="J1801" s="205"/>
      <c r="K1801" s="205"/>
      <c r="L1801" s="210"/>
      <c r="M1801" s="211"/>
      <c r="N1801" s="212"/>
      <c r="O1801" s="212"/>
      <c r="P1801" s="212"/>
      <c r="Q1801" s="212"/>
      <c r="R1801" s="212"/>
      <c r="S1801" s="212"/>
      <c r="T1801" s="213"/>
      <c r="AT1801" s="214" t="s">
        <v>155</v>
      </c>
      <c r="AU1801" s="214" t="s">
        <v>82</v>
      </c>
      <c r="AV1801" s="14" t="s">
        <v>82</v>
      </c>
      <c r="AW1801" s="14" t="s">
        <v>33</v>
      </c>
      <c r="AX1801" s="14" t="s">
        <v>72</v>
      </c>
      <c r="AY1801" s="214" t="s">
        <v>143</v>
      </c>
    </row>
    <row r="1802" spans="2:51" s="13" customFormat="1" ht="12">
      <c r="B1802" s="193"/>
      <c r="C1802" s="194"/>
      <c r="D1802" s="195" t="s">
        <v>155</v>
      </c>
      <c r="E1802" s="196" t="s">
        <v>19</v>
      </c>
      <c r="F1802" s="197" t="s">
        <v>2145</v>
      </c>
      <c r="G1802" s="194"/>
      <c r="H1802" s="196" t="s">
        <v>19</v>
      </c>
      <c r="I1802" s="198"/>
      <c r="J1802" s="194"/>
      <c r="K1802" s="194"/>
      <c r="L1802" s="199"/>
      <c r="M1802" s="200"/>
      <c r="N1802" s="201"/>
      <c r="O1802" s="201"/>
      <c r="P1802" s="201"/>
      <c r="Q1802" s="201"/>
      <c r="R1802" s="201"/>
      <c r="S1802" s="201"/>
      <c r="T1802" s="202"/>
      <c r="AT1802" s="203" t="s">
        <v>155</v>
      </c>
      <c r="AU1802" s="203" t="s">
        <v>82</v>
      </c>
      <c r="AV1802" s="13" t="s">
        <v>80</v>
      </c>
      <c r="AW1802" s="13" t="s">
        <v>33</v>
      </c>
      <c r="AX1802" s="13" t="s">
        <v>72</v>
      </c>
      <c r="AY1802" s="203" t="s">
        <v>143</v>
      </c>
    </row>
    <row r="1803" spans="2:51" s="14" customFormat="1" ht="12">
      <c r="B1803" s="204"/>
      <c r="C1803" s="205"/>
      <c r="D1803" s="195" t="s">
        <v>155</v>
      </c>
      <c r="E1803" s="206" t="s">
        <v>19</v>
      </c>
      <c r="F1803" s="207" t="s">
        <v>2162</v>
      </c>
      <c r="G1803" s="205"/>
      <c r="H1803" s="208">
        <v>28.219</v>
      </c>
      <c r="I1803" s="209"/>
      <c r="J1803" s="205"/>
      <c r="K1803" s="205"/>
      <c r="L1803" s="210"/>
      <c r="M1803" s="211"/>
      <c r="N1803" s="212"/>
      <c r="O1803" s="212"/>
      <c r="P1803" s="212"/>
      <c r="Q1803" s="212"/>
      <c r="R1803" s="212"/>
      <c r="S1803" s="212"/>
      <c r="T1803" s="213"/>
      <c r="AT1803" s="214" t="s">
        <v>155</v>
      </c>
      <c r="AU1803" s="214" t="s">
        <v>82</v>
      </c>
      <c r="AV1803" s="14" t="s">
        <v>82</v>
      </c>
      <c r="AW1803" s="14" t="s">
        <v>33</v>
      </c>
      <c r="AX1803" s="14" t="s">
        <v>72</v>
      </c>
      <c r="AY1803" s="214" t="s">
        <v>143</v>
      </c>
    </row>
    <row r="1804" spans="2:51" s="13" customFormat="1" ht="12">
      <c r="B1804" s="193"/>
      <c r="C1804" s="194"/>
      <c r="D1804" s="195" t="s">
        <v>155</v>
      </c>
      <c r="E1804" s="196" t="s">
        <v>19</v>
      </c>
      <c r="F1804" s="197" t="s">
        <v>456</v>
      </c>
      <c r="G1804" s="194"/>
      <c r="H1804" s="196" t="s">
        <v>19</v>
      </c>
      <c r="I1804" s="198"/>
      <c r="J1804" s="194"/>
      <c r="K1804" s="194"/>
      <c r="L1804" s="199"/>
      <c r="M1804" s="200"/>
      <c r="N1804" s="201"/>
      <c r="O1804" s="201"/>
      <c r="P1804" s="201"/>
      <c r="Q1804" s="201"/>
      <c r="R1804" s="201"/>
      <c r="S1804" s="201"/>
      <c r="T1804" s="202"/>
      <c r="AT1804" s="203" t="s">
        <v>155</v>
      </c>
      <c r="AU1804" s="203" t="s">
        <v>82</v>
      </c>
      <c r="AV1804" s="13" t="s">
        <v>80</v>
      </c>
      <c r="AW1804" s="13" t="s">
        <v>33</v>
      </c>
      <c r="AX1804" s="13" t="s">
        <v>72</v>
      </c>
      <c r="AY1804" s="203" t="s">
        <v>143</v>
      </c>
    </row>
    <row r="1805" spans="2:51" s="14" customFormat="1" ht="12">
      <c r="B1805" s="204"/>
      <c r="C1805" s="205"/>
      <c r="D1805" s="195" t="s">
        <v>155</v>
      </c>
      <c r="E1805" s="206" t="s">
        <v>19</v>
      </c>
      <c r="F1805" s="207" t="s">
        <v>2163</v>
      </c>
      <c r="G1805" s="205"/>
      <c r="H1805" s="208">
        <v>9.25</v>
      </c>
      <c r="I1805" s="209"/>
      <c r="J1805" s="205"/>
      <c r="K1805" s="205"/>
      <c r="L1805" s="210"/>
      <c r="M1805" s="211"/>
      <c r="N1805" s="212"/>
      <c r="O1805" s="212"/>
      <c r="P1805" s="212"/>
      <c r="Q1805" s="212"/>
      <c r="R1805" s="212"/>
      <c r="S1805" s="212"/>
      <c r="T1805" s="213"/>
      <c r="AT1805" s="214" t="s">
        <v>155</v>
      </c>
      <c r="AU1805" s="214" t="s">
        <v>82</v>
      </c>
      <c r="AV1805" s="14" t="s">
        <v>82</v>
      </c>
      <c r="AW1805" s="14" t="s">
        <v>33</v>
      </c>
      <c r="AX1805" s="14" t="s">
        <v>72</v>
      </c>
      <c r="AY1805" s="214" t="s">
        <v>143</v>
      </c>
    </row>
    <row r="1806" spans="2:51" s="13" customFormat="1" ht="12">
      <c r="B1806" s="193"/>
      <c r="C1806" s="194"/>
      <c r="D1806" s="195" t="s">
        <v>155</v>
      </c>
      <c r="E1806" s="196" t="s">
        <v>19</v>
      </c>
      <c r="F1806" s="197" t="s">
        <v>336</v>
      </c>
      <c r="G1806" s="194"/>
      <c r="H1806" s="196" t="s">
        <v>19</v>
      </c>
      <c r="I1806" s="198"/>
      <c r="J1806" s="194"/>
      <c r="K1806" s="194"/>
      <c r="L1806" s="199"/>
      <c r="M1806" s="200"/>
      <c r="N1806" s="201"/>
      <c r="O1806" s="201"/>
      <c r="P1806" s="201"/>
      <c r="Q1806" s="201"/>
      <c r="R1806" s="201"/>
      <c r="S1806" s="201"/>
      <c r="T1806" s="202"/>
      <c r="AT1806" s="203" t="s">
        <v>155</v>
      </c>
      <c r="AU1806" s="203" t="s">
        <v>82</v>
      </c>
      <c r="AV1806" s="13" t="s">
        <v>80</v>
      </c>
      <c r="AW1806" s="13" t="s">
        <v>33</v>
      </c>
      <c r="AX1806" s="13" t="s">
        <v>72</v>
      </c>
      <c r="AY1806" s="203" t="s">
        <v>143</v>
      </c>
    </row>
    <row r="1807" spans="2:51" s="13" customFormat="1" ht="12">
      <c r="B1807" s="193"/>
      <c r="C1807" s="194"/>
      <c r="D1807" s="195" t="s">
        <v>155</v>
      </c>
      <c r="E1807" s="196" t="s">
        <v>19</v>
      </c>
      <c r="F1807" s="197" t="s">
        <v>472</v>
      </c>
      <c r="G1807" s="194"/>
      <c r="H1807" s="196" t="s">
        <v>19</v>
      </c>
      <c r="I1807" s="198"/>
      <c r="J1807" s="194"/>
      <c r="K1807" s="194"/>
      <c r="L1807" s="199"/>
      <c r="M1807" s="200"/>
      <c r="N1807" s="201"/>
      <c r="O1807" s="201"/>
      <c r="P1807" s="201"/>
      <c r="Q1807" s="201"/>
      <c r="R1807" s="201"/>
      <c r="S1807" s="201"/>
      <c r="T1807" s="202"/>
      <c r="AT1807" s="203" t="s">
        <v>155</v>
      </c>
      <c r="AU1807" s="203" t="s">
        <v>82</v>
      </c>
      <c r="AV1807" s="13" t="s">
        <v>80</v>
      </c>
      <c r="AW1807" s="13" t="s">
        <v>33</v>
      </c>
      <c r="AX1807" s="13" t="s">
        <v>72</v>
      </c>
      <c r="AY1807" s="203" t="s">
        <v>143</v>
      </c>
    </row>
    <row r="1808" spans="2:51" s="14" customFormat="1" ht="12">
      <c r="B1808" s="204"/>
      <c r="C1808" s="205"/>
      <c r="D1808" s="195" t="s">
        <v>155</v>
      </c>
      <c r="E1808" s="206" t="s">
        <v>19</v>
      </c>
      <c r="F1808" s="207" t="s">
        <v>2164</v>
      </c>
      <c r="G1808" s="205"/>
      <c r="H1808" s="208">
        <v>39.2</v>
      </c>
      <c r="I1808" s="209"/>
      <c r="J1808" s="205"/>
      <c r="K1808" s="205"/>
      <c r="L1808" s="210"/>
      <c r="M1808" s="211"/>
      <c r="N1808" s="212"/>
      <c r="O1808" s="212"/>
      <c r="P1808" s="212"/>
      <c r="Q1808" s="212"/>
      <c r="R1808" s="212"/>
      <c r="S1808" s="212"/>
      <c r="T1808" s="213"/>
      <c r="AT1808" s="214" t="s">
        <v>155</v>
      </c>
      <c r="AU1808" s="214" t="s">
        <v>82</v>
      </c>
      <c r="AV1808" s="14" t="s">
        <v>82</v>
      </c>
      <c r="AW1808" s="14" t="s">
        <v>33</v>
      </c>
      <c r="AX1808" s="14" t="s">
        <v>72</v>
      </c>
      <c r="AY1808" s="214" t="s">
        <v>143</v>
      </c>
    </row>
    <row r="1809" spans="2:51" s="15" customFormat="1" ht="12">
      <c r="B1809" s="215"/>
      <c r="C1809" s="216"/>
      <c r="D1809" s="195" t="s">
        <v>155</v>
      </c>
      <c r="E1809" s="217" t="s">
        <v>19</v>
      </c>
      <c r="F1809" s="218" t="s">
        <v>166</v>
      </c>
      <c r="G1809" s="216"/>
      <c r="H1809" s="219">
        <v>79.369</v>
      </c>
      <c r="I1809" s="220"/>
      <c r="J1809" s="216"/>
      <c r="K1809" s="216"/>
      <c r="L1809" s="221"/>
      <c r="M1809" s="222"/>
      <c r="N1809" s="223"/>
      <c r="O1809" s="223"/>
      <c r="P1809" s="223"/>
      <c r="Q1809" s="223"/>
      <c r="R1809" s="223"/>
      <c r="S1809" s="223"/>
      <c r="T1809" s="224"/>
      <c r="AT1809" s="225" t="s">
        <v>155</v>
      </c>
      <c r="AU1809" s="225" t="s">
        <v>82</v>
      </c>
      <c r="AV1809" s="15" t="s">
        <v>151</v>
      </c>
      <c r="AW1809" s="15" t="s">
        <v>33</v>
      </c>
      <c r="AX1809" s="15" t="s">
        <v>80</v>
      </c>
      <c r="AY1809" s="225" t="s">
        <v>143</v>
      </c>
    </row>
    <row r="1810" spans="1:65" s="2" customFormat="1" ht="21.75" customHeight="1">
      <c r="A1810" s="36"/>
      <c r="B1810" s="37"/>
      <c r="C1810" s="175" t="s">
        <v>2165</v>
      </c>
      <c r="D1810" s="175" t="s">
        <v>146</v>
      </c>
      <c r="E1810" s="176" t="s">
        <v>2166</v>
      </c>
      <c r="F1810" s="177" t="s">
        <v>2167</v>
      </c>
      <c r="G1810" s="178" t="s">
        <v>178</v>
      </c>
      <c r="H1810" s="179">
        <v>6</v>
      </c>
      <c r="I1810" s="180"/>
      <c r="J1810" s="181">
        <f>ROUND(I1810*H1810,2)</f>
        <v>0</v>
      </c>
      <c r="K1810" s="177" t="s">
        <v>150</v>
      </c>
      <c r="L1810" s="41"/>
      <c r="M1810" s="182" t="s">
        <v>19</v>
      </c>
      <c r="N1810" s="183" t="s">
        <v>43</v>
      </c>
      <c r="O1810" s="66"/>
      <c r="P1810" s="184">
        <f>O1810*H1810</f>
        <v>0</v>
      </c>
      <c r="Q1810" s="184">
        <v>0</v>
      </c>
      <c r="R1810" s="184">
        <f>Q1810*H1810</f>
        <v>0</v>
      </c>
      <c r="S1810" s="184">
        <v>0</v>
      </c>
      <c r="T1810" s="185">
        <f>S1810*H1810</f>
        <v>0</v>
      </c>
      <c r="U1810" s="36"/>
      <c r="V1810" s="36"/>
      <c r="W1810" s="36"/>
      <c r="X1810" s="36"/>
      <c r="Y1810" s="36"/>
      <c r="Z1810" s="36"/>
      <c r="AA1810" s="36"/>
      <c r="AB1810" s="36"/>
      <c r="AC1810" s="36"/>
      <c r="AD1810" s="36"/>
      <c r="AE1810" s="36"/>
      <c r="AR1810" s="186" t="s">
        <v>257</v>
      </c>
      <c r="AT1810" s="186" t="s">
        <v>146</v>
      </c>
      <c r="AU1810" s="186" t="s">
        <v>82</v>
      </c>
      <c r="AY1810" s="19" t="s">
        <v>143</v>
      </c>
      <c r="BE1810" s="187">
        <f>IF(N1810="základní",J1810,0)</f>
        <v>0</v>
      </c>
      <c r="BF1810" s="187">
        <f>IF(N1810="snížená",J1810,0)</f>
        <v>0</v>
      </c>
      <c r="BG1810" s="187">
        <f>IF(N1810="zákl. přenesená",J1810,0)</f>
        <v>0</v>
      </c>
      <c r="BH1810" s="187">
        <f>IF(N1810="sníž. přenesená",J1810,0)</f>
        <v>0</v>
      </c>
      <c r="BI1810" s="187">
        <f>IF(N1810="nulová",J1810,0)</f>
        <v>0</v>
      </c>
      <c r="BJ1810" s="19" t="s">
        <v>80</v>
      </c>
      <c r="BK1810" s="187">
        <f>ROUND(I1810*H1810,2)</f>
        <v>0</v>
      </c>
      <c r="BL1810" s="19" t="s">
        <v>257</v>
      </c>
      <c r="BM1810" s="186" t="s">
        <v>2168</v>
      </c>
    </row>
    <row r="1811" spans="1:47" s="2" customFormat="1" ht="12">
      <c r="A1811" s="36"/>
      <c r="B1811" s="37"/>
      <c r="C1811" s="38"/>
      <c r="D1811" s="188" t="s">
        <v>153</v>
      </c>
      <c r="E1811" s="38"/>
      <c r="F1811" s="189" t="s">
        <v>2169</v>
      </c>
      <c r="G1811" s="38"/>
      <c r="H1811" s="38"/>
      <c r="I1811" s="190"/>
      <c r="J1811" s="38"/>
      <c r="K1811" s="38"/>
      <c r="L1811" s="41"/>
      <c r="M1811" s="191"/>
      <c r="N1811" s="192"/>
      <c r="O1811" s="66"/>
      <c r="P1811" s="66"/>
      <c r="Q1811" s="66"/>
      <c r="R1811" s="66"/>
      <c r="S1811" s="66"/>
      <c r="T1811" s="67"/>
      <c r="U1811" s="36"/>
      <c r="V1811" s="36"/>
      <c r="W1811" s="36"/>
      <c r="X1811" s="36"/>
      <c r="Y1811" s="36"/>
      <c r="Z1811" s="36"/>
      <c r="AA1811" s="36"/>
      <c r="AB1811" s="36"/>
      <c r="AC1811" s="36"/>
      <c r="AD1811" s="36"/>
      <c r="AE1811" s="36"/>
      <c r="AT1811" s="19" t="s">
        <v>153</v>
      </c>
      <c r="AU1811" s="19" t="s">
        <v>82</v>
      </c>
    </row>
    <row r="1812" spans="2:51" s="13" customFormat="1" ht="12">
      <c r="B1812" s="193"/>
      <c r="C1812" s="194"/>
      <c r="D1812" s="195" t="s">
        <v>155</v>
      </c>
      <c r="E1812" s="196" t="s">
        <v>19</v>
      </c>
      <c r="F1812" s="197" t="s">
        <v>2170</v>
      </c>
      <c r="G1812" s="194"/>
      <c r="H1812" s="196" t="s">
        <v>19</v>
      </c>
      <c r="I1812" s="198"/>
      <c r="J1812" s="194"/>
      <c r="K1812" s="194"/>
      <c r="L1812" s="199"/>
      <c r="M1812" s="200"/>
      <c r="N1812" s="201"/>
      <c r="O1812" s="201"/>
      <c r="P1812" s="201"/>
      <c r="Q1812" s="201"/>
      <c r="R1812" s="201"/>
      <c r="S1812" s="201"/>
      <c r="T1812" s="202"/>
      <c r="AT1812" s="203" t="s">
        <v>155</v>
      </c>
      <c r="AU1812" s="203" t="s">
        <v>82</v>
      </c>
      <c r="AV1812" s="13" t="s">
        <v>80</v>
      </c>
      <c r="AW1812" s="13" t="s">
        <v>33</v>
      </c>
      <c r="AX1812" s="13" t="s">
        <v>72</v>
      </c>
      <c r="AY1812" s="203" t="s">
        <v>143</v>
      </c>
    </row>
    <row r="1813" spans="2:51" s="14" customFormat="1" ht="12">
      <c r="B1813" s="204"/>
      <c r="C1813" s="205"/>
      <c r="D1813" s="195" t="s">
        <v>155</v>
      </c>
      <c r="E1813" s="206" t="s">
        <v>19</v>
      </c>
      <c r="F1813" s="207" t="s">
        <v>2171</v>
      </c>
      <c r="G1813" s="205"/>
      <c r="H1813" s="208">
        <v>6</v>
      </c>
      <c r="I1813" s="209"/>
      <c r="J1813" s="205"/>
      <c r="K1813" s="205"/>
      <c r="L1813" s="210"/>
      <c r="M1813" s="211"/>
      <c r="N1813" s="212"/>
      <c r="O1813" s="212"/>
      <c r="P1813" s="212"/>
      <c r="Q1813" s="212"/>
      <c r="R1813" s="212"/>
      <c r="S1813" s="212"/>
      <c r="T1813" s="213"/>
      <c r="AT1813" s="214" t="s">
        <v>155</v>
      </c>
      <c r="AU1813" s="214" t="s">
        <v>82</v>
      </c>
      <c r="AV1813" s="14" t="s">
        <v>82</v>
      </c>
      <c r="AW1813" s="14" t="s">
        <v>33</v>
      </c>
      <c r="AX1813" s="14" t="s">
        <v>80</v>
      </c>
      <c r="AY1813" s="214" t="s">
        <v>143</v>
      </c>
    </row>
    <row r="1814" spans="1:65" s="2" customFormat="1" ht="24.2" customHeight="1">
      <c r="A1814" s="36"/>
      <c r="B1814" s="37"/>
      <c r="C1814" s="175" t="s">
        <v>2172</v>
      </c>
      <c r="D1814" s="175" t="s">
        <v>146</v>
      </c>
      <c r="E1814" s="176" t="s">
        <v>2173</v>
      </c>
      <c r="F1814" s="177" t="s">
        <v>2174</v>
      </c>
      <c r="G1814" s="178" t="s">
        <v>178</v>
      </c>
      <c r="H1814" s="179">
        <v>82.63</v>
      </c>
      <c r="I1814" s="180"/>
      <c r="J1814" s="181">
        <f>ROUND(I1814*H1814,2)</f>
        <v>0</v>
      </c>
      <c r="K1814" s="177" t="s">
        <v>150</v>
      </c>
      <c r="L1814" s="41"/>
      <c r="M1814" s="182" t="s">
        <v>19</v>
      </c>
      <c r="N1814" s="183" t="s">
        <v>43</v>
      </c>
      <c r="O1814" s="66"/>
      <c r="P1814" s="184">
        <f>O1814*H1814</f>
        <v>0</v>
      </c>
      <c r="Q1814" s="184">
        <v>0</v>
      </c>
      <c r="R1814" s="184">
        <f>Q1814*H1814</f>
        <v>0</v>
      </c>
      <c r="S1814" s="184">
        <v>0</v>
      </c>
      <c r="T1814" s="185">
        <f>S1814*H1814</f>
        <v>0</v>
      </c>
      <c r="U1814" s="36"/>
      <c r="V1814" s="36"/>
      <c r="W1814" s="36"/>
      <c r="X1814" s="36"/>
      <c r="Y1814" s="36"/>
      <c r="Z1814" s="36"/>
      <c r="AA1814" s="36"/>
      <c r="AB1814" s="36"/>
      <c r="AC1814" s="36"/>
      <c r="AD1814" s="36"/>
      <c r="AE1814" s="36"/>
      <c r="AR1814" s="186" t="s">
        <v>257</v>
      </c>
      <c r="AT1814" s="186" t="s">
        <v>146</v>
      </c>
      <c r="AU1814" s="186" t="s">
        <v>82</v>
      </c>
      <c r="AY1814" s="19" t="s">
        <v>143</v>
      </c>
      <c r="BE1814" s="187">
        <f>IF(N1814="základní",J1814,0)</f>
        <v>0</v>
      </c>
      <c r="BF1814" s="187">
        <f>IF(N1814="snížená",J1814,0)</f>
        <v>0</v>
      </c>
      <c r="BG1814" s="187">
        <f>IF(N1814="zákl. přenesená",J1814,0)</f>
        <v>0</v>
      </c>
      <c r="BH1814" s="187">
        <f>IF(N1814="sníž. přenesená",J1814,0)</f>
        <v>0</v>
      </c>
      <c r="BI1814" s="187">
        <f>IF(N1814="nulová",J1814,0)</f>
        <v>0</v>
      </c>
      <c r="BJ1814" s="19" t="s">
        <v>80</v>
      </c>
      <c r="BK1814" s="187">
        <f>ROUND(I1814*H1814,2)</f>
        <v>0</v>
      </c>
      <c r="BL1814" s="19" t="s">
        <v>257</v>
      </c>
      <c r="BM1814" s="186" t="s">
        <v>2175</v>
      </c>
    </row>
    <row r="1815" spans="1:47" s="2" customFormat="1" ht="12">
      <c r="A1815" s="36"/>
      <c r="B1815" s="37"/>
      <c r="C1815" s="38"/>
      <c r="D1815" s="188" t="s">
        <v>153</v>
      </c>
      <c r="E1815" s="38"/>
      <c r="F1815" s="189" t="s">
        <v>2176</v>
      </c>
      <c r="G1815" s="38"/>
      <c r="H1815" s="38"/>
      <c r="I1815" s="190"/>
      <c r="J1815" s="38"/>
      <c r="K1815" s="38"/>
      <c r="L1815" s="41"/>
      <c r="M1815" s="191"/>
      <c r="N1815" s="192"/>
      <c r="O1815" s="66"/>
      <c r="P1815" s="66"/>
      <c r="Q1815" s="66"/>
      <c r="R1815" s="66"/>
      <c r="S1815" s="66"/>
      <c r="T1815" s="67"/>
      <c r="U1815" s="36"/>
      <c r="V1815" s="36"/>
      <c r="W1815" s="36"/>
      <c r="X1815" s="36"/>
      <c r="Y1815" s="36"/>
      <c r="Z1815" s="36"/>
      <c r="AA1815" s="36"/>
      <c r="AB1815" s="36"/>
      <c r="AC1815" s="36"/>
      <c r="AD1815" s="36"/>
      <c r="AE1815" s="36"/>
      <c r="AT1815" s="19" t="s">
        <v>153</v>
      </c>
      <c r="AU1815" s="19" t="s">
        <v>82</v>
      </c>
    </row>
    <row r="1816" spans="2:51" s="13" customFormat="1" ht="12">
      <c r="B1816" s="193"/>
      <c r="C1816" s="194"/>
      <c r="D1816" s="195" t="s">
        <v>155</v>
      </c>
      <c r="E1816" s="196" t="s">
        <v>19</v>
      </c>
      <c r="F1816" s="197" t="s">
        <v>163</v>
      </c>
      <c r="G1816" s="194"/>
      <c r="H1816" s="196" t="s">
        <v>19</v>
      </c>
      <c r="I1816" s="198"/>
      <c r="J1816" s="194"/>
      <c r="K1816" s="194"/>
      <c r="L1816" s="199"/>
      <c r="M1816" s="200"/>
      <c r="N1816" s="201"/>
      <c r="O1816" s="201"/>
      <c r="P1816" s="201"/>
      <c r="Q1816" s="201"/>
      <c r="R1816" s="201"/>
      <c r="S1816" s="201"/>
      <c r="T1816" s="202"/>
      <c r="AT1816" s="203" t="s">
        <v>155</v>
      </c>
      <c r="AU1816" s="203" t="s">
        <v>82</v>
      </c>
      <c r="AV1816" s="13" t="s">
        <v>80</v>
      </c>
      <c r="AW1816" s="13" t="s">
        <v>33</v>
      </c>
      <c r="AX1816" s="13" t="s">
        <v>72</v>
      </c>
      <c r="AY1816" s="203" t="s">
        <v>143</v>
      </c>
    </row>
    <row r="1817" spans="2:51" s="13" customFormat="1" ht="12">
      <c r="B1817" s="193"/>
      <c r="C1817" s="194"/>
      <c r="D1817" s="195" t="s">
        <v>155</v>
      </c>
      <c r="E1817" s="196" t="s">
        <v>19</v>
      </c>
      <c r="F1817" s="197" t="s">
        <v>2143</v>
      </c>
      <c r="G1817" s="194"/>
      <c r="H1817" s="196" t="s">
        <v>19</v>
      </c>
      <c r="I1817" s="198"/>
      <c r="J1817" s="194"/>
      <c r="K1817" s="194"/>
      <c r="L1817" s="199"/>
      <c r="M1817" s="200"/>
      <c r="N1817" s="201"/>
      <c r="O1817" s="201"/>
      <c r="P1817" s="201"/>
      <c r="Q1817" s="201"/>
      <c r="R1817" s="201"/>
      <c r="S1817" s="201"/>
      <c r="T1817" s="202"/>
      <c r="AT1817" s="203" t="s">
        <v>155</v>
      </c>
      <c r="AU1817" s="203" t="s">
        <v>82</v>
      </c>
      <c r="AV1817" s="13" t="s">
        <v>80</v>
      </c>
      <c r="AW1817" s="13" t="s">
        <v>33</v>
      </c>
      <c r="AX1817" s="13" t="s">
        <v>72</v>
      </c>
      <c r="AY1817" s="203" t="s">
        <v>143</v>
      </c>
    </row>
    <row r="1818" spans="2:51" s="14" customFormat="1" ht="12">
      <c r="B1818" s="204"/>
      <c r="C1818" s="205"/>
      <c r="D1818" s="195" t="s">
        <v>155</v>
      </c>
      <c r="E1818" s="206" t="s">
        <v>19</v>
      </c>
      <c r="F1818" s="207" t="s">
        <v>2161</v>
      </c>
      <c r="G1818" s="205"/>
      <c r="H1818" s="208">
        <v>2.7</v>
      </c>
      <c r="I1818" s="209"/>
      <c r="J1818" s="205"/>
      <c r="K1818" s="205"/>
      <c r="L1818" s="210"/>
      <c r="M1818" s="211"/>
      <c r="N1818" s="212"/>
      <c r="O1818" s="212"/>
      <c r="P1818" s="212"/>
      <c r="Q1818" s="212"/>
      <c r="R1818" s="212"/>
      <c r="S1818" s="212"/>
      <c r="T1818" s="213"/>
      <c r="AT1818" s="214" t="s">
        <v>155</v>
      </c>
      <c r="AU1818" s="214" t="s">
        <v>82</v>
      </c>
      <c r="AV1818" s="14" t="s">
        <v>82</v>
      </c>
      <c r="AW1818" s="14" t="s">
        <v>33</v>
      </c>
      <c r="AX1818" s="14" t="s">
        <v>72</v>
      </c>
      <c r="AY1818" s="214" t="s">
        <v>143</v>
      </c>
    </row>
    <row r="1819" spans="2:51" s="13" customFormat="1" ht="12">
      <c r="B1819" s="193"/>
      <c r="C1819" s="194"/>
      <c r="D1819" s="195" t="s">
        <v>155</v>
      </c>
      <c r="E1819" s="196" t="s">
        <v>19</v>
      </c>
      <c r="F1819" s="197" t="s">
        <v>421</v>
      </c>
      <c r="G1819" s="194"/>
      <c r="H1819" s="196" t="s">
        <v>19</v>
      </c>
      <c r="I1819" s="198"/>
      <c r="J1819" s="194"/>
      <c r="K1819" s="194"/>
      <c r="L1819" s="199"/>
      <c r="M1819" s="200"/>
      <c r="N1819" s="201"/>
      <c r="O1819" s="201"/>
      <c r="P1819" s="201"/>
      <c r="Q1819" s="201"/>
      <c r="R1819" s="201"/>
      <c r="S1819" s="201"/>
      <c r="T1819" s="202"/>
      <c r="AT1819" s="203" t="s">
        <v>155</v>
      </c>
      <c r="AU1819" s="203" t="s">
        <v>82</v>
      </c>
      <c r="AV1819" s="13" t="s">
        <v>80</v>
      </c>
      <c r="AW1819" s="13" t="s">
        <v>33</v>
      </c>
      <c r="AX1819" s="13" t="s">
        <v>72</v>
      </c>
      <c r="AY1819" s="203" t="s">
        <v>143</v>
      </c>
    </row>
    <row r="1820" spans="2:51" s="14" customFormat="1" ht="12">
      <c r="B1820" s="204"/>
      <c r="C1820" s="205"/>
      <c r="D1820" s="195" t="s">
        <v>155</v>
      </c>
      <c r="E1820" s="206" t="s">
        <v>19</v>
      </c>
      <c r="F1820" s="207" t="s">
        <v>2177</v>
      </c>
      <c r="G1820" s="205"/>
      <c r="H1820" s="208">
        <v>16.68</v>
      </c>
      <c r="I1820" s="209"/>
      <c r="J1820" s="205"/>
      <c r="K1820" s="205"/>
      <c r="L1820" s="210"/>
      <c r="M1820" s="211"/>
      <c r="N1820" s="212"/>
      <c r="O1820" s="212"/>
      <c r="P1820" s="212"/>
      <c r="Q1820" s="212"/>
      <c r="R1820" s="212"/>
      <c r="S1820" s="212"/>
      <c r="T1820" s="213"/>
      <c r="AT1820" s="214" t="s">
        <v>155</v>
      </c>
      <c r="AU1820" s="214" t="s">
        <v>82</v>
      </c>
      <c r="AV1820" s="14" t="s">
        <v>82</v>
      </c>
      <c r="AW1820" s="14" t="s">
        <v>33</v>
      </c>
      <c r="AX1820" s="14" t="s">
        <v>72</v>
      </c>
      <c r="AY1820" s="214" t="s">
        <v>143</v>
      </c>
    </row>
    <row r="1821" spans="2:51" s="13" customFormat="1" ht="12">
      <c r="B1821" s="193"/>
      <c r="C1821" s="194"/>
      <c r="D1821" s="195" t="s">
        <v>155</v>
      </c>
      <c r="E1821" s="196" t="s">
        <v>19</v>
      </c>
      <c r="F1821" s="197" t="s">
        <v>427</v>
      </c>
      <c r="G1821" s="194"/>
      <c r="H1821" s="196" t="s">
        <v>19</v>
      </c>
      <c r="I1821" s="198"/>
      <c r="J1821" s="194"/>
      <c r="K1821" s="194"/>
      <c r="L1821" s="199"/>
      <c r="M1821" s="200"/>
      <c r="N1821" s="201"/>
      <c r="O1821" s="201"/>
      <c r="P1821" s="201"/>
      <c r="Q1821" s="201"/>
      <c r="R1821" s="201"/>
      <c r="S1821" s="201"/>
      <c r="T1821" s="202"/>
      <c r="AT1821" s="203" t="s">
        <v>155</v>
      </c>
      <c r="AU1821" s="203" t="s">
        <v>82</v>
      </c>
      <c r="AV1821" s="13" t="s">
        <v>80</v>
      </c>
      <c r="AW1821" s="13" t="s">
        <v>33</v>
      </c>
      <c r="AX1821" s="13" t="s">
        <v>72</v>
      </c>
      <c r="AY1821" s="203" t="s">
        <v>143</v>
      </c>
    </row>
    <row r="1822" spans="2:51" s="14" customFormat="1" ht="12">
      <c r="B1822" s="204"/>
      <c r="C1822" s="205"/>
      <c r="D1822" s="195" t="s">
        <v>155</v>
      </c>
      <c r="E1822" s="206" t="s">
        <v>19</v>
      </c>
      <c r="F1822" s="207" t="s">
        <v>2178</v>
      </c>
      <c r="G1822" s="205"/>
      <c r="H1822" s="208">
        <v>14.8</v>
      </c>
      <c r="I1822" s="209"/>
      <c r="J1822" s="205"/>
      <c r="K1822" s="205"/>
      <c r="L1822" s="210"/>
      <c r="M1822" s="211"/>
      <c r="N1822" s="212"/>
      <c r="O1822" s="212"/>
      <c r="P1822" s="212"/>
      <c r="Q1822" s="212"/>
      <c r="R1822" s="212"/>
      <c r="S1822" s="212"/>
      <c r="T1822" s="213"/>
      <c r="AT1822" s="214" t="s">
        <v>155</v>
      </c>
      <c r="AU1822" s="214" t="s">
        <v>82</v>
      </c>
      <c r="AV1822" s="14" t="s">
        <v>82</v>
      </c>
      <c r="AW1822" s="14" t="s">
        <v>33</v>
      </c>
      <c r="AX1822" s="14" t="s">
        <v>72</v>
      </c>
      <c r="AY1822" s="214" t="s">
        <v>143</v>
      </c>
    </row>
    <row r="1823" spans="2:51" s="13" customFormat="1" ht="12">
      <c r="B1823" s="193"/>
      <c r="C1823" s="194"/>
      <c r="D1823" s="195" t="s">
        <v>155</v>
      </c>
      <c r="E1823" s="196" t="s">
        <v>19</v>
      </c>
      <c r="F1823" s="197" t="s">
        <v>456</v>
      </c>
      <c r="G1823" s="194"/>
      <c r="H1823" s="196" t="s">
        <v>19</v>
      </c>
      <c r="I1823" s="198"/>
      <c r="J1823" s="194"/>
      <c r="K1823" s="194"/>
      <c r="L1823" s="199"/>
      <c r="M1823" s="200"/>
      <c r="N1823" s="201"/>
      <c r="O1823" s="201"/>
      <c r="P1823" s="201"/>
      <c r="Q1823" s="201"/>
      <c r="R1823" s="201"/>
      <c r="S1823" s="201"/>
      <c r="T1823" s="202"/>
      <c r="AT1823" s="203" t="s">
        <v>155</v>
      </c>
      <c r="AU1823" s="203" t="s">
        <v>82</v>
      </c>
      <c r="AV1823" s="13" t="s">
        <v>80</v>
      </c>
      <c r="AW1823" s="13" t="s">
        <v>33</v>
      </c>
      <c r="AX1823" s="13" t="s">
        <v>72</v>
      </c>
      <c r="AY1823" s="203" t="s">
        <v>143</v>
      </c>
    </row>
    <row r="1824" spans="2:51" s="14" customFormat="1" ht="12">
      <c r="B1824" s="204"/>
      <c r="C1824" s="205"/>
      <c r="D1824" s="195" t="s">
        <v>155</v>
      </c>
      <c r="E1824" s="206" t="s">
        <v>19</v>
      </c>
      <c r="F1824" s="207" t="s">
        <v>2163</v>
      </c>
      <c r="G1824" s="205"/>
      <c r="H1824" s="208">
        <v>9.25</v>
      </c>
      <c r="I1824" s="209"/>
      <c r="J1824" s="205"/>
      <c r="K1824" s="205"/>
      <c r="L1824" s="210"/>
      <c r="M1824" s="211"/>
      <c r="N1824" s="212"/>
      <c r="O1824" s="212"/>
      <c r="P1824" s="212"/>
      <c r="Q1824" s="212"/>
      <c r="R1824" s="212"/>
      <c r="S1824" s="212"/>
      <c r="T1824" s="213"/>
      <c r="AT1824" s="214" t="s">
        <v>155</v>
      </c>
      <c r="AU1824" s="214" t="s">
        <v>82</v>
      </c>
      <c r="AV1824" s="14" t="s">
        <v>82</v>
      </c>
      <c r="AW1824" s="14" t="s">
        <v>33</v>
      </c>
      <c r="AX1824" s="14" t="s">
        <v>72</v>
      </c>
      <c r="AY1824" s="214" t="s">
        <v>143</v>
      </c>
    </row>
    <row r="1825" spans="2:51" s="13" customFormat="1" ht="12">
      <c r="B1825" s="193"/>
      <c r="C1825" s="194"/>
      <c r="D1825" s="195" t="s">
        <v>155</v>
      </c>
      <c r="E1825" s="196" t="s">
        <v>19</v>
      </c>
      <c r="F1825" s="197" t="s">
        <v>336</v>
      </c>
      <c r="G1825" s="194"/>
      <c r="H1825" s="196" t="s">
        <v>19</v>
      </c>
      <c r="I1825" s="198"/>
      <c r="J1825" s="194"/>
      <c r="K1825" s="194"/>
      <c r="L1825" s="199"/>
      <c r="M1825" s="200"/>
      <c r="N1825" s="201"/>
      <c r="O1825" s="201"/>
      <c r="P1825" s="201"/>
      <c r="Q1825" s="201"/>
      <c r="R1825" s="201"/>
      <c r="S1825" s="201"/>
      <c r="T1825" s="202"/>
      <c r="AT1825" s="203" t="s">
        <v>155</v>
      </c>
      <c r="AU1825" s="203" t="s">
        <v>82</v>
      </c>
      <c r="AV1825" s="13" t="s">
        <v>80</v>
      </c>
      <c r="AW1825" s="13" t="s">
        <v>33</v>
      </c>
      <c r="AX1825" s="13" t="s">
        <v>72</v>
      </c>
      <c r="AY1825" s="203" t="s">
        <v>143</v>
      </c>
    </row>
    <row r="1826" spans="2:51" s="13" customFormat="1" ht="12">
      <c r="B1826" s="193"/>
      <c r="C1826" s="194"/>
      <c r="D1826" s="195" t="s">
        <v>155</v>
      </c>
      <c r="E1826" s="196" t="s">
        <v>19</v>
      </c>
      <c r="F1826" s="197" t="s">
        <v>472</v>
      </c>
      <c r="G1826" s="194"/>
      <c r="H1826" s="196" t="s">
        <v>19</v>
      </c>
      <c r="I1826" s="198"/>
      <c r="J1826" s="194"/>
      <c r="K1826" s="194"/>
      <c r="L1826" s="199"/>
      <c r="M1826" s="200"/>
      <c r="N1826" s="201"/>
      <c r="O1826" s="201"/>
      <c r="P1826" s="201"/>
      <c r="Q1826" s="201"/>
      <c r="R1826" s="201"/>
      <c r="S1826" s="201"/>
      <c r="T1826" s="202"/>
      <c r="AT1826" s="203" t="s">
        <v>155</v>
      </c>
      <c r="AU1826" s="203" t="s">
        <v>82</v>
      </c>
      <c r="AV1826" s="13" t="s">
        <v>80</v>
      </c>
      <c r="AW1826" s="13" t="s">
        <v>33</v>
      </c>
      <c r="AX1826" s="13" t="s">
        <v>72</v>
      </c>
      <c r="AY1826" s="203" t="s">
        <v>143</v>
      </c>
    </row>
    <row r="1827" spans="2:51" s="14" customFormat="1" ht="12">
      <c r="B1827" s="204"/>
      <c r="C1827" s="205"/>
      <c r="D1827" s="195" t="s">
        <v>155</v>
      </c>
      <c r="E1827" s="206" t="s">
        <v>19</v>
      </c>
      <c r="F1827" s="207" t="s">
        <v>2164</v>
      </c>
      <c r="G1827" s="205"/>
      <c r="H1827" s="208">
        <v>39.2</v>
      </c>
      <c r="I1827" s="209"/>
      <c r="J1827" s="205"/>
      <c r="K1827" s="205"/>
      <c r="L1827" s="210"/>
      <c r="M1827" s="211"/>
      <c r="N1827" s="212"/>
      <c r="O1827" s="212"/>
      <c r="P1827" s="212"/>
      <c r="Q1827" s="212"/>
      <c r="R1827" s="212"/>
      <c r="S1827" s="212"/>
      <c r="T1827" s="213"/>
      <c r="AT1827" s="214" t="s">
        <v>155</v>
      </c>
      <c r="AU1827" s="214" t="s">
        <v>82</v>
      </c>
      <c r="AV1827" s="14" t="s">
        <v>82</v>
      </c>
      <c r="AW1827" s="14" t="s">
        <v>33</v>
      </c>
      <c r="AX1827" s="14" t="s">
        <v>72</v>
      </c>
      <c r="AY1827" s="214" t="s">
        <v>143</v>
      </c>
    </row>
    <row r="1828" spans="2:51" s="15" customFormat="1" ht="12">
      <c r="B1828" s="215"/>
      <c r="C1828" s="216"/>
      <c r="D1828" s="195" t="s">
        <v>155</v>
      </c>
      <c r="E1828" s="217" t="s">
        <v>19</v>
      </c>
      <c r="F1828" s="218" t="s">
        <v>166</v>
      </c>
      <c r="G1828" s="216"/>
      <c r="H1828" s="219">
        <v>82.63</v>
      </c>
      <c r="I1828" s="220"/>
      <c r="J1828" s="216"/>
      <c r="K1828" s="216"/>
      <c r="L1828" s="221"/>
      <c r="M1828" s="222"/>
      <c r="N1828" s="223"/>
      <c r="O1828" s="223"/>
      <c r="P1828" s="223"/>
      <c r="Q1828" s="223"/>
      <c r="R1828" s="223"/>
      <c r="S1828" s="223"/>
      <c r="T1828" s="224"/>
      <c r="AT1828" s="225" t="s">
        <v>155</v>
      </c>
      <c r="AU1828" s="225" t="s">
        <v>82</v>
      </c>
      <c r="AV1828" s="15" t="s">
        <v>151</v>
      </c>
      <c r="AW1828" s="15" t="s">
        <v>33</v>
      </c>
      <c r="AX1828" s="15" t="s">
        <v>80</v>
      </c>
      <c r="AY1828" s="225" t="s">
        <v>143</v>
      </c>
    </row>
    <row r="1829" spans="1:65" s="2" customFormat="1" ht="16.5" customHeight="1">
      <c r="A1829" s="36"/>
      <c r="B1829" s="37"/>
      <c r="C1829" s="175" t="s">
        <v>2179</v>
      </c>
      <c r="D1829" s="175" t="s">
        <v>146</v>
      </c>
      <c r="E1829" s="176" t="s">
        <v>2180</v>
      </c>
      <c r="F1829" s="177" t="s">
        <v>2181</v>
      </c>
      <c r="G1829" s="178" t="s">
        <v>178</v>
      </c>
      <c r="H1829" s="179">
        <v>140.03</v>
      </c>
      <c r="I1829" s="180"/>
      <c r="J1829" s="181">
        <f>ROUND(I1829*H1829,2)</f>
        <v>0</v>
      </c>
      <c r="K1829" s="177" t="s">
        <v>150</v>
      </c>
      <c r="L1829" s="41"/>
      <c r="M1829" s="182" t="s">
        <v>19</v>
      </c>
      <c r="N1829" s="183" t="s">
        <v>43</v>
      </c>
      <c r="O1829" s="66"/>
      <c r="P1829" s="184">
        <f>O1829*H1829</f>
        <v>0</v>
      </c>
      <c r="Q1829" s="184">
        <v>0</v>
      </c>
      <c r="R1829" s="184">
        <f>Q1829*H1829</f>
        <v>0</v>
      </c>
      <c r="S1829" s="184">
        <v>0</v>
      </c>
      <c r="T1829" s="185">
        <f>S1829*H1829</f>
        <v>0</v>
      </c>
      <c r="U1829" s="36"/>
      <c r="V1829" s="36"/>
      <c r="W1829" s="36"/>
      <c r="X1829" s="36"/>
      <c r="Y1829" s="36"/>
      <c r="Z1829" s="36"/>
      <c r="AA1829" s="36"/>
      <c r="AB1829" s="36"/>
      <c r="AC1829" s="36"/>
      <c r="AD1829" s="36"/>
      <c r="AE1829" s="36"/>
      <c r="AR1829" s="186" t="s">
        <v>257</v>
      </c>
      <c r="AT1829" s="186" t="s">
        <v>146</v>
      </c>
      <c r="AU1829" s="186" t="s">
        <v>82</v>
      </c>
      <c r="AY1829" s="19" t="s">
        <v>143</v>
      </c>
      <c r="BE1829" s="187">
        <f>IF(N1829="základní",J1829,0)</f>
        <v>0</v>
      </c>
      <c r="BF1829" s="187">
        <f>IF(N1829="snížená",J1829,0)</f>
        <v>0</v>
      </c>
      <c r="BG1829" s="187">
        <f>IF(N1829="zákl. přenesená",J1829,0)</f>
        <v>0</v>
      </c>
      <c r="BH1829" s="187">
        <f>IF(N1829="sníž. přenesená",J1829,0)</f>
        <v>0</v>
      </c>
      <c r="BI1829" s="187">
        <f>IF(N1829="nulová",J1829,0)</f>
        <v>0</v>
      </c>
      <c r="BJ1829" s="19" t="s">
        <v>80</v>
      </c>
      <c r="BK1829" s="187">
        <f>ROUND(I1829*H1829,2)</f>
        <v>0</v>
      </c>
      <c r="BL1829" s="19" t="s">
        <v>257</v>
      </c>
      <c r="BM1829" s="186" t="s">
        <v>2182</v>
      </c>
    </row>
    <row r="1830" spans="1:47" s="2" customFormat="1" ht="12">
      <c r="A1830" s="36"/>
      <c r="B1830" s="37"/>
      <c r="C1830" s="38"/>
      <c r="D1830" s="188" t="s">
        <v>153</v>
      </c>
      <c r="E1830" s="38"/>
      <c r="F1830" s="189" t="s">
        <v>2183</v>
      </c>
      <c r="G1830" s="38"/>
      <c r="H1830" s="38"/>
      <c r="I1830" s="190"/>
      <c r="J1830" s="38"/>
      <c r="K1830" s="38"/>
      <c r="L1830" s="41"/>
      <c r="M1830" s="191"/>
      <c r="N1830" s="192"/>
      <c r="O1830" s="66"/>
      <c r="P1830" s="66"/>
      <c r="Q1830" s="66"/>
      <c r="R1830" s="66"/>
      <c r="S1830" s="66"/>
      <c r="T1830" s="67"/>
      <c r="U1830" s="36"/>
      <c r="V1830" s="36"/>
      <c r="W1830" s="36"/>
      <c r="X1830" s="36"/>
      <c r="Y1830" s="36"/>
      <c r="Z1830" s="36"/>
      <c r="AA1830" s="36"/>
      <c r="AB1830" s="36"/>
      <c r="AC1830" s="36"/>
      <c r="AD1830" s="36"/>
      <c r="AE1830" s="36"/>
      <c r="AT1830" s="19" t="s">
        <v>153</v>
      </c>
      <c r="AU1830" s="19" t="s">
        <v>82</v>
      </c>
    </row>
    <row r="1831" spans="1:65" s="2" customFormat="1" ht="16.5" customHeight="1">
      <c r="A1831" s="36"/>
      <c r="B1831" s="37"/>
      <c r="C1831" s="175" t="s">
        <v>2184</v>
      </c>
      <c r="D1831" s="175" t="s">
        <v>146</v>
      </c>
      <c r="E1831" s="176" t="s">
        <v>2185</v>
      </c>
      <c r="F1831" s="177" t="s">
        <v>2186</v>
      </c>
      <c r="G1831" s="178" t="s">
        <v>178</v>
      </c>
      <c r="H1831" s="179">
        <v>7.5</v>
      </c>
      <c r="I1831" s="180"/>
      <c r="J1831" s="181">
        <f>ROUND(I1831*H1831,2)</f>
        <v>0</v>
      </c>
      <c r="K1831" s="177" t="s">
        <v>150</v>
      </c>
      <c r="L1831" s="41"/>
      <c r="M1831" s="182" t="s">
        <v>19</v>
      </c>
      <c r="N1831" s="183" t="s">
        <v>43</v>
      </c>
      <c r="O1831" s="66"/>
      <c r="P1831" s="184">
        <f>O1831*H1831</f>
        <v>0</v>
      </c>
      <c r="Q1831" s="184">
        <v>0</v>
      </c>
      <c r="R1831" s="184">
        <f>Q1831*H1831</f>
        <v>0</v>
      </c>
      <c r="S1831" s="184">
        <v>0</v>
      </c>
      <c r="T1831" s="185">
        <f>S1831*H1831</f>
        <v>0</v>
      </c>
      <c r="U1831" s="36"/>
      <c r="V1831" s="36"/>
      <c r="W1831" s="36"/>
      <c r="X1831" s="36"/>
      <c r="Y1831" s="36"/>
      <c r="Z1831" s="36"/>
      <c r="AA1831" s="36"/>
      <c r="AB1831" s="36"/>
      <c r="AC1831" s="36"/>
      <c r="AD1831" s="36"/>
      <c r="AE1831" s="36"/>
      <c r="AR1831" s="186" t="s">
        <v>257</v>
      </c>
      <c r="AT1831" s="186" t="s">
        <v>146</v>
      </c>
      <c r="AU1831" s="186" t="s">
        <v>82</v>
      </c>
      <c r="AY1831" s="19" t="s">
        <v>143</v>
      </c>
      <c r="BE1831" s="187">
        <f>IF(N1831="základní",J1831,0)</f>
        <v>0</v>
      </c>
      <c r="BF1831" s="187">
        <f>IF(N1831="snížená",J1831,0)</f>
        <v>0</v>
      </c>
      <c r="BG1831" s="187">
        <f>IF(N1831="zákl. přenesená",J1831,0)</f>
        <v>0</v>
      </c>
      <c r="BH1831" s="187">
        <f>IF(N1831="sníž. přenesená",J1831,0)</f>
        <v>0</v>
      </c>
      <c r="BI1831" s="187">
        <f>IF(N1831="nulová",J1831,0)</f>
        <v>0</v>
      </c>
      <c r="BJ1831" s="19" t="s">
        <v>80</v>
      </c>
      <c r="BK1831" s="187">
        <f>ROUND(I1831*H1831,2)</f>
        <v>0</v>
      </c>
      <c r="BL1831" s="19" t="s">
        <v>257</v>
      </c>
      <c r="BM1831" s="186" t="s">
        <v>2187</v>
      </c>
    </row>
    <row r="1832" spans="1:47" s="2" customFormat="1" ht="12">
      <c r="A1832" s="36"/>
      <c r="B1832" s="37"/>
      <c r="C1832" s="38"/>
      <c r="D1832" s="188" t="s">
        <v>153</v>
      </c>
      <c r="E1832" s="38"/>
      <c r="F1832" s="189" t="s">
        <v>2188</v>
      </c>
      <c r="G1832" s="38"/>
      <c r="H1832" s="38"/>
      <c r="I1832" s="190"/>
      <c r="J1832" s="38"/>
      <c r="K1832" s="38"/>
      <c r="L1832" s="41"/>
      <c r="M1832" s="191"/>
      <c r="N1832" s="192"/>
      <c r="O1832" s="66"/>
      <c r="P1832" s="66"/>
      <c r="Q1832" s="66"/>
      <c r="R1832" s="66"/>
      <c r="S1832" s="66"/>
      <c r="T1832" s="67"/>
      <c r="U1832" s="36"/>
      <c r="V1832" s="36"/>
      <c r="W1832" s="36"/>
      <c r="X1832" s="36"/>
      <c r="Y1832" s="36"/>
      <c r="Z1832" s="36"/>
      <c r="AA1832" s="36"/>
      <c r="AB1832" s="36"/>
      <c r="AC1832" s="36"/>
      <c r="AD1832" s="36"/>
      <c r="AE1832" s="36"/>
      <c r="AT1832" s="19" t="s">
        <v>153</v>
      </c>
      <c r="AU1832" s="19" t="s">
        <v>82</v>
      </c>
    </row>
    <row r="1833" spans="2:51" s="14" customFormat="1" ht="12">
      <c r="B1833" s="204"/>
      <c r="C1833" s="205"/>
      <c r="D1833" s="195" t="s">
        <v>155</v>
      </c>
      <c r="E1833" s="206" t="s">
        <v>19</v>
      </c>
      <c r="F1833" s="207" t="s">
        <v>2189</v>
      </c>
      <c r="G1833" s="205"/>
      <c r="H1833" s="208">
        <v>7.5</v>
      </c>
      <c r="I1833" s="209"/>
      <c r="J1833" s="205"/>
      <c r="K1833" s="205"/>
      <c r="L1833" s="210"/>
      <c r="M1833" s="211"/>
      <c r="N1833" s="212"/>
      <c r="O1833" s="212"/>
      <c r="P1833" s="212"/>
      <c r="Q1833" s="212"/>
      <c r="R1833" s="212"/>
      <c r="S1833" s="212"/>
      <c r="T1833" s="213"/>
      <c r="AT1833" s="214" t="s">
        <v>155</v>
      </c>
      <c r="AU1833" s="214" t="s">
        <v>82</v>
      </c>
      <c r="AV1833" s="14" t="s">
        <v>82</v>
      </c>
      <c r="AW1833" s="14" t="s">
        <v>33</v>
      </c>
      <c r="AX1833" s="14" t="s">
        <v>80</v>
      </c>
      <c r="AY1833" s="214" t="s">
        <v>143</v>
      </c>
    </row>
    <row r="1834" spans="1:65" s="2" customFormat="1" ht="16.5" customHeight="1">
      <c r="A1834" s="36"/>
      <c r="B1834" s="37"/>
      <c r="C1834" s="175" t="s">
        <v>2190</v>
      </c>
      <c r="D1834" s="175" t="s">
        <v>146</v>
      </c>
      <c r="E1834" s="176" t="s">
        <v>2191</v>
      </c>
      <c r="F1834" s="177" t="s">
        <v>2192</v>
      </c>
      <c r="G1834" s="178" t="s">
        <v>178</v>
      </c>
      <c r="H1834" s="179">
        <v>82.63</v>
      </c>
      <c r="I1834" s="180"/>
      <c r="J1834" s="181">
        <f>ROUND(I1834*H1834,2)</f>
        <v>0</v>
      </c>
      <c r="K1834" s="177" t="s">
        <v>150</v>
      </c>
      <c r="L1834" s="41"/>
      <c r="M1834" s="182" t="s">
        <v>19</v>
      </c>
      <c r="N1834" s="183" t="s">
        <v>43</v>
      </c>
      <c r="O1834" s="66"/>
      <c r="P1834" s="184">
        <f>O1834*H1834</f>
        <v>0</v>
      </c>
      <c r="Q1834" s="184">
        <v>0.0002</v>
      </c>
      <c r="R1834" s="184">
        <f>Q1834*H1834</f>
        <v>0.016526</v>
      </c>
      <c r="S1834" s="184">
        <v>0</v>
      </c>
      <c r="T1834" s="185">
        <f>S1834*H1834</f>
        <v>0</v>
      </c>
      <c r="U1834" s="36"/>
      <c r="V1834" s="36"/>
      <c r="W1834" s="36"/>
      <c r="X1834" s="36"/>
      <c r="Y1834" s="36"/>
      <c r="Z1834" s="36"/>
      <c r="AA1834" s="36"/>
      <c r="AB1834" s="36"/>
      <c r="AC1834" s="36"/>
      <c r="AD1834" s="36"/>
      <c r="AE1834" s="36"/>
      <c r="AR1834" s="186" t="s">
        <v>257</v>
      </c>
      <c r="AT1834" s="186" t="s">
        <v>146</v>
      </c>
      <c r="AU1834" s="186" t="s">
        <v>82</v>
      </c>
      <c r="AY1834" s="19" t="s">
        <v>143</v>
      </c>
      <c r="BE1834" s="187">
        <f>IF(N1834="základní",J1834,0)</f>
        <v>0</v>
      </c>
      <c r="BF1834" s="187">
        <f>IF(N1834="snížená",J1834,0)</f>
        <v>0</v>
      </c>
      <c r="BG1834" s="187">
        <f>IF(N1834="zákl. přenesená",J1834,0)</f>
        <v>0</v>
      </c>
      <c r="BH1834" s="187">
        <f>IF(N1834="sníž. přenesená",J1834,0)</f>
        <v>0</v>
      </c>
      <c r="BI1834" s="187">
        <f>IF(N1834="nulová",J1834,0)</f>
        <v>0</v>
      </c>
      <c r="BJ1834" s="19" t="s">
        <v>80</v>
      </c>
      <c r="BK1834" s="187">
        <f>ROUND(I1834*H1834,2)</f>
        <v>0</v>
      </c>
      <c r="BL1834" s="19" t="s">
        <v>257</v>
      </c>
      <c r="BM1834" s="186" t="s">
        <v>2193</v>
      </c>
    </row>
    <row r="1835" spans="1:47" s="2" customFormat="1" ht="12">
      <c r="A1835" s="36"/>
      <c r="B1835" s="37"/>
      <c r="C1835" s="38"/>
      <c r="D1835" s="188" t="s">
        <v>153</v>
      </c>
      <c r="E1835" s="38"/>
      <c r="F1835" s="189" t="s">
        <v>2194</v>
      </c>
      <c r="G1835" s="38"/>
      <c r="H1835" s="38"/>
      <c r="I1835" s="190"/>
      <c r="J1835" s="38"/>
      <c r="K1835" s="38"/>
      <c r="L1835" s="41"/>
      <c r="M1835" s="191"/>
      <c r="N1835" s="192"/>
      <c r="O1835" s="66"/>
      <c r="P1835" s="66"/>
      <c r="Q1835" s="66"/>
      <c r="R1835" s="66"/>
      <c r="S1835" s="66"/>
      <c r="T1835" s="67"/>
      <c r="U1835" s="36"/>
      <c r="V1835" s="36"/>
      <c r="W1835" s="36"/>
      <c r="X1835" s="36"/>
      <c r="Y1835" s="36"/>
      <c r="Z1835" s="36"/>
      <c r="AA1835" s="36"/>
      <c r="AB1835" s="36"/>
      <c r="AC1835" s="36"/>
      <c r="AD1835" s="36"/>
      <c r="AE1835" s="36"/>
      <c r="AT1835" s="19" t="s">
        <v>153</v>
      </c>
      <c r="AU1835" s="19" t="s">
        <v>82</v>
      </c>
    </row>
    <row r="1836" spans="2:51" s="13" customFormat="1" ht="12">
      <c r="B1836" s="193"/>
      <c r="C1836" s="194"/>
      <c r="D1836" s="195" t="s">
        <v>155</v>
      </c>
      <c r="E1836" s="196" t="s">
        <v>19</v>
      </c>
      <c r="F1836" s="197" t="s">
        <v>163</v>
      </c>
      <c r="G1836" s="194"/>
      <c r="H1836" s="196" t="s">
        <v>19</v>
      </c>
      <c r="I1836" s="198"/>
      <c r="J1836" s="194"/>
      <c r="K1836" s="194"/>
      <c r="L1836" s="199"/>
      <c r="M1836" s="200"/>
      <c r="N1836" s="201"/>
      <c r="O1836" s="201"/>
      <c r="P1836" s="201"/>
      <c r="Q1836" s="201"/>
      <c r="R1836" s="201"/>
      <c r="S1836" s="201"/>
      <c r="T1836" s="202"/>
      <c r="AT1836" s="203" t="s">
        <v>155</v>
      </c>
      <c r="AU1836" s="203" t="s">
        <v>82</v>
      </c>
      <c r="AV1836" s="13" t="s">
        <v>80</v>
      </c>
      <c r="AW1836" s="13" t="s">
        <v>33</v>
      </c>
      <c r="AX1836" s="13" t="s">
        <v>72</v>
      </c>
      <c r="AY1836" s="203" t="s">
        <v>143</v>
      </c>
    </row>
    <row r="1837" spans="2:51" s="14" customFormat="1" ht="12">
      <c r="B1837" s="204"/>
      <c r="C1837" s="205"/>
      <c r="D1837" s="195" t="s">
        <v>155</v>
      </c>
      <c r="E1837" s="206" t="s">
        <v>19</v>
      </c>
      <c r="F1837" s="207" t="s">
        <v>2195</v>
      </c>
      <c r="G1837" s="205"/>
      <c r="H1837" s="208">
        <v>2.7</v>
      </c>
      <c r="I1837" s="209"/>
      <c r="J1837" s="205"/>
      <c r="K1837" s="205"/>
      <c r="L1837" s="210"/>
      <c r="M1837" s="211"/>
      <c r="N1837" s="212"/>
      <c r="O1837" s="212"/>
      <c r="P1837" s="212"/>
      <c r="Q1837" s="212"/>
      <c r="R1837" s="212"/>
      <c r="S1837" s="212"/>
      <c r="T1837" s="213"/>
      <c r="AT1837" s="214" t="s">
        <v>155</v>
      </c>
      <c r="AU1837" s="214" t="s">
        <v>82</v>
      </c>
      <c r="AV1837" s="14" t="s">
        <v>82</v>
      </c>
      <c r="AW1837" s="14" t="s">
        <v>33</v>
      </c>
      <c r="AX1837" s="14" t="s">
        <v>72</v>
      </c>
      <c r="AY1837" s="214" t="s">
        <v>143</v>
      </c>
    </row>
    <row r="1838" spans="2:51" s="14" customFormat="1" ht="12">
      <c r="B1838" s="204"/>
      <c r="C1838" s="205"/>
      <c r="D1838" s="195" t="s">
        <v>155</v>
      </c>
      <c r="E1838" s="206" t="s">
        <v>19</v>
      </c>
      <c r="F1838" s="207" t="s">
        <v>1445</v>
      </c>
      <c r="G1838" s="205"/>
      <c r="H1838" s="208">
        <v>16.68</v>
      </c>
      <c r="I1838" s="209"/>
      <c r="J1838" s="205"/>
      <c r="K1838" s="205"/>
      <c r="L1838" s="210"/>
      <c r="M1838" s="211"/>
      <c r="N1838" s="212"/>
      <c r="O1838" s="212"/>
      <c r="P1838" s="212"/>
      <c r="Q1838" s="212"/>
      <c r="R1838" s="212"/>
      <c r="S1838" s="212"/>
      <c r="T1838" s="213"/>
      <c r="AT1838" s="214" t="s">
        <v>155</v>
      </c>
      <c r="AU1838" s="214" t="s">
        <v>82</v>
      </c>
      <c r="AV1838" s="14" t="s">
        <v>82</v>
      </c>
      <c r="AW1838" s="14" t="s">
        <v>33</v>
      </c>
      <c r="AX1838" s="14" t="s">
        <v>72</v>
      </c>
      <c r="AY1838" s="214" t="s">
        <v>143</v>
      </c>
    </row>
    <row r="1839" spans="2:51" s="14" customFormat="1" ht="12">
      <c r="B1839" s="204"/>
      <c r="C1839" s="205"/>
      <c r="D1839" s="195" t="s">
        <v>155</v>
      </c>
      <c r="E1839" s="206" t="s">
        <v>19</v>
      </c>
      <c r="F1839" s="207" t="s">
        <v>1446</v>
      </c>
      <c r="G1839" s="205"/>
      <c r="H1839" s="208">
        <v>14.8</v>
      </c>
      <c r="I1839" s="209"/>
      <c r="J1839" s="205"/>
      <c r="K1839" s="205"/>
      <c r="L1839" s="210"/>
      <c r="M1839" s="211"/>
      <c r="N1839" s="212"/>
      <c r="O1839" s="212"/>
      <c r="P1839" s="212"/>
      <c r="Q1839" s="212"/>
      <c r="R1839" s="212"/>
      <c r="S1839" s="212"/>
      <c r="T1839" s="213"/>
      <c r="AT1839" s="214" t="s">
        <v>155</v>
      </c>
      <c r="AU1839" s="214" t="s">
        <v>82</v>
      </c>
      <c r="AV1839" s="14" t="s">
        <v>82</v>
      </c>
      <c r="AW1839" s="14" t="s">
        <v>33</v>
      </c>
      <c r="AX1839" s="14" t="s">
        <v>72</v>
      </c>
      <c r="AY1839" s="214" t="s">
        <v>143</v>
      </c>
    </row>
    <row r="1840" spans="2:51" s="14" customFormat="1" ht="12">
      <c r="B1840" s="204"/>
      <c r="C1840" s="205"/>
      <c r="D1840" s="195" t="s">
        <v>155</v>
      </c>
      <c r="E1840" s="206" t="s">
        <v>19</v>
      </c>
      <c r="F1840" s="207" t="s">
        <v>1449</v>
      </c>
      <c r="G1840" s="205"/>
      <c r="H1840" s="208">
        <v>9.25</v>
      </c>
      <c r="I1840" s="209"/>
      <c r="J1840" s="205"/>
      <c r="K1840" s="205"/>
      <c r="L1840" s="210"/>
      <c r="M1840" s="211"/>
      <c r="N1840" s="212"/>
      <c r="O1840" s="212"/>
      <c r="P1840" s="212"/>
      <c r="Q1840" s="212"/>
      <c r="R1840" s="212"/>
      <c r="S1840" s="212"/>
      <c r="T1840" s="213"/>
      <c r="AT1840" s="214" t="s">
        <v>155</v>
      </c>
      <c r="AU1840" s="214" t="s">
        <v>82</v>
      </c>
      <c r="AV1840" s="14" t="s">
        <v>82</v>
      </c>
      <c r="AW1840" s="14" t="s">
        <v>33</v>
      </c>
      <c r="AX1840" s="14" t="s">
        <v>72</v>
      </c>
      <c r="AY1840" s="214" t="s">
        <v>143</v>
      </c>
    </row>
    <row r="1841" spans="2:51" s="16" customFormat="1" ht="12">
      <c r="B1841" s="236"/>
      <c r="C1841" s="237"/>
      <c r="D1841" s="195" t="s">
        <v>155</v>
      </c>
      <c r="E1841" s="238" t="s">
        <v>19</v>
      </c>
      <c r="F1841" s="239" t="s">
        <v>361</v>
      </c>
      <c r="G1841" s="237"/>
      <c r="H1841" s="240">
        <v>43.43</v>
      </c>
      <c r="I1841" s="241"/>
      <c r="J1841" s="237"/>
      <c r="K1841" s="237"/>
      <c r="L1841" s="242"/>
      <c r="M1841" s="243"/>
      <c r="N1841" s="244"/>
      <c r="O1841" s="244"/>
      <c r="P1841" s="244"/>
      <c r="Q1841" s="244"/>
      <c r="R1841" s="244"/>
      <c r="S1841" s="244"/>
      <c r="T1841" s="245"/>
      <c r="AT1841" s="246" t="s">
        <v>155</v>
      </c>
      <c r="AU1841" s="246" t="s">
        <v>82</v>
      </c>
      <c r="AV1841" s="16" t="s">
        <v>144</v>
      </c>
      <c r="AW1841" s="16" t="s">
        <v>33</v>
      </c>
      <c r="AX1841" s="16" t="s">
        <v>72</v>
      </c>
      <c r="AY1841" s="246" t="s">
        <v>143</v>
      </c>
    </row>
    <row r="1842" spans="2:51" s="13" customFormat="1" ht="12">
      <c r="B1842" s="193"/>
      <c r="C1842" s="194"/>
      <c r="D1842" s="195" t="s">
        <v>155</v>
      </c>
      <c r="E1842" s="196" t="s">
        <v>19</v>
      </c>
      <c r="F1842" s="197" t="s">
        <v>336</v>
      </c>
      <c r="G1842" s="194"/>
      <c r="H1842" s="196" t="s">
        <v>19</v>
      </c>
      <c r="I1842" s="198"/>
      <c r="J1842" s="194"/>
      <c r="K1842" s="194"/>
      <c r="L1842" s="199"/>
      <c r="M1842" s="200"/>
      <c r="N1842" s="201"/>
      <c r="O1842" s="201"/>
      <c r="P1842" s="201"/>
      <c r="Q1842" s="201"/>
      <c r="R1842" s="201"/>
      <c r="S1842" s="201"/>
      <c r="T1842" s="202"/>
      <c r="AT1842" s="203" t="s">
        <v>155</v>
      </c>
      <c r="AU1842" s="203" t="s">
        <v>82</v>
      </c>
      <c r="AV1842" s="13" t="s">
        <v>80</v>
      </c>
      <c r="AW1842" s="13" t="s">
        <v>33</v>
      </c>
      <c r="AX1842" s="13" t="s">
        <v>72</v>
      </c>
      <c r="AY1842" s="203" t="s">
        <v>143</v>
      </c>
    </row>
    <row r="1843" spans="2:51" s="14" customFormat="1" ht="12">
      <c r="B1843" s="204"/>
      <c r="C1843" s="205"/>
      <c r="D1843" s="195" t="s">
        <v>155</v>
      </c>
      <c r="E1843" s="206" t="s">
        <v>19</v>
      </c>
      <c r="F1843" s="207" t="s">
        <v>1452</v>
      </c>
      <c r="G1843" s="205"/>
      <c r="H1843" s="208">
        <v>39.2</v>
      </c>
      <c r="I1843" s="209"/>
      <c r="J1843" s="205"/>
      <c r="K1843" s="205"/>
      <c r="L1843" s="210"/>
      <c r="M1843" s="211"/>
      <c r="N1843" s="212"/>
      <c r="O1843" s="212"/>
      <c r="P1843" s="212"/>
      <c r="Q1843" s="212"/>
      <c r="R1843" s="212"/>
      <c r="S1843" s="212"/>
      <c r="T1843" s="213"/>
      <c r="AT1843" s="214" t="s">
        <v>155</v>
      </c>
      <c r="AU1843" s="214" t="s">
        <v>82</v>
      </c>
      <c r="AV1843" s="14" t="s">
        <v>82</v>
      </c>
      <c r="AW1843" s="14" t="s">
        <v>33</v>
      </c>
      <c r="AX1843" s="14" t="s">
        <v>72</v>
      </c>
      <c r="AY1843" s="214" t="s">
        <v>143</v>
      </c>
    </row>
    <row r="1844" spans="2:51" s="15" customFormat="1" ht="12">
      <c r="B1844" s="215"/>
      <c r="C1844" s="216"/>
      <c r="D1844" s="195" t="s">
        <v>155</v>
      </c>
      <c r="E1844" s="217" t="s">
        <v>19</v>
      </c>
      <c r="F1844" s="218" t="s">
        <v>166</v>
      </c>
      <c r="G1844" s="216"/>
      <c r="H1844" s="219">
        <v>82.63</v>
      </c>
      <c r="I1844" s="220"/>
      <c r="J1844" s="216"/>
      <c r="K1844" s="216"/>
      <c r="L1844" s="221"/>
      <c r="M1844" s="222"/>
      <c r="N1844" s="223"/>
      <c r="O1844" s="223"/>
      <c r="P1844" s="223"/>
      <c r="Q1844" s="223"/>
      <c r="R1844" s="223"/>
      <c r="S1844" s="223"/>
      <c r="T1844" s="224"/>
      <c r="AT1844" s="225" t="s">
        <v>155</v>
      </c>
      <c r="AU1844" s="225" t="s">
        <v>82</v>
      </c>
      <c r="AV1844" s="15" t="s">
        <v>151</v>
      </c>
      <c r="AW1844" s="15" t="s">
        <v>33</v>
      </c>
      <c r="AX1844" s="15" t="s">
        <v>80</v>
      </c>
      <c r="AY1844" s="225" t="s">
        <v>143</v>
      </c>
    </row>
    <row r="1845" spans="1:65" s="2" customFormat="1" ht="16.5" customHeight="1">
      <c r="A1845" s="36"/>
      <c r="B1845" s="37"/>
      <c r="C1845" s="175" t="s">
        <v>2196</v>
      </c>
      <c r="D1845" s="175" t="s">
        <v>146</v>
      </c>
      <c r="E1845" s="176" t="s">
        <v>2197</v>
      </c>
      <c r="F1845" s="177" t="s">
        <v>2198</v>
      </c>
      <c r="G1845" s="178" t="s">
        <v>178</v>
      </c>
      <c r="H1845" s="179">
        <v>3.75</v>
      </c>
      <c r="I1845" s="180"/>
      <c r="J1845" s="181">
        <f>ROUND(I1845*H1845,2)</f>
        <v>0</v>
      </c>
      <c r="K1845" s="177" t="s">
        <v>150</v>
      </c>
      <c r="L1845" s="41"/>
      <c r="M1845" s="182" t="s">
        <v>19</v>
      </c>
      <c r="N1845" s="183" t="s">
        <v>43</v>
      </c>
      <c r="O1845" s="66"/>
      <c r="P1845" s="184">
        <f>O1845*H1845</f>
        <v>0</v>
      </c>
      <c r="Q1845" s="184">
        <v>0.0003</v>
      </c>
      <c r="R1845" s="184">
        <f>Q1845*H1845</f>
        <v>0.001125</v>
      </c>
      <c r="S1845" s="184">
        <v>0</v>
      </c>
      <c r="T1845" s="185">
        <f>S1845*H1845</f>
        <v>0</v>
      </c>
      <c r="U1845" s="36"/>
      <c r="V1845" s="36"/>
      <c r="W1845" s="36"/>
      <c r="X1845" s="36"/>
      <c r="Y1845" s="36"/>
      <c r="Z1845" s="36"/>
      <c r="AA1845" s="36"/>
      <c r="AB1845" s="36"/>
      <c r="AC1845" s="36"/>
      <c r="AD1845" s="36"/>
      <c r="AE1845" s="36"/>
      <c r="AR1845" s="186" t="s">
        <v>257</v>
      </c>
      <c r="AT1845" s="186" t="s">
        <v>146</v>
      </c>
      <c r="AU1845" s="186" t="s">
        <v>82</v>
      </c>
      <c r="AY1845" s="19" t="s">
        <v>143</v>
      </c>
      <c r="BE1845" s="187">
        <f>IF(N1845="základní",J1845,0)</f>
        <v>0</v>
      </c>
      <c r="BF1845" s="187">
        <f>IF(N1845="snížená",J1845,0)</f>
        <v>0</v>
      </c>
      <c r="BG1845" s="187">
        <f>IF(N1845="zákl. přenesená",J1845,0)</f>
        <v>0</v>
      </c>
      <c r="BH1845" s="187">
        <f>IF(N1845="sníž. přenesená",J1845,0)</f>
        <v>0</v>
      </c>
      <c r="BI1845" s="187">
        <f>IF(N1845="nulová",J1845,0)</f>
        <v>0</v>
      </c>
      <c r="BJ1845" s="19" t="s">
        <v>80</v>
      </c>
      <c r="BK1845" s="187">
        <f>ROUND(I1845*H1845,2)</f>
        <v>0</v>
      </c>
      <c r="BL1845" s="19" t="s">
        <v>257</v>
      </c>
      <c r="BM1845" s="186" t="s">
        <v>2199</v>
      </c>
    </row>
    <row r="1846" spans="1:47" s="2" customFormat="1" ht="12">
      <c r="A1846" s="36"/>
      <c r="B1846" s="37"/>
      <c r="C1846" s="38"/>
      <c r="D1846" s="188" t="s">
        <v>153</v>
      </c>
      <c r="E1846" s="38"/>
      <c r="F1846" s="189" t="s">
        <v>2200</v>
      </c>
      <c r="G1846" s="38"/>
      <c r="H1846" s="38"/>
      <c r="I1846" s="190"/>
      <c r="J1846" s="38"/>
      <c r="K1846" s="38"/>
      <c r="L1846" s="41"/>
      <c r="M1846" s="191"/>
      <c r="N1846" s="192"/>
      <c r="O1846" s="66"/>
      <c r="P1846" s="66"/>
      <c r="Q1846" s="66"/>
      <c r="R1846" s="66"/>
      <c r="S1846" s="66"/>
      <c r="T1846" s="67"/>
      <c r="U1846" s="36"/>
      <c r="V1846" s="36"/>
      <c r="W1846" s="36"/>
      <c r="X1846" s="36"/>
      <c r="Y1846" s="36"/>
      <c r="Z1846" s="36"/>
      <c r="AA1846" s="36"/>
      <c r="AB1846" s="36"/>
      <c r="AC1846" s="36"/>
      <c r="AD1846" s="36"/>
      <c r="AE1846" s="36"/>
      <c r="AT1846" s="19" t="s">
        <v>153</v>
      </c>
      <c r="AU1846" s="19" t="s">
        <v>82</v>
      </c>
    </row>
    <row r="1847" spans="2:51" s="13" customFormat="1" ht="12">
      <c r="B1847" s="193"/>
      <c r="C1847" s="194"/>
      <c r="D1847" s="195" t="s">
        <v>155</v>
      </c>
      <c r="E1847" s="196" t="s">
        <v>19</v>
      </c>
      <c r="F1847" s="197" t="s">
        <v>163</v>
      </c>
      <c r="G1847" s="194"/>
      <c r="H1847" s="196" t="s">
        <v>19</v>
      </c>
      <c r="I1847" s="198"/>
      <c r="J1847" s="194"/>
      <c r="K1847" s="194"/>
      <c r="L1847" s="199"/>
      <c r="M1847" s="200"/>
      <c r="N1847" s="201"/>
      <c r="O1847" s="201"/>
      <c r="P1847" s="201"/>
      <c r="Q1847" s="201"/>
      <c r="R1847" s="201"/>
      <c r="S1847" s="201"/>
      <c r="T1847" s="202"/>
      <c r="AT1847" s="203" t="s">
        <v>155</v>
      </c>
      <c r="AU1847" s="203" t="s">
        <v>82</v>
      </c>
      <c r="AV1847" s="13" t="s">
        <v>80</v>
      </c>
      <c r="AW1847" s="13" t="s">
        <v>33</v>
      </c>
      <c r="AX1847" s="13" t="s">
        <v>72</v>
      </c>
      <c r="AY1847" s="203" t="s">
        <v>143</v>
      </c>
    </row>
    <row r="1848" spans="2:51" s="14" customFormat="1" ht="12">
      <c r="B1848" s="204"/>
      <c r="C1848" s="205"/>
      <c r="D1848" s="195" t="s">
        <v>155</v>
      </c>
      <c r="E1848" s="206" t="s">
        <v>19</v>
      </c>
      <c r="F1848" s="207" t="s">
        <v>2201</v>
      </c>
      <c r="G1848" s="205"/>
      <c r="H1848" s="208">
        <v>3.75</v>
      </c>
      <c r="I1848" s="209"/>
      <c r="J1848" s="205"/>
      <c r="K1848" s="205"/>
      <c r="L1848" s="210"/>
      <c r="M1848" s="211"/>
      <c r="N1848" s="212"/>
      <c r="O1848" s="212"/>
      <c r="P1848" s="212"/>
      <c r="Q1848" s="212"/>
      <c r="R1848" s="212"/>
      <c r="S1848" s="212"/>
      <c r="T1848" s="213"/>
      <c r="AT1848" s="214" t="s">
        <v>155</v>
      </c>
      <c r="AU1848" s="214" t="s">
        <v>82</v>
      </c>
      <c r="AV1848" s="14" t="s">
        <v>82</v>
      </c>
      <c r="AW1848" s="14" t="s">
        <v>33</v>
      </c>
      <c r="AX1848" s="14" t="s">
        <v>80</v>
      </c>
      <c r="AY1848" s="214" t="s">
        <v>143</v>
      </c>
    </row>
    <row r="1849" spans="1:65" s="2" customFormat="1" ht="24.2" customHeight="1">
      <c r="A1849" s="36"/>
      <c r="B1849" s="37"/>
      <c r="C1849" s="175" t="s">
        <v>2202</v>
      </c>
      <c r="D1849" s="175" t="s">
        <v>146</v>
      </c>
      <c r="E1849" s="176" t="s">
        <v>2203</v>
      </c>
      <c r="F1849" s="177" t="s">
        <v>2204</v>
      </c>
      <c r="G1849" s="178" t="s">
        <v>178</v>
      </c>
      <c r="H1849" s="179">
        <v>57.4</v>
      </c>
      <c r="I1849" s="180"/>
      <c r="J1849" s="181">
        <f>ROUND(I1849*H1849,2)</f>
        <v>0</v>
      </c>
      <c r="K1849" s="177" t="s">
        <v>150</v>
      </c>
      <c r="L1849" s="41"/>
      <c r="M1849" s="182" t="s">
        <v>19</v>
      </c>
      <c r="N1849" s="183" t="s">
        <v>43</v>
      </c>
      <c r="O1849" s="66"/>
      <c r="P1849" s="184">
        <f>O1849*H1849</f>
        <v>0</v>
      </c>
      <c r="Q1849" s="184">
        <v>0.0005</v>
      </c>
      <c r="R1849" s="184">
        <f>Q1849*H1849</f>
        <v>0.0287</v>
      </c>
      <c r="S1849" s="184">
        <v>0</v>
      </c>
      <c r="T1849" s="185">
        <f>S1849*H1849</f>
        <v>0</v>
      </c>
      <c r="U1849" s="36"/>
      <c r="V1849" s="36"/>
      <c r="W1849" s="36"/>
      <c r="X1849" s="36"/>
      <c r="Y1849" s="36"/>
      <c r="Z1849" s="36"/>
      <c r="AA1849" s="36"/>
      <c r="AB1849" s="36"/>
      <c r="AC1849" s="36"/>
      <c r="AD1849" s="36"/>
      <c r="AE1849" s="36"/>
      <c r="AR1849" s="186" t="s">
        <v>257</v>
      </c>
      <c r="AT1849" s="186" t="s">
        <v>146</v>
      </c>
      <c r="AU1849" s="186" t="s">
        <v>82</v>
      </c>
      <c r="AY1849" s="19" t="s">
        <v>143</v>
      </c>
      <c r="BE1849" s="187">
        <f>IF(N1849="základní",J1849,0)</f>
        <v>0</v>
      </c>
      <c r="BF1849" s="187">
        <f>IF(N1849="snížená",J1849,0)</f>
        <v>0</v>
      </c>
      <c r="BG1849" s="187">
        <f>IF(N1849="zákl. přenesená",J1849,0)</f>
        <v>0</v>
      </c>
      <c r="BH1849" s="187">
        <f>IF(N1849="sníž. přenesená",J1849,0)</f>
        <v>0</v>
      </c>
      <c r="BI1849" s="187">
        <f>IF(N1849="nulová",J1849,0)</f>
        <v>0</v>
      </c>
      <c r="BJ1849" s="19" t="s">
        <v>80</v>
      </c>
      <c r="BK1849" s="187">
        <f>ROUND(I1849*H1849,2)</f>
        <v>0</v>
      </c>
      <c r="BL1849" s="19" t="s">
        <v>257</v>
      </c>
      <c r="BM1849" s="186" t="s">
        <v>2205</v>
      </c>
    </row>
    <row r="1850" spans="1:47" s="2" customFormat="1" ht="12">
      <c r="A1850" s="36"/>
      <c r="B1850" s="37"/>
      <c r="C1850" s="38"/>
      <c r="D1850" s="188" t="s">
        <v>153</v>
      </c>
      <c r="E1850" s="38"/>
      <c r="F1850" s="189" t="s">
        <v>2206</v>
      </c>
      <c r="G1850" s="38"/>
      <c r="H1850" s="38"/>
      <c r="I1850" s="190"/>
      <c r="J1850" s="38"/>
      <c r="K1850" s="38"/>
      <c r="L1850" s="41"/>
      <c r="M1850" s="191"/>
      <c r="N1850" s="192"/>
      <c r="O1850" s="66"/>
      <c r="P1850" s="66"/>
      <c r="Q1850" s="66"/>
      <c r="R1850" s="66"/>
      <c r="S1850" s="66"/>
      <c r="T1850" s="67"/>
      <c r="U1850" s="36"/>
      <c r="V1850" s="36"/>
      <c r="W1850" s="36"/>
      <c r="X1850" s="36"/>
      <c r="Y1850" s="36"/>
      <c r="Z1850" s="36"/>
      <c r="AA1850" s="36"/>
      <c r="AB1850" s="36"/>
      <c r="AC1850" s="36"/>
      <c r="AD1850" s="36"/>
      <c r="AE1850" s="36"/>
      <c r="AT1850" s="19" t="s">
        <v>153</v>
      </c>
      <c r="AU1850" s="19" t="s">
        <v>82</v>
      </c>
    </row>
    <row r="1851" spans="2:51" s="13" customFormat="1" ht="12">
      <c r="B1851" s="193"/>
      <c r="C1851" s="194"/>
      <c r="D1851" s="195" t="s">
        <v>155</v>
      </c>
      <c r="E1851" s="196" t="s">
        <v>19</v>
      </c>
      <c r="F1851" s="197" t="s">
        <v>800</v>
      </c>
      <c r="G1851" s="194"/>
      <c r="H1851" s="196" t="s">
        <v>19</v>
      </c>
      <c r="I1851" s="198"/>
      <c r="J1851" s="194"/>
      <c r="K1851" s="194"/>
      <c r="L1851" s="199"/>
      <c r="M1851" s="200"/>
      <c r="N1851" s="201"/>
      <c r="O1851" s="201"/>
      <c r="P1851" s="201"/>
      <c r="Q1851" s="201"/>
      <c r="R1851" s="201"/>
      <c r="S1851" s="201"/>
      <c r="T1851" s="202"/>
      <c r="AT1851" s="203" t="s">
        <v>155</v>
      </c>
      <c r="AU1851" s="203" t="s">
        <v>82</v>
      </c>
      <c r="AV1851" s="13" t="s">
        <v>80</v>
      </c>
      <c r="AW1851" s="13" t="s">
        <v>33</v>
      </c>
      <c r="AX1851" s="13" t="s">
        <v>72</v>
      </c>
      <c r="AY1851" s="203" t="s">
        <v>143</v>
      </c>
    </row>
    <row r="1852" spans="2:51" s="14" customFormat="1" ht="12">
      <c r="B1852" s="204"/>
      <c r="C1852" s="205"/>
      <c r="D1852" s="195" t="s">
        <v>155</v>
      </c>
      <c r="E1852" s="206" t="s">
        <v>19</v>
      </c>
      <c r="F1852" s="207" t="s">
        <v>1037</v>
      </c>
      <c r="G1852" s="205"/>
      <c r="H1852" s="208">
        <v>8.7</v>
      </c>
      <c r="I1852" s="209"/>
      <c r="J1852" s="205"/>
      <c r="K1852" s="205"/>
      <c r="L1852" s="210"/>
      <c r="M1852" s="211"/>
      <c r="N1852" s="212"/>
      <c r="O1852" s="212"/>
      <c r="P1852" s="212"/>
      <c r="Q1852" s="212"/>
      <c r="R1852" s="212"/>
      <c r="S1852" s="212"/>
      <c r="T1852" s="213"/>
      <c r="AT1852" s="214" t="s">
        <v>155</v>
      </c>
      <c r="AU1852" s="214" t="s">
        <v>82</v>
      </c>
      <c r="AV1852" s="14" t="s">
        <v>82</v>
      </c>
      <c r="AW1852" s="14" t="s">
        <v>33</v>
      </c>
      <c r="AX1852" s="14" t="s">
        <v>72</v>
      </c>
      <c r="AY1852" s="214" t="s">
        <v>143</v>
      </c>
    </row>
    <row r="1853" spans="2:51" s="14" customFormat="1" ht="12">
      <c r="B1853" s="204"/>
      <c r="C1853" s="205"/>
      <c r="D1853" s="195" t="s">
        <v>155</v>
      </c>
      <c r="E1853" s="206" t="s">
        <v>19</v>
      </c>
      <c r="F1853" s="207" t="s">
        <v>1038</v>
      </c>
      <c r="G1853" s="205"/>
      <c r="H1853" s="208">
        <v>1.5</v>
      </c>
      <c r="I1853" s="209"/>
      <c r="J1853" s="205"/>
      <c r="K1853" s="205"/>
      <c r="L1853" s="210"/>
      <c r="M1853" s="211"/>
      <c r="N1853" s="212"/>
      <c r="O1853" s="212"/>
      <c r="P1853" s="212"/>
      <c r="Q1853" s="212"/>
      <c r="R1853" s="212"/>
      <c r="S1853" s="212"/>
      <c r="T1853" s="213"/>
      <c r="AT1853" s="214" t="s">
        <v>155</v>
      </c>
      <c r="AU1853" s="214" t="s">
        <v>82</v>
      </c>
      <c r="AV1853" s="14" t="s">
        <v>82</v>
      </c>
      <c r="AW1853" s="14" t="s">
        <v>33</v>
      </c>
      <c r="AX1853" s="14" t="s">
        <v>72</v>
      </c>
      <c r="AY1853" s="214" t="s">
        <v>143</v>
      </c>
    </row>
    <row r="1854" spans="2:51" s="14" customFormat="1" ht="12">
      <c r="B1854" s="204"/>
      <c r="C1854" s="205"/>
      <c r="D1854" s="195" t="s">
        <v>155</v>
      </c>
      <c r="E1854" s="206" t="s">
        <v>19</v>
      </c>
      <c r="F1854" s="207" t="s">
        <v>1462</v>
      </c>
      <c r="G1854" s="205"/>
      <c r="H1854" s="208">
        <v>6.8</v>
      </c>
      <c r="I1854" s="209"/>
      <c r="J1854" s="205"/>
      <c r="K1854" s="205"/>
      <c r="L1854" s="210"/>
      <c r="M1854" s="211"/>
      <c r="N1854" s="212"/>
      <c r="O1854" s="212"/>
      <c r="P1854" s="212"/>
      <c r="Q1854" s="212"/>
      <c r="R1854" s="212"/>
      <c r="S1854" s="212"/>
      <c r="T1854" s="213"/>
      <c r="AT1854" s="214" t="s">
        <v>155</v>
      </c>
      <c r="AU1854" s="214" t="s">
        <v>82</v>
      </c>
      <c r="AV1854" s="14" t="s">
        <v>82</v>
      </c>
      <c r="AW1854" s="14" t="s">
        <v>33</v>
      </c>
      <c r="AX1854" s="14" t="s">
        <v>72</v>
      </c>
      <c r="AY1854" s="214" t="s">
        <v>143</v>
      </c>
    </row>
    <row r="1855" spans="2:51" s="14" customFormat="1" ht="12">
      <c r="B1855" s="204"/>
      <c r="C1855" s="205"/>
      <c r="D1855" s="195" t="s">
        <v>155</v>
      </c>
      <c r="E1855" s="206" t="s">
        <v>19</v>
      </c>
      <c r="F1855" s="207" t="s">
        <v>1040</v>
      </c>
      <c r="G1855" s="205"/>
      <c r="H1855" s="208">
        <v>40.4</v>
      </c>
      <c r="I1855" s="209"/>
      <c r="J1855" s="205"/>
      <c r="K1855" s="205"/>
      <c r="L1855" s="210"/>
      <c r="M1855" s="211"/>
      <c r="N1855" s="212"/>
      <c r="O1855" s="212"/>
      <c r="P1855" s="212"/>
      <c r="Q1855" s="212"/>
      <c r="R1855" s="212"/>
      <c r="S1855" s="212"/>
      <c r="T1855" s="213"/>
      <c r="AT1855" s="214" t="s">
        <v>155</v>
      </c>
      <c r="AU1855" s="214" t="s">
        <v>82</v>
      </c>
      <c r="AV1855" s="14" t="s">
        <v>82</v>
      </c>
      <c r="AW1855" s="14" t="s">
        <v>33</v>
      </c>
      <c r="AX1855" s="14" t="s">
        <v>72</v>
      </c>
      <c r="AY1855" s="214" t="s">
        <v>143</v>
      </c>
    </row>
    <row r="1856" spans="2:51" s="15" customFormat="1" ht="12">
      <c r="B1856" s="215"/>
      <c r="C1856" s="216"/>
      <c r="D1856" s="195" t="s">
        <v>155</v>
      </c>
      <c r="E1856" s="217" t="s">
        <v>19</v>
      </c>
      <c r="F1856" s="218" t="s">
        <v>166</v>
      </c>
      <c r="G1856" s="216"/>
      <c r="H1856" s="219">
        <v>57.4</v>
      </c>
      <c r="I1856" s="220"/>
      <c r="J1856" s="216"/>
      <c r="K1856" s="216"/>
      <c r="L1856" s="221"/>
      <c r="M1856" s="222"/>
      <c r="N1856" s="223"/>
      <c r="O1856" s="223"/>
      <c r="P1856" s="223"/>
      <c r="Q1856" s="223"/>
      <c r="R1856" s="223"/>
      <c r="S1856" s="223"/>
      <c r="T1856" s="224"/>
      <c r="AT1856" s="225" t="s">
        <v>155</v>
      </c>
      <c r="AU1856" s="225" t="s">
        <v>82</v>
      </c>
      <c r="AV1856" s="15" t="s">
        <v>151</v>
      </c>
      <c r="AW1856" s="15" t="s">
        <v>33</v>
      </c>
      <c r="AX1856" s="15" t="s">
        <v>80</v>
      </c>
      <c r="AY1856" s="225" t="s">
        <v>143</v>
      </c>
    </row>
    <row r="1857" spans="1:65" s="2" customFormat="1" ht="24.2" customHeight="1">
      <c r="A1857" s="36"/>
      <c r="B1857" s="37"/>
      <c r="C1857" s="175" t="s">
        <v>2207</v>
      </c>
      <c r="D1857" s="175" t="s">
        <v>146</v>
      </c>
      <c r="E1857" s="176" t="s">
        <v>2208</v>
      </c>
      <c r="F1857" s="177" t="s">
        <v>2209</v>
      </c>
      <c r="G1857" s="178" t="s">
        <v>178</v>
      </c>
      <c r="H1857" s="179">
        <v>3.75</v>
      </c>
      <c r="I1857" s="180"/>
      <c r="J1857" s="181">
        <f>ROUND(I1857*H1857,2)</f>
        <v>0</v>
      </c>
      <c r="K1857" s="177" t="s">
        <v>150</v>
      </c>
      <c r="L1857" s="41"/>
      <c r="M1857" s="182" t="s">
        <v>19</v>
      </c>
      <c r="N1857" s="183" t="s">
        <v>43</v>
      </c>
      <c r="O1857" s="66"/>
      <c r="P1857" s="184">
        <f>O1857*H1857</f>
        <v>0</v>
      </c>
      <c r="Q1857" s="184">
        <v>0.00075</v>
      </c>
      <c r="R1857" s="184">
        <f>Q1857*H1857</f>
        <v>0.0028125</v>
      </c>
      <c r="S1857" s="184">
        <v>0</v>
      </c>
      <c r="T1857" s="185">
        <f>S1857*H1857</f>
        <v>0</v>
      </c>
      <c r="U1857" s="36"/>
      <c r="V1857" s="36"/>
      <c r="W1857" s="36"/>
      <c r="X1857" s="36"/>
      <c r="Y1857" s="36"/>
      <c r="Z1857" s="36"/>
      <c r="AA1857" s="36"/>
      <c r="AB1857" s="36"/>
      <c r="AC1857" s="36"/>
      <c r="AD1857" s="36"/>
      <c r="AE1857" s="36"/>
      <c r="AR1857" s="186" t="s">
        <v>257</v>
      </c>
      <c r="AT1857" s="186" t="s">
        <v>146</v>
      </c>
      <c r="AU1857" s="186" t="s">
        <v>82</v>
      </c>
      <c r="AY1857" s="19" t="s">
        <v>143</v>
      </c>
      <c r="BE1857" s="187">
        <f>IF(N1857="základní",J1857,0)</f>
        <v>0</v>
      </c>
      <c r="BF1857" s="187">
        <f>IF(N1857="snížená",J1857,0)</f>
        <v>0</v>
      </c>
      <c r="BG1857" s="187">
        <f>IF(N1857="zákl. přenesená",J1857,0)</f>
        <v>0</v>
      </c>
      <c r="BH1857" s="187">
        <f>IF(N1857="sníž. přenesená",J1857,0)</f>
        <v>0</v>
      </c>
      <c r="BI1857" s="187">
        <f>IF(N1857="nulová",J1857,0)</f>
        <v>0</v>
      </c>
      <c r="BJ1857" s="19" t="s">
        <v>80</v>
      </c>
      <c r="BK1857" s="187">
        <f>ROUND(I1857*H1857,2)</f>
        <v>0</v>
      </c>
      <c r="BL1857" s="19" t="s">
        <v>257</v>
      </c>
      <c r="BM1857" s="186" t="s">
        <v>2210</v>
      </c>
    </row>
    <row r="1858" spans="1:47" s="2" customFormat="1" ht="12">
      <c r="A1858" s="36"/>
      <c r="B1858" s="37"/>
      <c r="C1858" s="38"/>
      <c r="D1858" s="188" t="s">
        <v>153</v>
      </c>
      <c r="E1858" s="38"/>
      <c r="F1858" s="189" t="s">
        <v>2211</v>
      </c>
      <c r="G1858" s="38"/>
      <c r="H1858" s="38"/>
      <c r="I1858" s="190"/>
      <c r="J1858" s="38"/>
      <c r="K1858" s="38"/>
      <c r="L1858" s="41"/>
      <c r="M1858" s="191"/>
      <c r="N1858" s="192"/>
      <c r="O1858" s="66"/>
      <c r="P1858" s="66"/>
      <c r="Q1858" s="66"/>
      <c r="R1858" s="66"/>
      <c r="S1858" s="66"/>
      <c r="T1858" s="67"/>
      <c r="U1858" s="36"/>
      <c r="V1858" s="36"/>
      <c r="W1858" s="36"/>
      <c r="X1858" s="36"/>
      <c r="Y1858" s="36"/>
      <c r="Z1858" s="36"/>
      <c r="AA1858" s="36"/>
      <c r="AB1858" s="36"/>
      <c r="AC1858" s="36"/>
      <c r="AD1858" s="36"/>
      <c r="AE1858" s="36"/>
      <c r="AT1858" s="19" t="s">
        <v>153</v>
      </c>
      <c r="AU1858" s="19" t="s">
        <v>82</v>
      </c>
    </row>
    <row r="1859" spans="2:51" s="13" customFormat="1" ht="12">
      <c r="B1859" s="193"/>
      <c r="C1859" s="194"/>
      <c r="D1859" s="195" t="s">
        <v>155</v>
      </c>
      <c r="E1859" s="196" t="s">
        <v>19</v>
      </c>
      <c r="F1859" s="197" t="s">
        <v>800</v>
      </c>
      <c r="G1859" s="194"/>
      <c r="H1859" s="196" t="s">
        <v>19</v>
      </c>
      <c r="I1859" s="198"/>
      <c r="J1859" s="194"/>
      <c r="K1859" s="194"/>
      <c r="L1859" s="199"/>
      <c r="M1859" s="200"/>
      <c r="N1859" s="201"/>
      <c r="O1859" s="201"/>
      <c r="P1859" s="201"/>
      <c r="Q1859" s="201"/>
      <c r="R1859" s="201"/>
      <c r="S1859" s="201"/>
      <c r="T1859" s="202"/>
      <c r="AT1859" s="203" t="s">
        <v>155</v>
      </c>
      <c r="AU1859" s="203" t="s">
        <v>82</v>
      </c>
      <c r="AV1859" s="13" t="s">
        <v>80</v>
      </c>
      <c r="AW1859" s="13" t="s">
        <v>33</v>
      </c>
      <c r="AX1859" s="13" t="s">
        <v>72</v>
      </c>
      <c r="AY1859" s="203" t="s">
        <v>143</v>
      </c>
    </row>
    <row r="1860" spans="2:51" s="14" customFormat="1" ht="12">
      <c r="B1860" s="204"/>
      <c r="C1860" s="205"/>
      <c r="D1860" s="195" t="s">
        <v>155</v>
      </c>
      <c r="E1860" s="206" t="s">
        <v>19</v>
      </c>
      <c r="F1860" s="207" t="s">
        <v>2201</v>
      </c>
      <c r="G1860" s="205"/>
      <c r="H1860" s="208">
        <v>3.75</v>
      </c>
      <c r="I1860" s="209"/>
      <c r="J1860" s="205"/>
      <c r="K1860" s="205"/>
      <c r="L1860" s="210"/>
      <c r="M1860" s="211"/>
      <c r="N1860" s="212"/>
      <c r="O1860" s="212"/>
      <c r="P1860" s="212"/>
      <c r="Q1860" s="212"/>
      <c r="R1860" s="212"/>
      <c r="S1860" s="212"/>
      <c r="T1860" s="213"/>
      <c r="AT1860" s="214" t="s">
        <v>155</v>
      </c>
      <c r="AU1860" s="214" t="s">
        <v>82</v>
      </c>
      <c r="AV1860" s="14" t="s">
        <v>82</v>
      </c>
      <c r="AW1860" s="14" t="s">
        <v>33</v>
      </c>
      <c r="AX1860" s="14" t="s">
        <v>80</v>
      </c>
      <c r="AY1860" s="214" t="s">
        <v>143</v>
      </c>
    </row>
    <row r="1861" spans="1:65" s="2" customFormat="1" ht="33" customHeight="1">
      <c r="A1861" s="36"/>
      <c r="B1861" s="37"/>
      <c r="C1861" s="175" t="s">
        <v>2212</v>
      </c>
      <c r="D1861" s="175" t="s">
        <v>146</v>
      </c>
      <c r="E1861" s="176" t="s">
        <v>2213</v>
      </c>
      <c r="F1861" s="177" t="s">
        <v>2214</v>
      </c>
      <c r="G1861" s="178" t="s">
        <v>178</v>
      </c>
      <c r="H1861" s="179">
        <v>82.63</v>
      </c>
      <c r="I1861" s="180"/>
      <c r="J1861" s="181">
        <f>ROUND(I1861*H1861,2)</f>
        <v>0</v>
      </c>
      <c r="K1861" s="177" t="s">
        <v>150</v>
      </c>
      <c r="L1861" s="41"/>
      <c r="M1861" s="182" t="s">
        <v>19</v>
      </c>
      <c r="N1861" s="183" t="s">
        <v>43</v>
      </c>
      <c r="O1861" s="66"/>
      <c r="P1861" s="184">
        <f>O1861*H1861</f>
        <v>0</v>
      </c>
      <c r="Q1861" s="184">
        <v>0.015</v>
      </c>
      <c r="R1861" s="184">
        <f>Q1861*H1861</f>
        <v>1.23945</v>
      </c>
      <c r="S1861" s="184">
        <v>0</v>
      </c>
      <c r="T1861" s="185">
        <f>S1861*H1861</f>
        <v>0</v>
      </c>
      <c r="U1861" s="36"/>
      <c r="V1861" s="36"/>
      <c r="W1861" s="36"/>
      <c r="X1861" s="36"/>
      <c r="Y1861" s="36"/>
      <c r="Z1861" s="36"/>
      <c r="AA1861" s="36"/>
      <c r="AB1861" s="36"/>
      <c r="AC1861" s="36"/>
      <c r="AD1861" s="36"/>
      <c r="AE1861" s="36"/>
      <c r="AR1861" s="186" t="s">
        <v>257</v>
      </c>
      <c r="AT1861" s="186" t="s">
        <v>146</v>
      </c>
      <c r="AU1861" s="186" t="s">
        <v>82</v>
      </c>
      <c r="AY1861" s="19" t="s">
        <v>143</v>
      </c>
      <c r="BE1861" s="187">
        <f>IF(N1861="základní",J1861,0)</f>
        <v>0</v>
      </c>
      <c r="BF1861" s="187">
        <f>IF(N1861="snížená",J1861,0)</f>
        <v>0</v>
      </c>
      <c r="BG1861" s="187">
        <f>IF(N1861="zákl. přenesená",J1861,0)</f>
        <v>0</v>
      </c>
      <c r="BH1861" s="187">
        <f>IF(N1861="sníž. přenesená",J1861,0)</f>
        <v>0</v>
      </c>
      <c r="BI1861" s="187">
        <f>IF(N1861="nulová",J1861,0)</f>
        <v>0</v>
      </c>
      <c r="BJ1861" s="19" t="s">
        <v>80</v>
      </c>
      <c r="BK1861" s="187">
        <f>ROUND(I1861*H1861,2)</f>
        <v>0</v>
      </c>
      <c r="BL1861" s="19" t="s">
        <v>257</v>
      </c>
      <c r="BM1861" s="186" t="s">
        <v>2215</v>
      </c>
    </row>
    <row r="1862" spans="1:47" s="2" customFormat="1" ht="12">
      <c r="A1862" s="36"/>
      <c r="B1862" s="37"/>
      <c r="C1862" s="38"/>
      <c r="D1862" s="188" t="s">
        <v>153</v>
      </c>
      <c r="E1862" s="38"/>
      <c r="F1862" s="189" t="s">
        <v>2216</v>
      </c>
      <c r="G1862" s="38"/>
      <c r="H1862" s="38"/>
      <c r="I1862" s="190"/>
      <c r="J1862" s="38"/>
      <c r="K1862" s="38"/>
      <c r="L1862" s="41"/>
      <c r="M1862" s="191"/>
      <c r="N1862" s="192"/>
      <c r="O1862" s="66"/>
      <c r="P1862" s="66"/>
      <c r="Q1862" s="66"/>
      <c r="R1862" s="66"/>
      <c r="S1862" s="66"/>
      <c r="T1862" s="67"/>
      <c r="U1862" s="36"/>
      <c r="V1862" s="36"/>
      <c r="W1862" s="36"/>
      <c r="X1862" s="36"/>
      <c r="Y1862" s="36"/>
      <c r="Z1862" s="36"/>
      <c r="AA1862" s="36"/>
      <c r="AB1862" s="36"/>
      <c r="AC1862" s="36"/>
      <c r="AD1862" s="36"/>
      <c r="AE1862" s="36"/>
      <c r="AT1862" s="19" t="s">
        <v>153</v>
      </c>
      <c r="AU1862" s="19" t="s">
        <v>82</v>
      </c>
    </row>
    <row r="1863" spans="2:51" s="13" customFormat="1" ht="12">
      <c r="B1863" s="193"/>
      <c r="C1863" s="194"/>
      <c r="D1863" s="195" t="s">
        <v>155</v>
      </c>
      <c r="E1863" s="196" t="s">
        <v>19</v>
      </c>
      <c r="F1863" s="197" t="s">
        <v>2217</v>
      </c>
      <c r="G1863" s="194"/>
      <c r="H1863" s="196" t="s">
        <v>19</v>
      </c>
      <c r="I1863" s="198"/>
      <c r="J1863" s="194"/>
      <c r="K1863" s="194"/>
      <c r="L1863" s="199"/>
      <c r="M1863" s="200"/>
      <c r="N1863" s="201"/>
      <c r="O1863" s="201"/>
      <c r="P1863" s="201"/>
      <c r="Q1863" s="201"/>
      <c r="R1863" s="201"/>
      <c r="S1863" s="201"/>
      <c r="T1863" s="202"/>
      <c r="AT1863" s="203" t="s">
        <v>155</v>
      </c>
      <c r="AU1863" s="203" t="s">
        <v>82</v>
      </c>
      <c r="AV1863" s="13" t="s">
        <v>80</v>
      </c>
      <c r="AW1863" s="13" t="s">
        <v>33</v>
      </c>
      <c r="AX1863" s="13" t="s">
        <v>72</v>
      </c>
      <c r="AY1863" s="203" t="s">
        <v>143</v>
      </c>
    </row>
    <row r="1864" spans="2:51" s="14" customFormat="1" ht="12">
      <c r="B1864" s="204"/>
      <c r="C1864" s="205"/>
      <c r="D1864" s="195" t="s">
        <v>155</v>
      </c>
      <c r="E1864" s="206" t="s">
        <v>19</v>
      </c>
      <c r="F1864" s="207" t="s">
        <v>2218</v>
      </c>
      <c r="G1864" s="205"/>
      <c r="H1864" s="208">
        <v>82.63</v>
      </c>
      <c r="I1864" s="209"/>
      <c r="J1864" s="205"/>
      <c r="K1864" s="205"/>
      <c r="L1864" s="210"/>
      <c r="M1864" s="211"/>
      <c r="N1864" s="212"/>
      <c r="O1864" s="212"/>
      <c r="P1864" s="212"/>
      <c r="Q1864" s="212"/>
      <c r="R1864" s="212"/>
      <c r="S1864" s="212"/>
      <c r="T1864" s="213"/>
      <c r="AT1864" s="214" t="s">
        <v>155</v>
      </c>
      <c r="AU1864" s="214" t="s">
        <v>82</v>
      </c>
      <c r="AV1864" s="14" t="s">
        <v>82</v>
      </c>
      <c r="AW1864" s="14" t="s">
        <v>33</v>
      </c>
      <c r="AX1864" s="14" t="s">
        <v>80</v>
      </c>
      <c r="AY1864" s="214" t="s">
        <v>143</v>
      </c>
    </row>
    <row r="1865" spans="1:65" s="2" customFormat="1" ht="24.2" customHeight="1">
      <c r="A1865" s="36"/>
      <c r="B1865" s="37"/>
      <c r="C1865" s="175" t="s">
        <v>2219</v>
      </c>
      <c r="D1865" s="175" t="s">
        <v>146</v>
      </c>
      <c r="E1865" s="176" t="s">
        <v>2220</v>
      </c>
      <c r="F1865" s="177" t="s">
        <v>2221</v>
      </c>
      <c r="G1865" s="178" t="s">
        <v>178</v>
      </c>
      <c r="H1865" s="179">
        <v>140.03</v>
      </c>
      <c r="I1865" s="180"/>
      <c r="J1865" s="181">
        <f>ROUND(I1865*H1865,2)</f>
        <v>0</v>
      </c>
      <c r="K1865" s="177" t="s">
        <v>150</v>
      </c>
      <c r="L1865" s="41"/>
      <c r="M1865" s="182" t="s">
        <v>19</v>
      </c>
      <c r="N1865" s="183" t="s">
        <v>43</v>
      </c>
      <c r="O1865" s="66"/>
      <c r="P1865" s="184">
        <f>O1865*H1865</f>
        <v>0</v>
      </c>
      <c r="Q1865" s="184">
        <v>0.0003</v>
      </c>
      <c r="R1865" s="184">
        <f>Q1865*H1865</f>
        <v>0.042009</v>
      </c>
      <c r="S1865" s="184">
        <v>0</v>
      </c>
      <c r="T1865" s="185">
        <f>S1865*H1865</f>
        <v>0</v>
      </c>
      <c r="U1865" s="36"/>
      <c r="V1865" s="36"/>
      <c r="W1865" s="36"/>
      <c r="X1865" s="36"/>
      <c r="Y1865" s="36"/>
      <c r="Z1865" s="36"/>
      <c r="AA1865" s="36"/>
      <c r="AB1865" s="36"/>
      <c r="AC1865" s="36"/>
      <c r="AD1865" s="36"/>
      <c r="AE1865" s="36"/>
      <c r="AR1865" s="186" t="s">
        <v>257</v>
      </c>
      <c r="AT1865" s="186" t="s">
        <v>146</v>
      </c>
      <c r="AU1865" s="186" t="s">
        <v>82</v>
      </c>
      <c r="AY1865" s="19" t="s">
        <v>143</v>
      </c>
      <c r="BE1865" s="187">
        <f>IF(N1865="základní",J1865,0)</f>
        <v>0</v>
      </c>
      <c r="BF1865" s="187">
        <f>IF(N1865="snížená",J1865,0)</f>
        <v>0</v>
      </c>
      <c r="BG1865" s="187">
        <f>IF(N1865="zákl. přenesená",J1865,0)</f>
        <v>0</v>
      </c>
      <c r="BH1865" s="187">
        <f>IF(N1865="sníž. přenesená",J1865,0)</f>
        <v>0</v>
      </c>
      <c r="BI1865" s="187">
        <f>IF(N1865="nulová",J1865,0)</f>
        <v>0</v>
      </c>
      <c r="BJ1865" s="19" t="s">
        <v>80</v>
      </c>
      <c r="BK1865" s="187">
        <f>ROUND(I1865*H1865,2)</f>
        <v>0</v>
      </c>
      <c r="BL1865" s="19" t="s">
        <v>257</v>
      </c>
      <c r="BM1865" s="186" t="s">
        <v>2222</v>
      </c>
    </row>
    <row r="1866" spans="1:47" s="2" customFormat="1" ht="12">
      <c r="A1866" s="36"/>
      <c r="B1866" s="37"/>
      <c r="C1866" s="38"/>
      <c r="D1866" s="188" t="s">
        <v>153</v>
      </c>
      <c r="E1866" s="38"/>
      <c r="F1866" s="189" t="s">
        <v>2223</v>
      </c>
      <c r="G1866" s="38"/>
      <c r="H1866" s="38"/>
      <c r="I1866" s="190"/>
      <c r="J1866" s="38"/>
      <c r="K1866" s="38"/>
      <c r="L1866" s="41"/>
      <c r="M1866" s="191"/>
      <c r="N1866" s="192"/>
      <c r="O1866" s="66"/>
      <c r="P1866" s="66"/>
      <c r="Q1866" s="66"/>
      <c r="R1866" s="66"/>
      <c r="S1866" s="66"/>
      <c r="T1866" s="67"/>
      <c r="U1866" s="36"/>
      <c r="V1866" s="36"/>
      <c r="W1866" s="36"/>
      <c r="X1866" s="36"/>
      <c r="Y1866" s="36"/>
      <c r="Z1866" s="36"/>
      <c r="AA1866" s="36"/>
      <c r="AB1866" s="36"/>
      <c r="AC1866" s="36"/>
      <c r="AD1866" s="36"/>
      <c r="AE1866" s="36"/>
      <c r="AT1866" s="19" t="s">
        <v>153</v>
      </c>
      <c r="AU1866" s="19" t="s">
        <v>82</v>
      </c>
    </row>
    <row r="1867" spans="2:51" s="13" customFormat="1" ht="12">
      <c r="B1867" s="193"/>
      <c r="C1867" s="194"/>
      <c r="D1867" s="195" t="s">
        <v>155</v>
      </c>
      <c r="E1867" s="196" t="s">
        <v>19</v>
      </c>
      <c r="F1867" s="197" t="s">
        <v>163</v>
      </c>
      <c r="G1867" s="194"/>
      <c r="H1867" s="196" t="s">
        <v>19</v>
      </c>
      <c r="I1867" s="198"/>
      <c r="J1867" s="194"/>
      <c r="K1867" s="194"/>
      <c r="L1867" s="199"/>
      <c r="M1867" s="200"/>
      <c r="N1867" s="201"/>
      <c r="O1867" s="201"/>
      <c r="P1867" s="201"/>
      <c r="Q1867" s="201"/>
      <c r="R1867" s="201"/>
      <c r="S1867" s="201"/>
      <c r="T1867" s="202"/>
      <c r="AT1867" s="203" t="s">
        <v>155</v>
      </c>
      <c r="AU1867" s="203" t="s">
        <v>82</v>
      </c>
      <c r="AV1867" s="13" t="s">
        <v>80</v>
      </c>
      <c r="AW1867" s="13" t="s">
        <v>33</v>
      </c>
      <c r="AX1867" s="13" t="s">
        <v>72</v>
      </c>
      <c r="AY1867" s="203" t="s">
        <v>143</v>
      </c>
    </row>
    <row r="1868" spans="2:51" s="14" customFormat="1" ht="12">
      <c r="B1868" s="204"/>
      <c r="C1868" s="205"/>
      <c r="D1868" s="195" t="s">
        <v>155</v>
      </c>
      <c r="E1868" s="206" t="s">
        <v>19</v>
      </c>
      <c r="F1868" s="207" t="s">
        <v>2195</v>
      </c>
      <c r="G1868" s="205"/>
      <c r="H1868" s="208">
        <v>2.7</v>
      </c>
      <c r="I1868" s="209"/>
      <c r="J1868" s="205"/>
      <c r="K1868" s="205"/>
      <c r="L1868" s="210"/>
      <c r="M1868" s="211"/>
      <c r="N1868" s="212"/>
      <c r="O1868" s="212"/>
      <c r="P1868" s="212"/>
      <c r="Q1868" s="212"/>
      <c r="R1868" s="212"/>
      <c r="S1868" s="212"/>
      <c r="T1868" s="213"/>
      <c r="AT1868" s="214" t="s">
        <v>155</v>
      </c>
      <c r="AU1868" s="214" t="s">
        <v>82</v>
      </c>
      <c r="AV1868" s="14" t="s">
        <v>82</v>
      </c>
      <c r="AW1868" s="14" t="s">
        <v>33</v>
      </c>
      <c r="AX1868" s="14" t="s">
        <v>72</v>
      </c>
      <c r="AY1868" s="214" t="s">
        <v>143</v>
      </c>
    </row>
    <row r="1869" spans="2:51" s="14" customFormat="1" ht="12">
      <c r="B1869" s="204"/>
      <c r="C1869" s="205"/>
      <c r="D1869" s="195" t="s">
        <v>155</v>
      </c>
      <c r="E1869" s="206" t="s">
        <v>19</v>
      </c>
      <c r="F1869" s="207" t="s">
        <v>1445</v>
      </c>
      <c r="G1869" s="205"/>
      <c r="H1869" s="208">
        <v>16.68</v>
      </c>
      <c r="I1869" s="209"/>
      <c r="J1869" s="205"/>
      <c r="K1869" s="205"/>
      <c r="L1869" s="210"/>
      <c r="M1869" s="211"/>
      <c r="N1869" s="212"/>
      <c r="O1869" s="212"/>
      <c r="P1869" s="212"/>
      <c r="Q1869" s="212"/>
      <c r="R1869" s="212"/>
      <c r="S1869" s="212"/>
      <c r="T1869" s="213"/>
      <c r="AT1869" s="214" t="s">
        <v>155</v>
      </c>
      <c r="AU1869" s="214" t="s">
        <v>82</v>
      </c>
      <c r="AV1869" s="14" t="s">
        <v>82</v>
      </c>
      <c r="AW1869" s="14" t="s">
        <v>33</v>
      </c>
      <c r="AX1869" s="14" t="s">
        <v>72</v>
      </c>
      <c r="AY1869" s="214" t="s">
        <v>143</v>
      </c>
    </row>
    <row r="1870" spans="2:51" s="14" customFormat="1" ht="12">
      <c r="B1870" s="204"/>
      <c r="C1870" s="205"/>
      <c r="D1870" s="195" t="s">
        <v>155</v>
      </c>
      <c r="E1870" s="206" t="s">
        <v>19</v>
      </c>
      <c r="F1870" s="207" t="s">
        <v>1446</v>
      </c>
      <c r="G1870" s="205"/>
      <c r="H1870" s="208">
        <v>14.8</v>
      </c>
      <c r="I1870" s="209"/>
      <c r="J1870" s="205"/>
      <c r="K1870" s="205"/>
      <c r="L1870" s="210"/>
      <c r="M1870" s="211"/>
      <c r="N1870" s="212"/>
      <c r="O1870" s="212"/>
      <c r="P1870" s="212"/>
      <c r="Q1870" s="212"/>
      <c r="R1870" s="212"/>
      <c r="S1870" s="212"/>
      <c r="T1870" s="213"/>
      <c r="AT1870" s="214" t="s">
        <v>155</v>
      </c>
      <c r="AU1870" s="214" t="s">
        <v>82</v>
      </c>
      <c r="AV1870" s="14" t="s">
        <v>82</v>
      </c>
      <c r="AW1870" s="14" t="s">
        <v>33</v>
      </c>
      <c r="AX1870" s="14" t="s">
        <v>72</v>
      </c>
      <c r="AY1870" s="214" t="s">
        <v>143</v>
      </c>
    </row>
    <row r="1871" spans="2:51" s="14" customFormat="1" ht="12">
      <c r="B1871" s="204"/>
      <c r="C1871" s="205"/>
      <c r="D1871" s="195" t="s">
        <v>155</v>
      </c>
      <c r="E1871" s="206" t="s">
        <v>19</v>
      </c>
      <c r="F1871" s="207" t="s">
        <v>1449</v>
      </c>
      <c r="G1871" s="205"/>
      <c r="H1871" s="208">
        <v>9.25</v>
      </c>
      <c r="I1871" s="209"/>
      <c r="J1871" s="205"/>
      <c r="K1871" s="205"/>
      <c r="L1871" s="210"/>
      <c r="M1871" s="211"/>
      <c r="N1871" s="212"/>
      <c r="O1871" s="212"/>
      <c r="P1871" s="212"/>
      <c r="Q1871" s="212"/>
      <c r="R1871" s="212"/>
      <c r="S1871" s="212"/>
      <c r="T1871" s="213"/>
      <c r="AT1871" s="214" t="s">
        <v>155</v>
      </c>
      <c r="AU1871" s="214" t="s">
        <v>82</v>
      </c>
      <c r="AV1871" s="14" t="s">
        <v>82</v>
      </c>
      <c r="AW1871" s="14" t="s">
        <v>33</v>
      </c>
      <c r="AX1871" s="14" t="s">
        <v>72</v>
      </c>
      <c r="AY1871" s="214" t="s">
        <v>143</v>
      </c>
    </row>
    <row r="1872" spans="2:51" s="16" customFormat="1" ht="12">
      <c r="B1872" s="236"/>
      <c r="C1872" s="237"/>
      <c r="D1872" s="195" t="s">
        <v>155</v>
      </c>
      <c r="E1872" s="238" t="s">
        <v>19</v>
      </c>
      <c r="F1872" s="239" t="s">
        <v>361</v>
      </c>
      <c r="G1872" s="237"/>
      <c r="H1872" s="240">
        <v>43.43</v>
      </c>
      <c r="I1872" s="241"/>
      <c r="J1872" s="237"/>
      <c r="K1872" s="237"/>
      <c r="L1872" s="242"/>
      <c r="M1872" s="243"/>
      <c r="N1872" s="244"/>
      <c r="O1872" s="244"/>
      <c r="P1872" s="244"/>
      <c r="Q1872" s="244"/>
      <c r="R1872" s="244"/>
      <c r="S1872" s="244"/>
      <c r="T1872" s="245"/>
      <c r="AT1872" s="246" t="s">
        <v>155</v>
      </c>
      <c r="AU1872" s="246" t="s">
        <v>82</v>
      </c>
      <c r="AV1872" s="16" t="s">
        <v>144</v>
      </c>
      <c r="AW1872" s="16" t="s">
        <v>33</v>
      </c>
      <c r="AX1872" s="16" t="s">
        <v>72</v>
      </c>
      <c r="AY1872" s="246" t="s">
        <v>143</v>
      </c>
    </row>
    <row r="1873" spans="2:51" s="13" customFormat="1" ht="12">
      <c r="B1873" s="193"/>
      <c r="C1873" s="194"/>
      <c r="D1873" s="195" t="s">
        <v>155</v>
      </c>
      <c r="E1873" s="196" t="s">
        <v>19</v>
      </c>
      <c r="F1873" s="197" t="s">
        <v>336</v>
      </c>
      <c r="G1873" s="194"/>
      <c r="H1873" s="196" t="s">
        <v>19</v>
      </c>
      <c r="I1873" s="198"/>
      <c r="J1873" s="194"/>
      <c r="K1873" s="194"/>
      <c r="L1873" s="199"/>
      <c r="M1873" s="200"/>
      <c r="N1873" s="201"/>
      <c r="O1873" s="201"/>
      <c r="P1873" s="201"/>
      <c r="Q1873" s="201"/>
      <c r="R1873" s="201"/>
      <c r="S1873" s="201"/>
      <c r="T1873" s="202"/>
      <c r="AT1873" s="203" t="s">
        <v>155</v>
      </c>
      <c r="AU1873" s="203" t="s">
        <v>82</v>
      </c>
      <c r="AV1873" s="13" t="s">
        <v>80</v>
      </c>
      <c r="AW1873" s="13" t="s">
        <v>33</v>
      </c>
      <c r="AX1873" s="13" t="s">
        <v>72</v>
      </c>
      <c r="AY1873" s="203" t="s">
        <v>143</v>
      </c>
    </row>
    <row r="1874" spans="2:51" s="14" customFormat="1" ht="12">
      <c r="B1874" s="204"/>
      <c r="C1874" s="205"/>
      <c r="D1874" s="195" t="s">
        <v>155</v>
      </c>
      <c r="E1874" s="206" t="s">
        <v>19</v>
      </c>
      <c r="F1874" s="207" t="s">
        <v>1452</v>
      </c>
      <c r="G1874" s="205"/>
      <c r="H1874" s="208">
        <v>39.2</v>
      </c>
      <c r="I1874" s="209"/>
      <c r="J1874" s="205"/>
      <c r="K1874" s="205"/>
      <c r="L1874" s="210"/>
      <c r="M1874" s="211"/>
      <c r="N1874" s="212"/>
      <c r="O1874" s="212"/>
      <c r="P1874" s="212"/>
      <c r="Q1874" s="212"/>
      <c r="R1874" s="212"/>
      <c r="S1874" s="212"/>
      <c r="T1874" s="213"/>
      <c r="AT1874" s="214" t="s">
        <v>155</v>
      </c>
      <c r="AU1874" s="214" t="s">
        <v>82</v>
      </c>
      <c r="AV1874" s="14" t="s">
        <v>82</v>
      </c>
      <c r="AW1874" s="14" t="s">
        <v>33</v>
      </c>
      <c r="AX1874" s="14" t="s">
        <v>72</v>
      </c>
      <c r="AY1874" s="214" t="s">
        <v>143</v>
      </c>
    </row>
    <row r="1875" spans="2:51" s="16" customFormat="1" ht="12">
      <c r="B1875" s="236"/>
      <c r="C1875" s="237"/>
      <c r="D1875" s="195" t="s">
        <v>155</v>
      </c>
      <c r="E1875" s="238" t="s">
        <v>19</v>
      </c>
      <c r="F1875" s="239" t="s">
        <v>361</v>
      </c>
      <c r="G1875" s="237"/>
      <c r="H1875" s="240">
        <v>39.2</v>
      </c>
      <c r="I1875" s="241"/>
      <c r="J1875" s="237"/>
      <c r="K1875" s="237"/>
      <c r="L1875" s="242"/>
      <c r="M1875" s="243"/>
      <c r="N1875" s="244"/>
      <c r="O1875" s="244"/>
      <c r="P1875" s="244"/>
      <c r="Q1875" s="244"/>
      <c r="R1875" s="244"/>
      <c r="S1875" s="244"/>
      <c r="T1875" s="245"/>
      <c r="AT1875" s="246" t="s">
        <v>155</v>
      </c>
      <c r="AU1875" s="246" t="s">
        <v>82</v>
      </c>
      <c r="AV1875" s="16" t="s">
        <v>144</v>
      </c>
      <c r="AW1875" s="16" t="s">
        <v>33</v>
      </c>
      <c r="AX1875" s="16" t="s">
        <v>72</v>
      </c>
      <c r="AY1875" s="246" t="s">
        <v>143</v>
      </c>
    </row>
    <row r="1876" spans="2:51" s="13" customFormat="1" ht="12">
      <c r="B1876" s="193"/>
      <c r="C1876" s="194"/>
      <c r="D1876" s="195" t="s">
        <v>155</v>
      </c>
      <c r="E1876" s="196" t="s">
        <v>19</v>
      </c>
      <c r="F1876" s="197" t="s">
        <v>800</v>
      </c>
      <c r="G1876" s="194"/>
      <c r="H1876" s="196" t="s">
        <v>19</v>
      </c>
      <c r="I1876" s="198"/>
      <c r="J1876" s="194"/>
      <c r="K1876" s="194"/>
      <c r="L1876" s="199"/>
      <c r="M1876" s="200"/>
      <c r="N1876" s="201"/>
      <c r="O1876" s="201"/>
      <c r="P1876" s="201"/>
      <c r="Q1876" s="201"/>
      <c r="R1876" s="201"/>
      <c r="S1876" s="201"/>
      <c r="T1876" s="202"/>
      <c r="AT1876" s="203" t="s">
        <v>155</v>
      </c>
      <c r="AU1876" s="203" t="s">
        <v>82</v>
      </c>
      <c r="AV1876" s="13" t="s">
        <v>80</v>
      </c>
      <c r="AW1876" s="13" t="s">
        <v>33</v>
      </c>
      <c r="AX1876" s="13" t="s">
        <v>72</v>
      </c>
      <c r="AY1876" s="203" t="s">
        <v>143</v>
      </c>
    </row>
    <row r="1877" spans="2:51" s="14" customFormat="1" ht="12">
      <c r="B1877" s="204"/>
      <c r="C1877" s="205"/>
      <c r="D1877" s="195" t="s">
        <v>155</v>
      </c>
      <c r="E1877" s="206" t="s">
        <v>19</v>
      </c>
      <c r="F1877" s="207" t="s">
        <v>1037</v>
      </c>
      <c r="G1877" s="205"/>
      <c r="H1877" s="208">
        <v>8.7</v>
      </c>
      <c r="I1877" s="209"/>
      <c r="J1877" s="205"/>
      <c r="K1877" s="205"/>
      <c r="L1877" s="210"/>
      <c r="M1877" s="211"/>
      <c r="N1877" s="212"/>
      <c r="O1877" s="212"/>
      <c r="P1877" s="212"/>
      <c r="Q1877" s="212"/>
      <c r="R1877" s="212"/>
      <c r="S1877" s="212"/>
      <c r="T1877" s="213"/>
      <c r="AT1877" s="214" t="s">
        <v>155</v>
      </c>
      <c r="AU1877" s="214" t="s">
        <v>82</v>
      </c>
      <c r="AV1877" s="14" t="s">
        <v>82</v>
      </c>
      <c r="AW1877" s="14" t="s">
        <v>33</v>
      </c>
      <c r="AX1877" s="14" t="s">
        <v>72</v>
      </c>
      <c r="AY1877" s="214" t="s">
        <v>143</v>
      </c>
    </row>
    <row r="1878" spans="2:51" s="14" customFormat="1" ht="12">
      <c r="B1878" s="204"/>
      <c r="C1878" s="205"/>
      <c r="D1878" s="195" t="s">
        <v>155</v>
      </c>
      <c r="E1878" s="206" t="s">
        <v>19</v>
      </c>
      <c r="F1878" s="207" t="s">
        <v>1038</v>
      </c>
      <c r="G1878" s="205"/>
      <c r="H1878" s="208">
        <v>1.5</v>
      </c>
      <c r="I1878" s="209"/>
      <c r="J1878" s="205"/>
      <c r="K1878" s="205"/>
      <c r="L1878" s="210"/>
      <c r="M1878" s="211"/>
      <c r="N1878" s="212"/>
      <c r="O1878" s="212"/>
      <c r="P1878" s="212"/>
      <c r="Q1878" s="212"/>
      <c r="R1878" s="212"/>
      <c r="S1878" s="212"/>
      <c r="T1878" s="213"/>
      <c r="AT1878" s="214" t="s">
        <v>155</v>
      </c>
      <c r="AU1878" s="214" t="s">
        <v>82</v>
      </c>
      <c r="AV1878" s="14" t="s">
        <v>82</v>
      </c>
      <c r="AW1878" s="14" t="s">
        <v>33</v>
      </c>
      <c r="AX1878" s="14" t="s">
        <v>72</v>
      </c>
      <c r="AY1878" s="214" t="s">
        <v>143</v>
      </c>
    </row>
    <row r="1879" spans="2:51" s="14" customFormat="1" ht="12">
      <c r="B1879" s="204"/>
      <c r="C1879" s="205"/>
      <c r="D1879" s="195" t="s">
        <v>155</v>
      </c>
      <c r="E1879" s="206" t="s">
        <v>19</v>
      </c>
      <c r="F1879" s="207" t="s">
        <v>1462</v>
      </c>
      <c r="G1879" s="205"/>
      <c r="H1879" s="208">
        <v>6.8</v>
      </c>
      <c r="I1879" s="209"/>
      <c r="J1879" s="205"/>
      <c r="K1879" s="205"/>
      <c r="L1879" s="210"/>
      <c r="M1879" s="211"/>
      <c r="N1879" s="212"/>
      <c r="O1879" s="212"/>
      <c r="P1879" s="212"/>
      <c r="Q1879" s="212"/>
      <c r="R1879" s="212"/>
      <c r="S1879" s="212"/>
      <c r="T1879" s="213"/>
      <c r="AT1879" s="214" t="s">
        <v>155</v>
      </c>
      <c r="AU1879" s="214" t="s">
        <v>82</v>
      </c>
      <c r="AV1879" s="14" t="s">
        <v>82</v>
      </c>
      <c r="AW1879" s="14" t="s">
        <v>33</v>
      </c>
      <c r="AX1879" s="14" t="s">
        <v>72</v>
      </c>
      <c r="AY1879" s="214" t="s">
        <v>143</v>
      </c>
    </row>
    <row r="1880" spans="2:51" s="14" customFormat="1" ht="12">
      <c r="B1880" s="204"/>
      <c r="C1880" s="205"/>
      <c r="D1880" s="195" t="s">
        <v>155</v>
      </c>
      <c r="E1880" s="206" t="s">
        <v>19</v>
      </c>
      <c r="F1880" s="207" t="s">
        <v>1040</v>
      </c>
      <c r="G1880" s="205"/>
      <c r="H1880" s="208">
        <v>40.4</v>
      </c>
      <c r="I1880" s="209"/>
      <c r="J1880" s="205"/>
      <c r="K1880" s="205"/>
      <c r="L1880" s="210"/>
      <c r="M1880" s="211"/>
      <c r="N1880" s="212"/>
      <c r="O1880" s="212"/>
      <c r="P1880" s="212"/>
      <c r="Q1880" s="212"/>
      <c r="R1880" s="212"/>
      <c r="S1880" s="212"/>
      <c r="T1880" s="213"/>
      <c r="AT1880" s="214" t="s">
        <v>155</v>
      </c>
      <c r="AU1880" s="214" t="s">
        <v>82</v>
      </c>
      <c r="AV1880" s="14" t="s">
        <v>82</v>
      </c>
      <c r="AW1880" s="14" t="s">
        <v>33</v>
      </c>
      <c r="AX1880" s="14" t="s">
        <v>72</v>
      </c>
      <c r="AY1880" s="214" t="s">
        <v>143</v>
      </c>
    </row>
    <row r="1881" spans="2:51" s="16" customFormat="1" ht="12">
      <c r="B1881" s="236"/>
      <c r="C1881" s="237"/>
      <c r="D1881" s="195" t="s">
        <v>155</v>
      </c>
      <c r="E1881" s="238" t="s">
        <v>19</v>
      </c>
      <c r="F1881" s="239" t="s">
        <v>361</v>
      </c>
      <c r="G1881" s="237"/>
      <c r="H1881" s="240">
        <v>57.4</v>
      </c>
      <c r="I1881" s="241"/>
      <c r="J1881" s="237"/>
      <c r="K1881" s="237"/>
      <c r="L1881" s="242"/>
      <c r="M1881" s="243"/>
      <c r="N1881" s="244"/>
      <c r="O1881" s="244"/>
      <c r="P1881" s="244"/>
      <c r="Q1881" s="244"/>
      <c r="R1881" s="244"/>
      <c r="S1881" s="244"/>
      <c r="T1881" s="245"/>
      <c r="AT1881" s="246" t="s">
        <v>155</v>
      </c>
      <c r="AU1881" s="246" t="s">
        <v>82</v>
      </c>
      <c r="AV1881" s="16" t="s">
        <v>144</v>
      </c>
      <c r="AW1881" s="16" t="s">
        <v>33</v>
      </c>
      <c r="AX1881" s="16" t="s">
        <v>72</v>
      </c>
      <c r="AY1881" s="246" t="s">
        <v>143</v>
      </c>
    </row>
    <row r="1882" spans="2:51" s="15" customFormat="1" ht="12">
      <c r="B1882" s="215"/>
      <c r="C1882" s="216"/>
      <c r="D1882" s="195" t="s">
        <v>155</v>
      </c>
      <c r="E1882" s="217" t="s">
        <v>19</v>
      </c>
      <c r="F1882" s="218" t="s">
        <v>166</v>
      </c>
      <c r="G1882" s="216"/>
      <c r="H1882" s="219">
        <v>140.03</v>
      </c>
      <c r="I1882" s="220"/>
      <c r="J1882" s="216"/>
      <c r="K1882" s="216"/>
      <c r="L1882" s="221"/>
      <c r="M1882" s="222"/>
      <c r="N1882" s="223"/>
      <c r="O1882" s="223"/>
      <c r="P1882" s="223"/>
      <c r="Q1882" s="223"/>
      <c r="R1882" s="223"/>
      <c r="S1882" s="223"/>
      <c r="T1882" s="224"/>
      <c r="AT1882" s="225" t="s">
        <v>155</v>
      </c>
      <c r="AU1882" s="225" t="s">
        <v>82</v>
      </c>
      <c r="AV1882" s="15" t="s">
        <v>151</v>
      </c>
      <c r="AW1882" s="15" t="s">
        <v>33</v>
      </c>
      <c r="AX1882" s="15" t="s">
        <v>80</v>
      </c>
      <c r="AY1882" s="225" t="s">
        <v>143</v>
      </c>
    </row>
    <row r="1883" spans="1:65" s="2" customFormat="1" ht="24.2" customHeight="1">
      <c r="A1883" s="36"/>
      <c r="B1883" s="37"/>
      <c r="C1883" s="175" t="s">
        <v>2224</v>
      </c>
      <c r="D1883" s="175" t="s">
        <v>146</v>
      </c>
      <c r="E1883" s="176" t="s">
        <v>2225</v>
      </c>
      <c r="F1883" s="177" t="s">
        <v>2226</v>
      </c>
      <c r="G1883" s="178" t="s">
        <v>169</v>
      </c>
      <c r="H1883" s="179">
        <v>15</v>
      </c>
      <c r="I1883" s="180"/>
      <c r="J1883" s="181">
        <f>ROUND(I1883*H1883,2)</f>
        <v>0</v>
      </c>
      <c r="K1883" s="177" t="s">
        <v>150</v>
      </c>
      <c r="L1883" s="41"/>
      <c r="M1883" s="182" t="s">
        <v>19</v>
      </c>
      <c r="N1883" s="183" t="s">
        <v>43</v>
      </c>
      <c r="O1883" s="66"/>
      <c r="P1883" s="184">
        <f>O1883*H1883</f>
        <v>0</v>
      </c>
      <c r="Q1883" s="184">
        <v>0.00012</v>
      </c>
      <c r="R1883" s="184">
        <f>Q1883*H1883</f>
        <v>0.0018</v>
      </c>
      <c r="S1883" s="184">
        <v>0</v>
      </c>
      <c r="T1883" s="185">
        <f>S1883*H1883</f>
        <v>0</v>
      </c>
      <c r="U1883" s="36"/>
      <c r="V1883" s="36"/>
      <c r="W1883" s="36"/>
      <c r="X1883" s="36"/>
      <c r="Y1883" s="36"/>
      <c r="Z1883" s="36"/>
      <c r="AA1883" s="36"/>
      <c r="AB1883" s="36"/>
      <c r="AC1883" s="36"/>
      <c r="AD1883" s="36"/>
      <c r="AE1883" s="36"/>
      <c r="AR1883" s="186" t="s">
        <v>257</v>
      </c>
      <c r="AT1883" s="186" t="s">
        <v>146</v>
      </c>
      <c r="AU1883" s="186" t="s">
        <v>82</v>
      </c>
      <c r="AY1883" s="19" t="s">
        <v>143</v>
      </c>
      <c r="BE1883" s="187">
        <f>IF(N1883="základní",J1883,0)</f>
        <v>0</v>
      </c>
      <c r="BF1883" s="187">
        <f>IF(N1883="snížená",J1883,0)</f>
        <v>0</v>
      </c>
      <c r="BG1883" s="187">
        <f>IF(N1883="zákl. přenesená",J1883,0)</f>
        <v>0</v>
      </c>
      <c r="BH1883" s="187">
        <f>IF(N1883="sníž. přenesená",J1883,0)</f>
        <v>0</v>
      </c>
      <c r="BI1883" s="187">
        <f>IF(N1883="nulová",J1883,0)</f>
        <v>0</v>
      </c>
      <c r="BJ1883" s="19" t="s">
        <v>80</v>
      </c>
      <c r="BK1883" s="187">
        <f>ROUND(I1883*H1883,2)</f>
        <v>0</v>
      </c>
      <c r="BL1883" s="19" t="s">
        <v>257</v>
      </c>
      <c r="BM1883" s="186" t="s">
        <v>2227</v>
      </c>
    </row>
    <row r="1884" spans="1:47" s="2" customFormat="1" ht="12">
      <c r="A1884" s="36"/>
      <c r="B1884" s="37"/>
      <c r="C1884" s="38"/>
      <c r="D1884" s="188" t="s">
        <v>153</v>
      </c>
      <c r="E1884" s="38"/>
      <c r="F1884" s="189" t="s">
        <v>2228</v>
      </c>
      <c r="G1884" s="38"/>
      <c r="H1884" s="38"/>
      <c r="I1884" s="190"/>
      <c r="J1884" s="38"/>
      <c r="K1884" s="38"/>
      <c r="L1884" s="41"/>
      <c r="M1884" s="191"/>
      <c r="N1884" s="192"/>
      <c r="O1884" s="66"/>
      <c r="P1884" s="66"/>
      <c r="Q1884" s="66"/>
      <c r="R1884" s="66"/>
      <c r="S1884" s="66"/>
      <c r="T1884" s="67"/>
      <c r="U1884" s="36"/>
      <c r="V1884" s="36"/>
      <c r="W1884" s="36"/>
      <c r="X1884" s="36"/>
      <c r="Y1884" s="36"/>
      <c r="Z1884" s="36"/>
      <c r="AA1884" s="36"/>
      <c r="AB1884" s="36"/>
      <c r="AC1884" s="36"/>
      <c r="AD1884" s="36"/>
      <c r="AE1884" s="36"/>
      <c r="AT1884" s="19" t="s">
        <v>153</v>
      </c>
      <c r="AU1884" s="19" t="s">
        <v>82</v>
      </c>
    </row>
    <row r="1885" spans="2:51" s="13" customFormat="1" ht="12">
      <c r="B1885" s="193"/>
      <c r="C1885" s="194"/>
      <c r="D1885" s="195" t="s">
        <v>155</v>
      </c>
      <c r="E1885" s="196" t="s">
        <v>19</v>
      </c>
      <c r="F1885" s="197" t="s">
        <v>163</v>
      </c>
      <c r="G1885" s="194"/>
      <c r="H1885" s="196" t="s">
        <v>19</v>
      </c>
      <c r="I1885" s="198"/>
      <c r="J1885" s="194"/>
      <c r="K1885" s="194"/>
      <c r="L1885" s="199"/>
      <c r="M1885" s="200"/>
      <c r="N1885" s="201"/>
      <c r="O1885" s="201"/>
      <c r="P1885" s="201"/>
      <c r="Q1885" s="201"/>
      <c r="R1885" s="201"/>
      <c r="S1885" s="201"/>
      <c r="T1885" s="202"/>
      <c r="AT1885" s="203" t="s">
        <v>155</v>
      </c>
      <c r="AU1885" s="203" t="s">
        <v>82</v>
      </c>
      <c r="AV1885" s="13" t="s">
        <v>80</v>
      </c>
      <c r="AW1885" s="13" t="s">
        <v>33</v>
      </c>
      <c r="AX1885" s="13" t="s">
        <v>72</v>
      </c>
      <c r="AY1885" s="203" t="s">
        <v>143</v>
      </c>
    </row>
    <row r="1886" spans="2:51" s="14" customFormat="1" ht="12">
      <c r="B1886" s="204"/>
      <c r="C1886" s="205"/>
      <c r="D1886" s="195" t="s">
        <v>155</v>
      </c>
      <c r="E1886" s="206" t="s">
        <v>19</v>
      </c>
      <c r="F1886" s="207" t="s">
        <v>2229</v>
      </c>
      <c r="G1886" s="205"/>
      <c r="H1886" s="208">
        <v>7.5</v>
      </c>
      <c r="I1886" s="209"/>
      <c r="J1886" s="205"/>
      <c r="K1886" s="205"/>
      <c r="L1886" s="210"/>
      <c r="M1886" s="211"/>
      <c r="N1886" s="212"/>
      <c r="O1886" s="212"/>
      <c r="P1886" s="212"/>
      <c r="Q1886" s="212"/>
      <c r="R1886" s="212"/>
      <c r="S1886" s="212"/>
      <c r="T1886" s="213"/>
      <c r="AT1886" s="214" t="s">
        <v>155</v>
      </c>
      <c r="AU1886" s="214" t="s">
        <v>82</v>
      </c>
      <c r="AV1886" s="14" t="s">
        <v>82</v>
      </c>
      <c r="AW1886" s="14" t="s">
        <v>33</v>
      </c>
      <c r="AX1886" s="14" t="s">
        <v>72</v>
      </c>
      <c r="AY1886" s="214" t="s">
        <v>143</v>
      </c>
    </row>
    <row r="1887" spans="2:51" s="16" customFormat="1" ht="12">
      <c r="B1887" s="236"/>
      <c r="C1887" s="237"/>
      <c r="D1887" s="195" t="s">
        <v>155</v>
      </c>
      <c r="E1887" s="238" t="s">
        <v>19</v>
      </c>
      <c r="F1887" s="239" t="s">
        <v>361</v>
      </c>
      <c r="G1887" s="237"/>
      <c r="H1887" s="240">
        <v>7.5</v>
      </c>
      <c r="I1887" s="241"/>
      <c r="J1887" s="237"/>
      <c r="K1887" s="237"/>
      <c r="L1887" s="242"/>
      <c r="M1887" s="243"/>
      <c r="N1887" s="244"/>
      <c r="O1887" s="244"/>
      <c r="P1887" s="244"/>
      <c r="Q1887" s="244"/>
      <c r="R1887" s="244"/>
      <c r="S1887" s="244"/>
      <c r="T1887" s="245"/>
      <c r="AT1887" s="246" t="s">
        <v>155</v>
      </c>
      <c r="AU1887" s="246" t="s">
        <v>82</v>
      </c>
      <c r="AV1887" s="16" t="s">
        <v>144</v>
      </c>
      <c r="AW1887" s="16" t="s">
        <v>33</v>
      </c>
      <c r="AX1887" s="16" t="s">
        <v>72</v>
      </c>
      <c r="AY1887" s="246" t="s">
        <v>143</v>
      </c>
    </row>
    <row r="1888" spans="2:51" s="13" customFormat="1" ht="12">
      <c r="B1888" s="193"/>
      <c r="C1888" s="194"/>
      <c r="D1888" s="195" t="s">
        <v>155</v>
      </c>
      <c r="E1888" s="196" t="s">
        <v>19</v>
      </c>
      <c r="F1888" s="197" t="s">
        <v>800</v>
      </c>
      <c r="G1888" s="194"/>
      <c r="H1888" s="196" t="s">
        <v>19</v>
      </c>
      <c r="I1888" s="198"/>
      <c r="J1888" s="194"/>
      <c r="K1888" s="194"/>
      <c r="L1888" s="199"/>
      <c r="M1888" s="200"/>
      <c r="N1888" s="201"/>
      <c r="O1888" s="201"/>
      <c r="P1888" s="201"/>
      <c r="Q1888" s="201"/>
      <c r="R1888" s="201"/>
      <c r="S1888" s="201"/>
      <c r="T1888" s="202"/>
      <c r="AT1888" s="203" t="s">
        <v>155</v>
      </c>
      <c r="AU1888" s="203" t="s">
        <v>82</v>
      </c>
      <c r="AV1888" s="13" t="s">
        <v>80</v>
      </c>
      <c r="AW1888" s="13" t="s">
        <v>33</v>
      </c>
      <c r="AX1888" s="13" t="s">
        <v>72</v>
      </c>
      <c r="AY1888" s="203" t="s">
        <v>143</v>
      </c>
    </row>
    <row r="1889" spans="2:51" s="14" customFormat="1" ht="12">
      <c r="B1889" s="204"/>
      <c r="C1889" s="205"/>
      <c r="D1889" s="195" t="s">
        <v>155</v>
      </c>
      <c r="E1889" s="206" t="s">
        <v>19</v>
      </c>
      <c r="F1889" s="207" t="s">
        <v>2230</v>
      </c>
      <c r="G1889" s="205"/>
      <c r="H1889" s="208">
        <v>7.5</v>
      </c>
      <c r="I1889" s="209"/>
      <c r="J1889" s="205"/>
      <c r="K1889" s="205"/>
      <c r="L1889" s="210"/>
      <c r="M1889" s="211"/>
      <c r="N1889" s="212"/>
      <c r="O1889" s="212"/>
      <c r="P1889" s="212"/>
      <c r="Q1889" s="212"/>
      <c r="R1889" s="212"/>
      <c r="S1889" s="212"/>
      <c r="T1889" s="213"/>
      <c r="AT1889" s="214" t="s">
        <v>155</v>
      </c>
      <c r="AU1889" s="214" t="s">
        <v>82</v>
      </c>
      <c r="AV1889" s="14" t="s">
        <v>82</v>
      </c>
      <c r="AW1889" s="14" t="s">
        <v>33</v>
      </c>
      <c r="AX1889" s="14" t="s">
        <v>72</v>
      </c>
      <c r="AY1889" s="214" t="s">
        <v>143</v>
      </c>
    </row>
    <row r="1890" spans="2:51" s="16" customFormat="1" ht="12">
      <c r="B1890" s="236"/>
      <c r="C1890" s="237"/>
      <c r="D1890" s="195" t="s">
        <v>155</v>
      </c>
      <c r="E1890" s="238" t="s">
        <v>19</v>
      </c>
      <c r="F1890" s="239" t="s">
        <v>361</v>
      </c>
      <c r="G1890" s="237"/>
      <c r="H1890" s="240">
        <v>7.5</v>
      </c>
      <c r="I1890" s="241"/>
      <c r="J1890" s="237"/>
      <c r="K1890" s="237"/>
      <c r="L1890" s="242"/>
      <c r="M1890" s="243"/>
      <c r="N1890" s="244"/>
      <c r="O1890" s="244"/>
      <c r="P1890" s="244"/>
      <c r="Q1890" s="244"/>
      <c r="R1890" s="244"/>
      <c r="S1890" s="244"/>
      <c r="T1890" s="245"/>
      <c r="AT1890" s="246" t="s">
        <v>155</v>
      </c>
      <c r="AU1890" s="246" t="s">
        <v>82</v>
      </c>
      <c r="AV1890" s="16" t="s">
        <v>144</v>
      </c>
      <c r="AW1890" s="16" t="s">
        <v>33</v>
      </c>
      <c r="AX1890" s="16" t="s">
        <v>72</v>
      </c>
      <c r="AY1890" s="246" t="s">
        <v>143</v>
      </c>
    </row>
    <row r="1891" spans="2:51" s="15" customFormat="1" ht="12">
      <c r="B1891" s="215"/>
      <c r="C1891" s="216"/>
      <c r="D1891" s="195" t="s">
        <v>155</v>
      </c>
      <c r="E1891" s="217" t="s">
        <v>19</v>
      </c>
      <c r="F1891" s="218" t="s">
        <v>166</v>
      </c>
      <c r="G1891" s="216"/>
      <c r="H1891" s="219">
        <v>15</v>
      </c>
      <c r="I1891" s="220"/>
      <c r="J1891" s="216"/>
      <c r="K1891" s="216"/>
      <c r="L1891" s="221"/>
      <c r="M1891" s="222"/>
      <c r="N1891" s="223"/>
      <c r="O1891" s="223"/>
      <c r="P1891" s="223"/>
      <c r="Q1891" s="223"/>
      <c r="R1891" s="223"/>
      <c r="S1891" s="223"/>
      <c r="T1891" s="224"/>
      <c r="AT1891" s="225" t="s">
        <v>155</v>
      </c>
      <c r="AU1891" s="225" t="s">
        <v>82</v>
      </c>
      <c r="AV1891" s="15" t="s">
        <v>151</v>
      </c>
      <c r="AW1891" s="15" t="s">
        <v>33</v>
      </c>
      <c r="AX1891" s="15" t="s">
        <v>80</v>
      </c>
      <c r="AY1891" s="225" t="s">
        <v>143</v>
      </c>
    </row>
    <row r="1892" spans="1:65" s="2" customFormat="1" ht="33" customHeight="1">
      <c r="A1892" s="36"/>
      <c r="B1892" s="37"/>
      <c r="C1892" s="175" t="s">
        <v>2231</v>
      </c>
      <c r="D1892" s="175" t="s">
        <v>146</v>
      </c>
      <c r="E1892" s="176" t="s">
        <v>2232</v>
      </c>
      <c r="F1892" s="177" t="s">
        <v>2233</v>
      </c>
      <c r="G1892" s="178" t="s">
        <v>169</v>
      </c>
      <c r="H1892" s="179">
        <v>15</v>
      </c>
      <c r="I1892" s="180"/>
      <c r="J1892" s="181">
        <f>ROUND(I1892*H1892,2)</f>
        <v>0</v>
      </c>
      <c r="K1892" s="177" t="s">
        <v>150</v>
      </c>
      <c r="L1892" s="41"/>
      <c r="M1892" s="182" t="s">
        <v>19</v>
      </c>
      <c r="N1892" s="183" t="s">
        <v>43</v>
      </c>
      <c r="O1892" s="66"/>
      <c r="P1892" s="184">
        <f>O1892*H1892</f>
        <v>0</v>
      </c>
      <c r="Q1892" s="184">
        <v>8E-05</v>
      </c>
      <c r="R1892" s="184">
        <f>Q1892*H1892</f>
        <v>0.0012000000000000001</v>
      </c>
      <c r="S1892" s="184">
        <v>0</v>
      </c>
      <c r="T1892" s="185">
        <f>S1892*H1892</f>
        <v>0</v>
      </c>
      <c r="U1892" s="36"/>
      <c r="V1892" s="36"/>
      <c r="W1892" s="36"/>
      <c r="X1892" s="36"/>
      <c r="Y1892" s="36"/>
      <c r="Z1892" s="36"/>
      <c r="AA1892" s="36"/>
      <c r="AB1892" s="36"/>
      <c r="AC1892" s="36"/>
      <c r="AD1892" s="36"/>
      <c r="AE1892" s="36"/>
      <c r="AR1892" s="186" t="s">
        <v>257</v>
      </c>
      <c r="AT1892" s="186" t="s">
        <v>146</v>
      </c>
      <c r="AU1892" s="186" t="s">
        <v>82</v>
      </c>
      <c r="AY1892" s="19" t="s">
        <v>143</v>
      </c>
      <c r="BE1892" s="187">
        <f>IF(N1892="základní",J1892,0)</f>
        <v>0</v>
      </c>
      <c r="BF1892" s="187">
        <f>IF(N1892="snížená",J1892,0)</f>
        <v>0</v>
      </c>
      <c r="BG1892" s="187">
        <f>IF(N1892="zákl. přenesená",J1892,0)</f>
        <v>0</v>
      </c>
      <c r="BH1892" s="187">
        <f>IF(N1892="sníž. přenesená",J1892,0)</f>
        <v>0</v>
      </c>
      <c r="BI1892" s="187">
        <f>IF(N1892="nulová",J1892,0)</f>
        <v>0</v>
      </c>
      <c r="BJ1892" s="19" t="s">
        <v>80</v>
      </c>
      <c r="BK1892" s="187">
        <f>ROUND(I1892*H1892,2)</f>
        <v>0</v>
      </c>
      <c r="BL1892" s="19" t="s">
        <v>257</v>
      </c>
      <c r="BM1892" s="186" t="s">
        <v>2234</v>
      </c>
    </row>
    <row r="1893" spans="1:47" s="2" customFormat="1" ht="12">
      <c r="A1893" s="36"/>
      <c r="B1893" s="37"/>
      <c r="C1893" s="38"/>
      <c r="D1893" s="188" t="s">
        <v>153</v>
      </c>
      <c r="E1893" s="38"/>
      <c r="F1893" s="189" t="s">
        <v>2235</v>
      </c>
      <c r="G1893" s="38"/>
      <c r="H1893" s="38"/>
      <c r="I1893" s="190"/>
      <c r="J1893" s="38"/>
      <c r="K1893" s="38"/>
      <c r="L1893" s="41"/>
      <c r="M1893" s="191"/>
      <c r="N1893" s="192"/>
      <c r="O1893" s="66"/>
      <c r="P1893" s="66"/>
      <c r="Q1893" s="66"/>
      <c r="R1893" s="66"/>
      <c r="S1893" s="66"/>
      <c r="T1893" s="67"/>
      <c r="U1893" s="36"/>
      <c r="V1893" s="36"/>
      <c r="W1893" s="36"/>
      <c r="X1893" s="36"/>
      <c r="Y1893" s="36"/>
      <c r="Z1893" s="36"/>
      <c r="AA1893" s="36"/>
      <c r="AB1893" s="36"/>
      <c r="AC1893" s="36"/>
      <c r="AD1893" s="36"/>
      <c r="AE1893" s="36"/>
      <c r="AT1893" s="19" t="s">
        <v>153</v>
      </c>
      <c r="AU1893" s="19" t="s">
        <v>82</v>
      </c>
    </row>
    <row r="1894" spans="2:51" s="13" customFormat="1" ht="12">
      <c r="B1894" s="193"/>
      <c r="C1894" s="194"/>
      <c r="D1894" s="195" t="s">
        <v>155</v>
      </c>
      <c r="E1894" s="196" t="s">
        <v>19</v>
      </c>
      <c r="F1894" s="197" t="s">
        <v>163</v>
      </c>
      <c r="G1894" s="194"/>
      <c r="H1894" s="196" t="s">
        <v>19</v>
      </c>
      <c r="I1894" s="198"/>
      <c r="J1894" s="194"/>
      <c r="K1894" s="194"/>
      <c r="L1894" s="199"/>
      <c r="M1894" s="200"/>
      <c r="N1894" s="201"/>
      <c r="O1894" s="201"/>
      <c r="P1894" s="201"/>
      <c r="Q1894" s="201"/>
      <c r="R1894" s="201"/>
      <c r="S1894" s="201"/>
      <c r="T1894" s="202"/>
      <c r="AT1894" s="203" t="s">
        <v>155</v>
      </c>
      <c r="AU1894" s="203" t="s">
        <v>82</v>
      </c>
      <c r="AV1894" s="13" t="s">
        <v>80</v>
      </c>
      <c r="AW1894" s="13" t="s">
        <v>33</v>
      </c>
      <c r="AX1894" s="13" t="s">
        <v>72</v>
      </c>
      <c r="AY1894" s="203" t="s">
        <v>143</v>
      </c>
    </row>
    <row r="1895" spans="2:51" s="14" customFormat="1" ht="12">
      <c r="B1895" s="204"/>
      <c r="C1895" s="205"/>
      <c r="D1895" s="195" t="s">
        <v>155</v>
      </c>
      <c r="E1895" s="206" t="s">
        <v>19</v>
      </c>
      <c r="F1895" s="207" t="s">
        <v>2229</v>
      </c>
      <c r="G1895" s="205"/>
      <c r="H1895" s="208">
        <v>7.5</v>
      </c>
      <c r="I1895" s="209"/>
      <c r="J1895" s="205"/>
      <c r="K1895" s="205"/>
      <c r="L1895" s="210"/>
      <c r="M1895" s="211"/>
      <c r="N1895" s="212"/>
      <c r="O1895" s="212"/>
      <c r="P1895" s="212"/>
      <c r="Q1895" s="212"/>
      <c r="R1895" s="212"/>
      <c r="S1895" s="212"/>
      <c r="T1895" s="213"/>
      <c r="AT1895" s="214" t="s">
        <v>155</v>
      </c>
      <c r="AU1895" s="214" t="s">
        <v>82</v>
      </c>
      <c r="AV1895" s="14" t="s">
        <v>82</v>
      </c>
      <c r="AW1895" s="14" t="s">
        <v>33</v>
      </c>
      <c r="AX1895" s="14" t="s">
        <v>72</v>
      </c>
      <c r="AY1895" s="214" t="s">
        <v>143</v>
      </c>
    </row>
    <row r="1896" spans="2:51" s="16" customFormat="1" ht="12">
      <c r="B1896" s="236"/>
      <c r="C1896" s="237"/>
      <c r="D1896" s="195" t="s">
        <v>155</v>
      </c>
      <c r="E1896" s="238" t="s">
        <v>19</v>
      </c>
      <c r="F1896" s="239" t="s">
        <v>361</v>
      </c>
      <c r="G1896" s="237"/>
      <c r="H1896" s="240">
        <v>7.5</v>
      </c>
      <c r="I1896" s="241"/>
      <c r="J1896" s="237"/>
      <c r="K1896" s="237"/>
      <c r="L1896" s="242"/>
      <c r="M1896" s="243"/>
      <c r="N1896" s="244"/>
      <c r="O1896" s="244"/>
      <c r="P1896" s="244"/>
      <c r="Q1896" s="244"/>
      <c r="R1896" s="244"/>
      <c r="S1896" s="244"/>
      <c r="T1896" s="245"/>
      <c r="AT1896" s="246" t="s">
        <v>155</v>
      </c>
      <c r="AU1896" s="246" t="s">
        <v>82</v>
      </c>
      <c r="AV1896" s="16" t="s">
        <v>144</v>
      </c>
      <c r="AW1896" s="16" t="s">
        <v>33</v>
      </c>
      <c r="AX1896" s="16" t="s">
        <v>72</v>
      </c>
      <c r="AY1896" s="246" t="s">
        <v>143</v>
      </c>
    </row>
    <row r="1897" spans="2:51" s="13" customFormat="1" ht="12">
      <c r="B1897" s="193"/>
      <c r="C1897" s="194"/>
      <c r="D1897" s="195" t="s">
        <v>155</v>
      </c>
      <c r="E1897" s="196" t="s">
        <v>19</v>
      </c>
      <c r="F1897" s="197" t="s">
        <v>800</v>
      </c>
      <c r="G1897" s="194"/>
      <c r="H1897" s="196" t="s">
        <v>19</v>
      </c>
      <c r="I1897" s="198"/>
      <c r="J1897" s="194"/>
      <c r="K1897" s="194"/>
      <c r="L1897" s="199"/>
      <c r="M1897" s="200"/>
      <c r="N1897" s="201"/>
      <c r="O1897" s="201"/>
      <c r="P1897" s="201"/>
      <c r="Q1897" s="201"/>
      <c r="R1897" s="201"/>
      <c r="S1897" s="201"/>
      <c r="T1897" s="202"/>
      <c r="AT1897" s="203" t="s">
        <v>155</v>
      </c>
      <c r="AU1897" s="203" t="s">
        <v>82</v>
      </c>
      <c r="AV1897" s="13" t="s">
        <v>80</v>
      </c>
      <c r="AW1897" s="13" t="s">
        <v>33</v>
      </c>
      <c r="AX1897" s="13" t="s">
        <v>72</v>
      </c>
      <c r="AY1897" s="203" t="s">
        <v>143</v>
      </c>
    </row>
    <row r="1898" spans="2:51" s="14" customFormat="1" ht="12">
      <c r="B1898" s="204"/>
      <c r="C1898" s="205"/>
      <c r="D1898" s="195" t="s">
        <v>155</v>
      </c>
      <c r="E1898" s="206" t="s">
        <v>19</v>
      </c>
      <c r="F1898" s="207" t="s">
        <v>2230</v>
      </c>
      <c r="G1898" s="205"/>
      <c r="H1898" s="208">
        <v>7.5</v>
      </c>
      <c r="I1898" s="209"/>
      <c r="J1898" s="205"/>
      <c r="K1898" s="205"/>
      <c r="L1898" s="210"/>
      <c r="M1898" s="211"/>
      <c r="N1898" s="212"/>
      <c r="O1898" s="212"/>
      <c r="P1898" s="212"/>
      <c r="Q1898" s="212"/>
      <c r="R1898" s="212"/>
      <c r="S1898" s="212"/>
      <c r="T1898" s="213"/>
      <c r="AT1898" s="214" t="s">
        <v>155</v>
      </c>
      <c r="AU1898" s="214" t="s">
        <v>82</v>
      </c>
      <c r="AV1898" s="14" t="s">
        <v>82</v>
      </c>
      <c r="AW1898" s="14" t="s">
        <v>33</v>
      </c>
      <c r="AX1898" s="14" t="s">
        <v>72</v>
      </c>
      <c r="AY1898" s="214" t="s">
        <v>143</v>
      </c>
    </row>
    <row r="1899" spans="2:51" s="16" customFormat="1" ht="12">
      <c r="B1899" s="236"/>
      <c r="C1899" s="237"/>
      <c r="D1899" s="195" t="s">
        <v>155</v>
      </c>
      <c r="E1899" s="238" t="s">
        <v>19</v>
      </c>
      <c r="F1899" s="239" t="s">
        <v>361</v>
      </c>
      <c r="G1899" s="237"/>
      <c r="H1899" s="240">
        <v>7.5</v>
      </c>
      <c r="I1899" s="241"/>
      <c r="J1899" s="237"/>
      <c r="K1899" s="237"/>
      <c r="L1899" s="242"/>
      <c r="M1899" s="243"/>
      <c r="N1899" s="244"/>
      <c r="O1899" s="244"/>
      <c r="P1899" s="244"/>
      <c r="Q1899" s="244"/>
      <c r="R1899" s="244"/>
      <c r="S1899" s="244"/>
      <c r="T1899" s="245"/>
      <c r="AT1899" s="246" t="s">
        <v>155</v>
      </c>
      <c r="AU1899" s="246" t="s">
        <v>82</v>
      </c>
      <c r="AV1899" s="16" t="s">
        <v>144</v>
      </c>
      <c r="AW1899" s="16" t="s">
        <v>33</v>
      </c>
      <c r="AX1899" s="16" t="s">
        <v>72</v>
      </c>
      <c r="AY1899" s="246" t="s">
        <v>143</v>
      </c>
    </row>
    <row r="1900" spans="2:51" s="15" customFormat="1" ht="12">
      <c r="B1900" s="215"/>
      <c r="C1900" s="216"/>
      <c r="D1900" s="195" t="s">
        <v>155</v>
      </c>
      <c r="E1900" s="217" t="s">
        <v>19</v>
      </c>
      <c r="F1900" s="218" t="s">
        <v>166</v>
      </c>
      <c r="G1900" s="216"/>
      <c r="H1900" s="219">
        <v>15</v>
      </c>
      <c r="I1900" s="220"/>
      <c r="J1900" s="216"/>
      <c r="K1900" s="216"/>
      <c r="L1900" s="221"/>
      <c r="M1900" s="222"/>
      <c r="N1900" s="223"/>
      <c r="O1900" s="223"/>
      <c r="P1900" s="223"/>
      <c r="Q1900" s="223"/>
      <c r="R1900" s="223"/>
      <c r="S1900" s="223"/>
      <c r="T1900" s="224"/>
      <c r="AT1900" s="225" t="s">
        <v>155</v>
      </c>
      <c r="AU1900" s="225" t="s">
        <v>82</v>
      </c>
      <c r="AV1900" s="15" t="s">
        <v>151</v>
      </c>
      <c r="AW1900" s="15" t="s">
        <v>33</v>
      </c>
      <c r="AX1900" s="15" t="s">
        <v>80</v>
      </c>
      <c r="AY1900" s="225" t="s">
        <v>143</v>
      </c>
    </row>
    <row r="1901" spans="1:65" s="2" customFormat="1" ht="72" customHeight="1">
      <c r="A1901" s="36"/>
      <c r="B1901" s="37"/>
      <c r="C1901" s="226" t="s">
        <v>2236</v>
      </c>
      <c r="D1901" s="226" t="s">
        <v>227</v>
      </c>
      <c r="E1901" s="227" t="s">
        <v>2237</v>
      </c>
      <c r="F1901" s="228" t="s">
        <v>2765</v>
      </c>
      <c r="G1901" s="229" t="s">
        <v>178</v>
      </c>
      <c r="H1901" s="230">
        <v>170.41</v>
      </c>
      <c r="I1901" s="231"/>
      <c r="J1901" s="232">
        <f>ROUND(I1901*H1901,2)</f>
        <v>0</v>
      </c>
      <c r="K1901" s="228" t="s">
        <v>19</v>
      </c>
      <c r="L1901" s="233"/>
      <c r="M1901" s="234" t="s">
        <v>19</v>
      </c>
      <c r="N1901" s="235" t="s">
        <v>43</v>
      </c>
      <c r="O1901" s="66"/>
      <c r="P1901" s="184">
        <f>O1901*H1901</f>
        <v>0</v>
      </c>
      <c r="Q1901" s="184">
        <v>0.0026</v>
      </c>
      <c r="R1901" s="184">
        <f>Q1901*H1901</f>
        <v>0.44306599999999996</v>
      </c>
      <c r="S1901" s="184">
        <v>0</v>
      </c>
      <c r="T1901" s="185">
        <f>S1901*H1901</f>
        <v>0</v>
      </c>
      <c r="U1901" s="36"/>
      <c r="V1901" s="36"/>
      <c r="W1901" s="36"/>
      <c r="X1901" s="36"/>
      <c r="Y1901" s="36"/>
      <c r="Z1901" s="36"/>
      <c r="AA1901" s="36"/>
      <c r="AB1901" s="36"/>
      <c r="AC1901" s="36"/>
      <c r="AD1901" s="36"/>
      <c r="AE1901" s="36"/>
      <c r="AR1901" s="186" t="s">
        <v>519</v>
      </c>
      <c r="AT1901" s="186" t="s">
        <v>227</v>
      </c>
      <c r="AU1901" s="186" t="s">
        <v>82</v>
      </c>
      <c r="AY1901" s="19" t="s">
        <v>143</v>
      </c>
      <c r="BE1901" s="187">
        <f>IF(N1901="základní",J1901,0)</f>
        <v>0</v>
      </c>
      <c r="BF1901" s="187">
        <f>IF(N1901="snížená",J1901,0)</f>
        <v>0</v>
      </c>
      <c r="BG1901" s="187">
        <f>IF(N1901="zákl. přenesená",J1901,0)</f>
        <v>0</v>
      </c>
      <c r="BH1901" s="187">
        <f>IF(N1901="sníž. přenesená",J1901,0)</f>
        <v>0</v>
      </c>
      <c r="BI1901" s="187">
        <f>IF(N1901="nulová",J1901,0)</f>
        <v>0</v>
      </c>
      <c r="BJ1901" s="19" t="s">
        <v>80</v>
      </c>
      <c r="BK1901" s="187">
        <f>ROUND(I1901*H1901,2)</f>
        <v>0</v>
      </c>
      <c r="BL1901" s="19" t="s">
        <v>257</v>
      </c>
      <c r="BM1901" s="186" t="s">
        <v>2238</v>
      </c>
    </row>
    <row r="1902" spans="2:51" s="14" customFormat="1" ht="12">
      <c r="B1902" s="204"/>
      <c r="C1902" s="205"/>
      <c r="D1902" s="195" t="s">
        <v>155</v>
      </c>
      <c r="E1902" s="206" t="s">
        <v>19</v>
      </c>
      <c r="F1902" s="207" t="s">
        <v>2239</v>
      </c>
      <c r="G1902" s="205"/>
      <c r="H1902" s="208">
        <v>161.035</v>
      </c>
      <c r="I1902" s="209"/>
      <c r="J1902" s="205"/>
      <c r="K1902" s="205"/>
      <c r="L1902" s="210"/>
      <c r="M1902" s="211"/>
      <c r="N1902" s="212"/>
      <c r="O1902" s="212"/>
      <c r="P1902" s="212"/>
      <c r="Q1902" s="212"/>
      <c r="R1902" s="212"/>
      <c r="S1902" s="212"/>
      <c r="T1902" s="213"/>
      <c r="AT1902" s="214" t="s">
        <v>155</v>
      </c>
      <c r="AU1902" s="214" t="s">
        <v>82</v>
      </c>
      <c r="AV1902" s="14" t="s">
        <v>82</v>
      </c>
      <c r="AW1902" s="14" t="s">
        <v>33</v>
      </c>
      <c r="AX1902" s="14" t="s">
        <v>72</v>
      </c>
      <c r="AY1902" s="214" t="s">
        <v>143</v>
      </c>
    </row>
    <row r="1903" spans="2:51" s="14" customFormat="1" ht="12">
      <c r="B1903" s="204"/>
      <c r="C1903" s="205"/>
      <c r="D1903" s="195" t="s">
        <v>155</v>
      </c>
      <c r="E1903" s="206" t="s">
        <v>19</v>
      </c>
      <c r="F1903" s="207" t="s">
        <v>2240</v>
      </c>
      <c r="G1903" s="205"/>
      <c r="H1903" s="208">
        <v>9.375</v>
      </c>
      <c r="I1903" s="209"/>
      <c r="J1903" s="205"/>
      <c r="K1903" s="205"/>
      <c r="L1903" s="210"/>
      <c r="M1903" s="211"/>
      <c r="N1903" s="212"/>
      <c r="O1903" s="212"/>
      <c r="P1903" s="212"/>
      <c r="Q1903" s="212"/>
      <c r="R1903" s="212"/>
      <c r="S1903" s="212"/>
      <c r="T1903" s="213"/>
      <c r="AT1903" s="214" t="s">
        <v>155</v>
      </c>
      <c r="AU1903" s="214" t="s">
        <v>82</v>
      </c>
      <c r="AV1903" s="14" t="s">
        <v>82</v>
      </c>
      <c r="AW1903" s="14" t="s">
        <v>33</v>
      </c>
      <c r="AX1903" s="14" t="s">
        <v>72</v>
      </c>
      <c r="AY1903" s="214" t="s">
        <v>143</v>
      </c>
    </row>
    <row r="1904" spans="2:51" s="15" customFormat="1" ht="12">
      <c r="B1904" s="215"/>
      <c r="C1904" s="216"/>
      <c r="D1904" s="195" t="s">
        <v>155</v>
      </c>
      <c r="E1904" s="217" t="s">
        <v>19</v>
      </c>
      <c r="F1904" s="218" t="s">
        <v>166</v>
      </c>
      <c r="G1904" s="216"/>
      <c r="H1904" s="219">
        <v>170.41</v>
      </c>
      <c r="I1904" s="220"/>
      <c r="J1904" s="216"/>
      <c r="K1904" s="216"/>
      <c r="L1904" s="221"/>
      <c r="M1904" s="222"/>
      <c r="N1904" s="223"/>
      <c r="O1904" s="223"/>
      <c r="P1904" s="223"/>
      <c r="Q1904" s="223"/>
      <c r="R1904" s="223"/>
      <c r="S1904" s="223"/>
      <c r="T1904" s="224"/>
      <c r="AT1904" s="225" t="s">
        <v>155</v>
      </c>
      <c r="AU1904" s="225" t="s">
        <v>82</v>
      </c>
      <c r="AV1904" s="15" t="s">
        <v>151</v>
      </c>
      <c r="AW1904" s="15" t="s">
        <v>33</v>
      </c>
      <c r="AX1904" s="15" t="s">
        <v>80</v>
      </c>
      <c r="AY1904" s="225" t="s">
        <v>143</v>
      </c>
    </row>
    <row r="1905" spans="1:65" s="2" customFormat="1" ht="21.75" customHeight="1">
      <c r="A1905" s="36"/>
      <c r="B1905" s="37"/>
      <c r="C1905" s="175" t="s">
        <v>2241</v>
      </c>
      <c r="D1905" s="175" t="s">
        <v>146</v>
      </c>
      <c r="E1905" s="176" t="s">
        <v>2242</v>
      </c>
      <c r="F1905" s="177" t="s">
        <v>2243</v>
      </c>
      <c r="G1905" s="178" t="s">
        <v>169</v>
      </c>
      <c r="H1905" s="179">
        <v>116.96</v>
      </c>
      <c r="I1905" s="180"/>
      <c r="J1905" s="181">
        <f>ROUND(I1905*H1905,2)</f>
        <v>0</v>
      </c>
      <c r="K1905" s="177" t="s">
        <v>150</v>
      </c>
      <c r="L1905" s="41"/>
      <c r="M1905" s="182" t="s">
        <v>19</v>
      </c>
      <c r="N1905" s="183" t="s">
        <v>43</v>
      </c>
      <c r="O1905" s="66"/>
      <c r="P1905" s="184">
        <f>O1905*H1905</f>
        <v>0</v>
      </c>
      <c r="Q1905" s="184">
        <v>1E-05</v>
      </c>
      <c r="R1905" s="184">
        <f>Q1905*H1905</f>
        <v>0.0011696</v>
      </c>
      <c r="S1905" s="184">
        <v>0</v>
      </c>
      <c r="T1905" s="185">
        <f>S1905*H1905</f>
        <v>0</v>
      </c>
      <c r="U1905" s="36"/>
      <c r="V1905" s="36"/>
      <c r="W1905" s="36"/>
      <c r="X1905" s="36"/>
      <c r="Y1905" s="36"/>
      <c r="Z1905" s="36"/>
      <c r="AA1905" s="36"/>
      <c r="AB1905" s="36"/>
      <c r="AC1905" s="36"/>
      <c r="AD1905" s="36"/>
      <c r="AE1905" s="36"/>
      <c r="AR1905" s="186" t="s">
        <v>257</v>
      </c>
      <c r="AT1905" s="186" t="s">
        <v>146</v>
      </c>
      <c r="AU1905" s="186" t="s">
        <v>82</v>
      </c>
      <c r="AY1905" s="19" t="s">
        <v>143</v>
      </c>
      <c r="BE1905" s="187">
        <f>IF(N1905="základní",J1905,0)</f>
        <v>0</v>
      </c>
      <c r="BF1905" s="187">
        <f>IF(N1905="snížená",J1905,0)</f>
        <v>0</v>
      </c>
      <c r="BG1905" s="187">
        <f>IF(N1905="zákl. přenesená",J1905,0)</f>
        <v>0</v>
      </c>
      <c r="BH1905" s="187">
        <f>IF(N1905="sníž. přenesená",J1905,0)</f>
        <v>0</v>
      </c>
      <c r="BI1905" s="187">
        <f>IF(N1905="nulová",J1905,0)</f>
        <v>0</v>
      </c>
      <c r="BJ1905" s="19" t="s">
        <v>80</v>
      </c>
      <c r="BK1905" s="187">
        <f>ROUND(I1905*H1905,2)</f>
        <v>0</v>
      </c>
      <c r="BL1905" s="19" t="s">
        <v>257</v>
      </c>
      <c r="BM1905" s="186" t="s">
        <v>2244</v>
      </c>
    </row>
    <row r="1906" spans="1:47" s="2" customFormat="1" ht="12">
      <c r="A1906" s="36"/>
      <c r="B1906" s="37"/>
      <c r="C1906" s="38"/>
      <c r="D1906" s="188" t="s">
        <v>153</v>
      </c>
      <c r="E1906" s="38"/>
      <c r="F1906" s="189" t="s">
        <v>2245</v>
      </c>
      <c r="G1906" s="38"/>
      <c r="H1906" s="38"/>
      <c r="I1906" s="190"/>
      <c r="J1906" s="38"/>
      <c r="K1906" s="38"/>
      <c r="L1906" s="41"/>
      <c r="M1906" s="191"/>
      <c r="N1906" s="192"/>
      <c r="O1906" s="66"/>
      <c r="P1906" s="66"/>
      <c r="Q1906" s="66"/>
      <c r="R1906" s="66"/>
      <c r="S1906" s="66"/>
      <c r="T1906" s="67"/>
      <c r="U1906" s="36"/>
      <c r="V1906" s="36"/>
      <c r="W1906" s="36"/>
      <c r="X1906" s="36"/>
      <c r="Y1906" s="36"/>
      <c r="Z1906" s="36"/>
      <c r="AA1906" s="36"/>
      <c r="AB1906" s="36"/>
      <c r="AC1906" s="36"/>
      <c r="AD1906" s="36"/>
      <c r="AE1906" s="36"/>
      <c r="AT1906" s="19" t="s">
        <v>153</v>
      </c>
      <c r="AU1906" s="19" t="s">
        <v>82</v>
      </c>
    </row>
    <row r="1907" spans="2:51" s="13" customFormat="1" ht="12">
      <c r="B1907" s="193"/>
      <c r="C1907" s="194"/>
      <c r="D1907" s="195" t="s">
        <v>155</v>
      </c>
      <c r="E1907" s="196" t="s">
        <v>19</v>
      </c>
      <c r="F1907" s="197" t="s">
        <v>163</v>
      </c>
      <c r="G1907" s="194"/>
      <c r="H1907" s="196" t="s">
        <v>19</v>
      </c>
      <c r="I1907" s="198"/>
      <c r="J1907" s="194"/>
      <c r="K1907" s="194"/>
      <c r="L1907" s="199"/>
      <c r="M1907" s="200"/>
      <c r="N1907" s="201"/>
      <c r="O1907" s="201"/>
      <c r="P1907" s="201"/>
      <c r="Q1907" s="201"/>
      <c r="R1907" s="201"/>
      <c r="S1907" s="201"/>
      <c r="T1907" s="202"/>
      <c r="AT1907" s="203" t="s">
        <v>155</v>
      </c>
      <c r="AU1907" s="203" t="s">
        <v>82</v>
      </c>
      <c r="AV1907" s="13" t="s">
        <v>80</v>
      </c>
      <c r="AW1907" s="13" t="s">
        <v>33</v>
      </c>
      <c r="AX1907" s="13" t="s">
        <v>72</v>
      </c>
      <c r="AY1907" s="203" t="s">
        <v>143</v>
      </c>
    </row>
    <row r="1908" spans="2:51" s="13" customFormat="1" ht="12">
      <c r="B1908" s="193"/>
      <c r="C1908" s="194"/>
      <c r="D1908" s="195" t="s">
        <v>155</v>
      </c>
      <c r="E1908" s="196" t="s">
        <v>19</v>
      </c>
      <c r="F1908" s="197" t="s">
        <v>2143</v>
      </c>
      <c r="G1908" s="194"/>
      <c r="H1908" s="196" t="s">
        <v>19</v>
      </c>
      <c r="I1908" s="198"/>
      <c r="J1908" s="194"/>
      <c r="K1908" s="194"/>
      <c r="L1908" s="199"/>
      <c r="M1908" s="200"/>
      <c r="N1908" s="201"/>
      <c r="O1908" s="201"/>
      <c r="P1908" s="201"/>
      <c r="Q1908" s="201"/>
      <c r="R1908" s="201"/>
      <c r="S1908" s="201"/>
      <c r="T1908" s="202"/>
      <c r="AT1908" s="203" t="s">
        <v>155</v>
      </c>
      <c r="AU1908" s="203" t="s">
        <v>82</v>
      </c>
      <c r="AV1908" s="13" t="s">
        <v>80</v>
      </c>
      <c r="AW1908" s="13" t="s">
        <v>33</v>
      </c>
      <c r="AX1908" s="13" t="s">
        <v>72</v>
      </c>
      <c r="AY1908" s="203" t="s">
        <v>143</v>
      </c>
    </row>
    <row r="1909" spans="2:51" s="14" customFormat="1" ht="12">
      <c r="B1909" s="204"/>
      <c r="C1909" s="205"/>
      <c r="D1909" s="195" t="s">
        <v>155</v>
      </c>
      <c r="E1909" s="206" t="s">
        <v>19</v>
      </c>
      <c r="F1909" s="207" t="s">
        <v>2144</v>
      </c>
      <c r="G1909" s="205"/>
      <c r="H1909" s="208">
        <v>3.4</v>
      </c>
      <c r="I1909" s="209"/>
      <c r="J1909" s="205"/>
      <c r="K1909" s="205"/>
      <c r="L1909" s="210"/>
      <c r="M1909" s="211"/>
      <c r="N1909" s="212"/>
      <c r="O1909" s="212"/>
      <c r="P1909" s="212"/>
      <c r="Q1909" s="212"/>
      <c r="R1909" s="212"/>
      <c r="S1909" s="212"/>
      <c r="T1909" s="213"/>
      <c r="AT1909" s="214" t="s">
        <v>155</v>
      </c>
      <c r="AU1909" s="214" t="s">
        <v>82</v>
      </c>
      <c r="AV1909" s="14" t="s">
        <v>82</v>
      </c>
      <c r="AW1909" s="14" t="s">
        <v>33</v>
      </c>
      <c r="AX1909" s="14" t="s">
        <v>72</v>
      </c>
      <c r="AY1909" s="214" t="s">
        <v>143</v>
      </c>
    </row>
    <row r="1910" spans="2:51" s="13" customFormat="1" ht="12">
      <c r="B1910" s="193"/>
      <c r="C1910" s="194"/>
      <c r="D1910" s="195" t="s">
        <v>155</v>
      </c>
      <c r="E1910" s="196" t="s">
        <v>19</v>
      </c>
      <c r="F1910" s="197" t="s">
        <v>421</v>
      </c>
      <c r="G1910" s="194"/>
      <c r="H1910" s="196" t="s">
        <v>19</v>
      </c>
      <c r="I1910" s="198"/>
      <c r="J1910" s="194"/>
      <c r="K1910" s="194"/>
      <c r="L1910" s="199"/>
      <c r="M1910" s="200"/>
      <c r="N1910" s="201"/>
      <c r="O1910" s="201"/>
      <c r="P1910" s="201"/>
      <c r="Q1910" s="201"/>
      <c r="R1910" s="201"/>
      <c r="S1910" s="201"/>
      <c r="T1910" s="202"/>
      <c r="AT1910" s="203" t="s">
        <v>155</v>
      </c>
      <c r="AU1910" s="203" t="s">
        <v>82</v>
      </c>
      <c r="AV1910" s="13" t="s">
        <v>80</v>
      </c>
      <c r="AW1910" s="13" t="s">
        <v>33</v>
      </c>
      <c r="AX1910" s="13" t="s">
        <v>72</v>
      </c>
      <c r="AY1910" s="203" t="s">
        <v>143</v>
      </c>
    </row>
    <row r="1911" spans="2:51" s="14" customFormat="1" ht="12">
      <c r="B1911" s="204"/>
      <c r="C1911" s="205"/>
      <c r="D1911" s="195" t="s">
        <v>155</v>
      </c>
      <c r="E1911" s="206" t="s">
        <v>19</v>
      </c>
      <c r="F1911" s="207" t="s">
        <v>2146</v>
      </c>
      <c r="G1911" s="205"/>
      <c r="H1911" s="208">
        <v>24.5</v>
      </c>
      <c r="I1911" s="209"/>
      <c r="J1911" s="205"/>
      <c r="K1911" s="205"/>
      <c r="L1911" s="210"/>
      <c r="M1911" s="211"/>
      <c r="N1911" s="212"/>
      <c r="O1911" s="212"/>
      <c r="P1911" s="212"/>
      <c r="Q1911" s="212"/>
      <c r="R1911" s="212"/>
      <c r="S1911" s="212"/>
      <c r="T1911" s="213"/>
      <c r="AT1911" s="214" t="s">
        <v>155</v>
      </c>
      <c r="AU1911" s="214" t="s">
        <v>82</v>
      </c>
      <c r="AV1911" s="14" t="s">
        <v>82</v>
      </c>
      <c r="AW1911" s="14" t="s">
        <v>33</v>
      </c>
      <c r="AX1911" s="14" t="s">
        <v>72</v>
      </c>
      <c r="AY1911" s="214" t="s">
        <v>143</v>
      </c>
    </row>
    <row r="1912" spans="2:51" s="14" customFormat="1" ht="12">
      <c r="B1912" s="204"/>
      <c r="C1912" s="205"/>
      <c r="D1912" s="195" t="s">
        <v>155</v>
      </c>
      <c r="E1912" s="206" t="s">
        <v>19</v>
      </c>
      <c r="F1912" s="207" t="s">
        <v>2147</v>
      </c>
      <c r="G1912" s="205"/>
      <c r="H1912" s="208">
        <v>-3</v>
      </c>
      <c r="I1912" s="209"/>
      <c r="J1912" s="205"/>
      <c r="K1912" s="205"/>
      <c r="L1912" s="210"/>
      <c r="M1912" s="211"/>
      <c r="N1912" s="212"/>
      <c r="O1912" s="212"/>
      <c r="P1912" s="212"/>
      <c r="Q1912" s="212"/>
      <c r="R1912" s="212"/>
      <c r="S1912" s="212"/>
      <c r="T1912" s="213"/>
      <c r="AT1912" s="214" t="s">
        <v>155</v>
      </c>
      <c r="AU1912" s="214" t="s">
        <v>82</v>
      </c>
      <c r="AV1912" s="14" t="s">
        <v>82</v>
      </c>
      <c r="AW1912" s="14" t="s">
        <v>33</v>
      </c>
      <c r="AX1912" s="14" t="s">
        <v>72</v>
      </c>
      <c r="AY1912" s="214" t="s">
        <v>143</v>
      </c>
    </row>
    <row r="1913" spans="2:51" s="14" customFormat="1" ht="12">
      <c r="B1913" s="204"/>
      <c r="C1913" s="205"/>
      <c r="D1913" s="195" t="s">
        <v>155</v>
      </c>
      <c r="E1913" s="206" t="s">
        <v>19</v>
      </c>
      <c r="F1913" s="207" t="s">
        <v>2246</v>
      </c>
      <c r="G1913" s="205"/>
      <c r="H1913" s="208">
        <v>-3.3</v>
      </c>
      <c r="I1913" s="209"/>
      <c r="J1913" s="205"/>
      <c r="K1913" s="205"/>
      <c r="L1913" s="210"/>
      <c r="M1913" s="211"/>
      <c r="N1913" s="212"/>
      <c r="O1913" s="212"/>
      <c r="P1913" s="212"/>
      <c r="Q1913" s="212"/>
      <c r="R1913" s="212"/>
      <c r="S1913" s="212"/>
      <c r="T1913" s="213"/>
      <c r="AT1913" s="214" t="s">
        <v>155</v>
      </c>
      <c r="AU1913" s="214" t="s">
        <v>82</v>
      </c>
      <c r="AV1913" s="14" t="s">
        <v>82</v>
      </c>
      <c r="AW1913" s="14" t="s">
        <v>33</v>
      </c>
      <c r="AX1913" s="14" t="s">
        <v>72</v>
      </c>
      <c r="AY1913" s="214" t="s">
        <v>143</v>
      </c>
    </row>
    <row r="1914" spans="2:51" s="13" customFormat="1" ht="12">
      <c r="B1914" s="193"/>
      <c r="C1914" s="194"/>
      <c r="D1914" s="195" t="s">
        <v>155</v>
      </c>
      <c r="E1914" s="196" t="s">
        <v>19</v>
      </c>
      <c r="F1914" s="197" t="s">
        <v>427</v>
      </c>
      <c r="G1914" s="194"/>
      <c r="H1914" s="196" t="s">
        <v>19</v>
      </c>
      <c r="I1914" s="198"/>
      <c r="J1914" s="194"/>
      <c r="K1914" s="194"/>
      <c r="L1914" s="199"/>
      <c r="M1914" s="200"/>
      <c r="N1914" s="201"/>
      <c r="O1914" s="201"/>
      <c r="P1914" s="201"/>
      <c r="Q1914" s="201"/>
      <c r="R1914" s="201"/>
      <c r="S1914" s="201"/>
      <c r="T1914" s="202"/>
      <c r="AT1914" s="203" t="s">
        <v>155</v>
      </c>
      <c r="AU1914" s="203" t="s">
        <v>82</v>
      </c>
      <c r="AV1914" s="13" t="s">
        <v>80</v>
      </c>
      <c r="AW1914" s="13" t="s">
        <v>33</v>
      </c>
      <c r="AX1914" s="13" t="s">
        <v>72</v>
      </c>
      <c r="AY1914" s="203" t="s">
        <v>143</v>
      </c>
    </row>
    <row r="1915" spans="2:51" s="14" customFormat="1" ht="12">
      <c r="B1915" s="204"/>
      <c r="C1915" s="205"/>
      <c r="D1915" s="195" t="s">
        <v>155</v>
      </c>
      <c r="E1915" s="206" t="s">
        <v>19</v>
      </c>
      <c r="F1915" s="207" t="s">
        <v>2247</v>
      </c>
      <c r="G1915" s="205"/>
      <c r="H1915" s="208">
        <v>19.2</v>
      </c>
      <c r="I1915" s="209"/>
      <c r="J1915" s="205"/>
      <c r="K1915" s="205"/>
      <c r="L1915" s="210"/>
      <c r="M1915" s="211"/>
      <c r="N1915" s="212"/>
      <c r="O1915" s="212"/>
      <c r="P1915" s="212"/>
      <c r="Q1915" s="212"/>
      <c r="R1915" s="212"/>
      <c r="S1915" s="212"/>
      <c r="T1915" s="213"/>
      <c r="AT1915" s="214" t="s">
        <v>155</v>
      </c>
      <c r="AU1915" s="214" t="s">
        <v>82</v>
      </c>
      <c r="AV1915" s="14" t="s">
        <v>82</v>
      </c>
      <c r="AW1915" s="14" t="s">
        <v>33</v>
      </c>
      <c r="AX1915" s="14" t="s">
        <v>72</v>
      </c>
      <c r="AY1915" s="214" t="s">
        <v>143</v>
      </c>
    </row>
    <row r="1916" spans="2:51" s="14" customFormat="1" ht="12">
      <c r="B1916" s="204"/>
      <c r="C1916" s="205"/>
      <c r="D1916" s="195" t="s">
        <v>155</v>
      </c>
      <c r="E1916" s="206" t="s">
        <v>19</v>
      </c>
      <c r="F1916" s="207" t="s">
        <v>2117</v>
      </c>
      <c r="G1916" s="205"/>
      <c r="H1916" s="208">
        <v>-0.8</v>
      </c>
      <c r="I1916" s="209"/>
      <c r="J1916" s="205"/>
      <c r="K1916" s="205"/>
      <c r="L1916" s="210"/>
      <c r="M1916" s="211"/>
      <c r="N1916" s="212"/>
      <c r="O1916" s="212"/>
      <c r="P1916" s="212"/>
      <c r="Q1916" s="212"/>
      <c r="R1916" s="212"/>
      <c r="S1916" s="212"/>
      <c r="T1916" s="213"/>
      <c r="AT1916" s="214" t="s">
        <v>155</v>
      </c>
      <c r="AU1916" s="214" t="s">
        <v>82</v>
      </c>
      <c r="AV1916" s="14" t="s">
        <v>82</v>
      </c>
      <c r="AW1916" s="14" t="s">
        <v>33</v>
      </c>
      <c r="AX1916" s="14" t="s">
        <v>72</v>
      </c>
      <c r="AY1916" s="214" t="s">
        <v>143</v>
      </c>
    </row>
    <row r="1917" spans="2:51" s="13" customFormat="1" ht="12">
      <c r="B1917" s="193"/>
      <c r="C1917" s="194"/>
      <c r="D1917" s="195" t="s">
        <v>155</v>
      </c>
      <c r="E1917" s="196" t="s">
        <v>19</v>
      </c>
      <c r="F1917" s="197" t="s">
        <v>456</v>
      </c>
      <c r="G1917" s="194"/>
      <c r="H1917" s="196" t="s">
        <v>19</v>
      </c>
      <c r="I1917" s="198"/>
      <c r="J1917" s="194"/>
      <c r="K1917" s="194"/>
      <c r="L1917" s="199"/>
      <c r="M1917" s="200"/>
      <c r="N1917" s="201"/>
      <c r="O1917" s="201"/>
      <c r="P1917" s="201"/>
      <c r="Q1917" s="201"/>
      <c r="R1917" s="201"/>
      <c r="S1917" s="201"/>
      <c r="T1917" s="202"/>
      <c r="AT1917" s="203" t="s">
        <v>155</v>
      </c>
      <c r="AU1917" s="203" t="s">
        <v>82</v>
      </c>
      <c r="AV1917" s="13" t="s">
        <v>80</v>
      </c>
      <c r="AW1917" s="13" t="s">
        <v>33</v>
      </c>
      <c r="AX1917" s="13" t="s">
        <v>72</v>
      </c>
      <c r="AY1917" s="203" t="s">
        <v>143</v>
      </c>
    </row>
    <row r="1918" spans="2:51" s="14" customFormat="1" ht="12">
      <c r="B1918" s="204"/>
      <c r="C1918" s="205"/>
      <c r="D1918" s="195" t="s">
        <v>155</v>
      </c>
      <c r="E1918" s="206" t="s">
        <v>19</v>
      </c>
      <c r="F1918" s="207" t="s">
        <v>2149</v>
      </c>
      <c r="G1918" s="205"/>
      <c r="H1918" s="208">
        <v>12.4</v>
      </c>
      <c r="I1918" s="209"/>
      <c r="J1918" s="205"/>
      <c r="K1918" s="205"/>
      <c r="L1918" s="210"/>
      <c r="M1918" s="211"/>
      <c r="N1918" s="212"/>
      <c r="O1918" s="212"/>
      <c r="P1918" s="212"/>
      <c r="Q1918" s="212"/>
      <c r="R1918" s="212"/>
      <c r="S1918" s="212"/>
      <c r="T1918" s="213"/>
      <c r="AT1918" s="214" t="s">
        <v>155</v>
      </c>
      <c r="AU1918" s="214" t="s">
        <v>82</v>
      </c>
      <c r="AV1918" s="14" t="s">
        <v>82</v>
      </c>
      <c r="AW1918" s="14" t="s">
        <v>33</v>
      </c>
      <c r="AX1918" s="14" t="s">
        <v>72</v>
      </c>
      <c r="AY1918" s="214" t="s">
        <v>143</v>
      </c>
    </row>
    <row r="1919" spans="2:51" s="14" customFormat="1" ht="12">
      <c r="B1919" s="204"/>
      <c r="C1919" s="205"/>
      <c r="D1919" s="195" t="s">
        <v>155</v>
      </c>
      <c r="E1919" s="206" t="s">
        <v>19</v>
      </c>
      <c r="F1919" s="207" t="s">
        <v>2248</v>
      </c>
      <c r="G1919" s="205"/>
      <c r="H1919" s="208">
        <v>-1.6</v>
      </c>
      <c r="I1919" s="209"/>
      <c r="J1919" s="205"/>
      <c r="K1919" s="205"/>
      <c r="L1919" s="210"/>
      <c r="M1919" s="211"/>
      <c r="N1919" s="212"/>
      <c r="O1919" s="212"/>
      <c r="P1919" s="212"/>
      <c r="Q1919" s="212"/>
      <c r="R1919" s="212"/>
      <c r="S1919" s="212"/>
      <c r="T1919" s="213"/>
      <c r="AT1919" s="214" t="s">
        <v>155</v>
      </c>
      <c r="AU1919" s="214" t="s">
        <v>82</v>
      </c>
      <c r="AV1919" s="14" t="s">
        <v>82</v>
      </c>
      <c r="AW1919" s="14" t="s">
        <v>33</v>
      </c>
      <c r="AX1919" s="14" t="s">
        <v>72</v>
      </c>
      <c r="AY1919" s="214" t="s">
        <v>143</v>
      </c>
    </row>
    <row r="1920" spans="2:51" s="14" customFormat="1" ht="12">
      <c r="B1920" s="204"/>
      <c r="C1920" s="205"/>
      <c r="D1920" s="195" t="s">
        <v>155</v>
      </c>
      <c r="E1920" s="206" t="s">
        <v>19</v>
      </c>
      <c r="F1920" s="207" t="s">
        <v>2151</v>
      </c>
      <c r="G1920" s="205"/>
      <c r="H1920" s="208">
        <v>0.1</v>
      </c>
      <c r="I1920" s="209"/>
      <c r="J1920" s="205"/>
      <c r="K1920" s="205"/>
      <c r="L1920" s="210"/>
      <c r="M1920" s="211"/>
      <c r="N1920" s="212"/>
      <c r="O1920" s="212"/>
      <c r="P1920" s="212"/>
      <c r="Q1920" s="212"/>
      <c r="R1920" s="212"/>
      <c r="S1920" s="212"/>
      <c r="T1920" s="213"/>
      <c r="AT1920" s="214" t="s">
        <v>155</v>
      </c>
      <c r="AU1920" s="214" t="s">
        <v>82</v>
      </c>
      <c r="AV1920" s="14" t="s">
        <v>82</v>
      </c>
      <c r="AW1920" s="14" t="s">
        <v>33</v>
      </c>
      <c r="AX1920" s="14" t="s">
        <v>72</v>
      </c>
      <c r="AY1920" s="214" t="s">
        <v>143</v>
      </c>
    </row>
    <row r="1921" spans="2:51" s="14" customFormat="1" ht="12">
      <c r="B1921" s="204"/>
      <c r="C1921" s="205"/>
      <c r="D1921" s="195" t="s">
        <v>155</v>
      </c>
      <c r="E1921" s="206" t="s">
        <v>19</v>
      </c>
      <c r="F1921" s="207" t="s">
        <v>2152</v>
      </c>
      <c r="G1921" s="205"/>
      <c r="H1921" s="208">
        <v>-0.5</v>
      </c>
      <c r="I1921" s="209"/>
      <c r="J1921" s="205"/>
      <c r="K1921" s="205"/>
      <c r="L1921" s="210"/>
      <c r="M1921" s="211"/>
      <c r="N1921" s="212"/>
      <c r="O1921" s="212"/>
      <c r="P1921" s="212"/>
      <c r="Q1921" s="212"/>
      <c r="R1921" s="212"/>
      <c r="S1921" s="212"/>
      <c r="T1921" s="213"/>
      <c r="AT1921" s="214" t="s">
        <v>155</v>
      </c>
      <c r="AU1921" s="214" t="s">
        <v>82</v>
      </c>
      <c r="AV1921" s="14" t="s">
        <v>82</v>
      </c>
      <c r="AW1921" s="14" t="s">
        <v>33</v>
      </c>
      <c r="AX1921" s="14" t="s">
        <v>72</v>
      </c>
      <c r="AY1921" s="214" t="s">
        <v>143</v>
      </c>
    </row>
    <row r="1922" spans="2:51" s="13" customFormat="1" ht="12">
      <c r="B1922" s="193"/>
      <c r="C1922" s="194"/>
      <c r="D1922" s="195" t="s">
        <v>155</v>
      </c>
      <c r="E1922" s="196" t="s">
        <v>19</v>
      </c>
      <c r="F1922" s="197" t="s">
        <v>336</v>
      </c>
      <c r="G1922" s="194"/>
      <c r="H1922" s="196" t="s">
        <v>19</v>
      </c>
      <c r="I1922" s="198"/>
      <c r="J1922" s="194"/>
      <c r="K1922" s="194"/>
      <c r="L1922" s="199"/>
      <c r="M1922" s="200"/>
      <c r="N1922" s="201"/>
      <c r="O1922" s="201"/>
      <c r="P1922" s="201"/>
      <c r="Q1922" s="201"/>
      <c r="R1922" s="201"/>
      <c r="S1922" s="201"/>
      <c r="T1922" s="202"/>
      <c r="AT1922" s="203" t="s">
        <v>155</v>
      </c>
      <c r="AU1922" s="203" t="s">
        <v>82</v>
      </c>
      <c r="AV1922" s="13" t="s">
        <v>80</v>
      </c>
      <c r="AW1922" s="13" t="s">
        <v>33</v>
      </c>
      <c r="AX1922" s="13" t="s">
        <v>72</v>
      </c>
      <c r="AY1922" s="203" t="s">
        <v>143</v>
      </c>
    </row>
    <row r="1923" spans="2:51" s="13" customFormat="1" ht="12">
      <c r="B1923" s="193"/>
      <c r="C1923" s="194"/>
      <c r="D1923" s="195" t="s">
        <v>155</v>
      </c>
      <c r="E1923" s="196" t="s">
        <v>19</v>
      </c>
      <c r="F1923" s="197" t="s">
        <v>472</v>
      </c>
      <c r="G1923" s="194"/>
      <c r="H1923" s="196" t="s">
        <v>19</v>
      </c>
      <c r="I1923" s="198"/>
      <c r="J1923" s="194"/>
      <c r="K1923" s="194"/>
      <c r="L1923" s="199"/>
      <c r="M1923" s="200"/>
      <c r="N1923" s="201"/>
      <c r="O1923" s="201"/>
      <c r="P1923" s="201"/>
      <c r="Q1923" s="201"/>
      <c r="R1923" s="201"/>
      <c r="S1923" s="201"/>
      <c r="T1923" s="202"/>
      <c r="AT1923" s="203" t="s">
        <v>155</v>
      </c>
      <c r="AU1923" s="203" t="s">
        <v>82</v>
      </c>
      <c r="AV1923" s="13" t="s">
        <v>80</v>
      </c>
      <c r="AW1923" s="13" t="s">
        <v>33</v>
      </c>
      <c r="AX1923" s="13" t="s">
        <v>72</v>
      </c>
      <c r="AY1923" s="203" t="s">
        <v>143</v>
      </c>
    </row>
    <row r="1924" spans="2:51" s="14" customFormat="1" ht="12">
      <c r="B1924" s="204"/>
      <c r="C1924" s="205"/>
      <c r="D1924" s="195" t="s">
        <v>155</v>
      </c>
      <c r="E1924" s="206" t="s">
        <v>19</v>
      </c>
      <c r="F1924" s="207" t="s">
        <v>2153</v>
      </c>
      <c r="G1924" s="205"/>
      <c r="H1924" s="208">
        <v>25.1</v>
      </c>
      <c r="I1924" s="209"/>
      <c r="J1924" s="205"/>
      <c r="K1924" s="205"/>
      <c r="L1924" s="210"/>
      <c r="M1924" s="211"/>
      <c r="N1924" s="212"/>
      <c r="O1924" s="212"/>
      <c r="P1924" s="212"/>
      <c r="Q1924" s="212"/>
      <c r="R1924" s="212"/>
      <c r="S1924" s="212"/>
      <c r="T1924" s="213"/>
      <c r="AT1924" s="214" t="s">
        <v>155</v>
      </c>
      <c r="AU1924" s="214" t="s">
        <v>82</v>
      </c>
      <c r="AV1924" s="14" t="s">
        <v>82</v>
      </c>
      <c r="AW1924" s="14" t="s">
        <v>33</v>
      </c>
      <c r="AX1924" s="14" t="s">
        <v>72</v>
      </c>
      <c r="AY1924" s="214" t="s">
        <v>143</v>
      </c>
    </row>
    <row r="1925" spans="2:51" s="14" customFormat="1" ht="12">
      <c r="B1925" s="204"/>
      <c r="C1925" s="205"/>
      <c r="D1925" s="195" t="s">
        <v>155</v>
      </c>
      <c r="E1925" s="206" t="s">
        <v>19</v>
      </c>
      <c r="F1925" s="207" t="s">
        <v>2154</v>
      </c>
      <c r="G1925" s="205"/>
      <c r="H1925" s="208">
        <v>-0.4</v>
      </c>
      <c r="I1925" s="209"/>
      <c r="J1925" s="205"/>
      <c r="K1925" s="205"/>
      <c r="L1925" s="210"/>
      <c r="M1925" s="211"/>
      <c r="N1925" s="212"/>
      <c r="O1925" s="212"/>
      <c r="P1925" s="212"/>
      <c r="Q1925" s="212"/>
      <c r="R1925" s="212"/>
      <c r="S1925" s="212"/>
      <c r="T1925" s="213"/>
      <c r="AT1925" s="214" t="s">
        <v>155</v>
      </c>
      <c r="AU1925" s="214" t="s">
        <v>82</v>
      </c>
      <c r="AV1925" s="14" t="s">
        <v>82</v>
      </c>
      <c r="AW1925" s="14" t="s">
        <v>33</v>
      </c>
      <c r="AX1925" s="14" t="s">
        <v>72</v>
      </c>
      <c r="AY1925" s="214" t="s">
        <v>143</v>
      </c>
    </row>
    <row r="1926" spans="2:51" s="14" customFormat="1" ht="12">
      <c r="B1926" s="204"/>
      <c r="C1926" s="205"/>
      <c r="D1926" s="195" t="s">
        <v>155</v>
      </c>
      <c r="E1926" s="206" t="s">
        <v>19</v>
      </c>
      <c r="F1926" s="207" t="s">
        <v>2150</v>
      </c>
      <c r="G1926" s="205"/>
      <c r="H1926" s="208">
        <v>-1.7</v>
      </c>
      <c r="I1926" s="209"/>
      <c r="J1926" s="205"/>
      <c r="K1926" s="205"/>
      <c r="L1926" s="210"/>
      <c r="M1926" s="211"/>
      <c r="N1926" s="212"/>
      <c r="O1926" s="212"/>
      <c r="P1926" s="212"/>
      <c r="Q1926" s="212"/>
      <c r="R1926" s="212"/>
      <c r="S1926" s="212"/>
      <c r="T1926" s="213"/>
      <c r="AT1926" s="214" t="s">
        <v>155</v>
      </c>
      <c r="AU1926" s="214" t="s">
        <v>82</v>
      </c>
      <c r="AV1926" s="14" t="s">
        <v>82</v>
      </c>
      <c r="AW1926" s="14" t="s">
        <v>33</v>
      </c>
      <c r="AX1926" s="14" t="s">
        <v>72</v>
      </c>
      <c r="AY1926" s="214" t="s">
        <v>143</v>
      </c>
    </row>
    <row r="1927" spans="2:51" s="14" customFormat="1" ht="12">
      <c r="B1927" s="204"/>
      <c r="C1927" s="205"/>
      <c r="D1927" s="195" t="s">
        <v>155</v>
      </c>
      <c r="E1927" s="206" t="s">
        <v>19</v>
      </c>
      <c r="F1927" s="207" t="s">
        <v>2155</v>
      </c>
      <c r="G1927" s="205"/>
      <c r="H1927" s="208">
        <v>-0.9</v>
      </c>
      <c r="I1927" s="209"/>
      <c r="J1927" s="205"/>
      <c r="K1927" s="205"/>
      <c r="L1927" s="210"/>
      <c r="M1927" s="211"/>
      <c r="N1927" s="212"/>
      <c r="O1927" s="212"/>
      <c r="P1927" s="212"/>
      <c r="Q1927" s="212"/>
      <c r="R1927" s="212"/>
      <c r="S1927" s="212"/>
      <c r="T1927" s="213"/>
      <c r="AT1927" s="214" t="s">
        <v>155</v>
      </c>
      <c r="AU1927" s="214" t="s">
        <v>82</v>
      </c>
      <c r="AV1927" s="14" t="s">
        <v>82</v>
      </c>
      <c r="AW1927" s="14" t="s">
        <v>33</v>
      </c>
      <c r="AX1927" s="14" t="s">
        <v>72</v>
      </c>
      <c r="AY1927" s="214" t="s">
        <v>143</v>
      </c>
    </row>
    <row r="1928" spans="2:51" s="14" customFormat="1" ht="12">
      <c r="B1928" s="204"/>
      <c r="C1928" s="205"/>
      <c r="D1928" s="195" t="s">
        <v>155</v>
      </c>
      <c r="E1928" s="206" t="s">
        <v>19</v>
      </c>
      <c r="F1928" s="207" t="s">
        <v>2151</v>
      </c>
      <c r="G1928" s="205"/>
      <c r="H1928" s="208">
        <v>0.1</v>
      </c>
      <c r="I1928" s="209"/>
      <c r="J1928" s="205"/>
      <c r="K1928" s="205"/>
      <c r="L1928" s="210"/>
      <c r="M1928" s="211"/>
      <c r="N1928" s="212"/>
      <c r="O1928" s="212"/>
      <c r="P1928" s="212"/>
      <c r="Q1928" s="212"/>
      <c r="R1928" s="212"/>
      <c r="S1928" s="212"/>
      <c r="T1928" s="213"/>
      <c r="AT1928" s="214" t="s">
        <v>155</v>
      </c>
      <c r="AU1928" s="214" t="s">
        <v>82</v>
      </c>
      <c r="AV1928" s="14" t="s">
        <v>82</v>
      </c>
      <c r="AW1928" s="14" t="s">
        <v>33</v>
      </c>
      <c r="AX1928" s="14" t="s">
        <v>72</v>
      </c>
      <c r="AY1928" s="214" t="s">
        <v>143</v>
      </c>
    </row>
    <row r="1929" spans="2:51" s="14" customFormat="1" ht="12">
      <c r="B1929" s="204"/>
      <c r="C1929" s="205"/>
      <c r="D1929" s="195" t="s">
        <v>155</v>
      </c>
      <c r="E1929" s="206" t="s">
        <v>19</v>
      </c>
      <c r="F1929" s="207" t="s">
        <v>2155</v>
      </c>
      <c r="G1929" s="205"/>
      <c r="H1929" s="208">
        <v>-0.9</v>
      </c>
      <c r="I1929" s="209"/>
      <c r="J1929" s="205"/>
      <c r="K1929" s="205"/>
      <c r="L1929" s="210"/>
      <c r="M1929" s="211"/>
      <c r="N1929" s="212"/>
      <c r="O1929" s="212"/>
      <c r="P1929" s="212"/>
      <c r="Q1929" s="212"/>
      <c r="R1929" s="212"/>
      <c r="S1929" s="212"/>
      <c r="T1929" s="213"/>
      <c r="AT1929" s="214" t="s">
        <v>155</v>
      </c>
      <c r="AU1929" s="214" t="s">
        <v>82</v>
      </c>
      <c r="AV1929" s="14" t="s">
        <v>82</v>
      </c>
      <c r="AW1929" s="14" t="s">
        <v>33</v>
      </c>
      <c r="AX1929" s="14" t="s">
        <v>72</v>
      </c>
      <c r="AY1929" s="214" t="s">
        <v>143</v>
      </c>
    </row>
    <row r="1930" spans="2:51" s="13" customFormat="1" ht="12">
      <c r="B1930" s="193"/>
      <c r="C1930" s="194"/>
      <c r="D1930" s="195" t="s">
        <v>155</v>
      </c>
      <c r="E1930" s="196" t="s">
        <v>19</v>
      </c>
      <c r="F1930" s="197" t="s">
        <v>800</v>
      </c>
      <c r="G1930" s="194"/>
      <c r="H1930" s="196" t="s">
        <v>19</v>
      </c>
      <c r="I1930" s="198"/>
      <c r="J1930" s="194"/>
      <c r="K1930" s="194"/>
      <c r="L1930" s="199"/>
      <c r="M1930" s="200"/>
      <c r="N1930" s="201"/>
      <c r="O1930" s="201"/>
      <c r="P1930" s="201"/>
      <c r="Q1930" s="201"/>
      <c r="R1930" s="201"/>
      <c r="S1930" s="201"/>
      <c r="T1930" s="202"/>
      <c r="AT1930" s="203" t="s">
        <v>155</v>
      </c>
      <c r="AU1930" s="203" t="s">
        <v>82</v>
      </c>
      <c r="AV1930" s="13" t="s">
        <v>80</v>
      </c>
      <c r="AW1930" s="13" t="s">
        <v>33</v>
      </c>
      <c r="AX1930" s="13" t="s">
        <v>72</v>
      </c>
      <c r="AY1930" s="203" t="s">
        <v>143</v>
      </c>
    </row>
    <row r="1931" spans="2:51" s="13" customFormat="1" ht="12">
      <c r="B1931" s="193"/>
      <c r="C1931" s="194"/>
      <c r="D1931" s="195" t="s">
        <v>155</v>
      </c>
      <c r="E1931" s="196" t="s">
        <v>19</v>
      </c>
      <c r="F1931" s="197" t="s">
        <v>2249</v>
      </c>
      <c r="G1931" s="194"/>
      <c r="H1931" s="196" t="s">
        <v>19</v>
      </c>
      <c r="I1931" s="198"/>
      <c r="J1931" s="194"/>
      <c r="K1931" s="194"/>
      <c r="L1931" s="199"/>
      <c r="M1931" s="200"/>
      <c r="N1931" s="201"/>
      <c r="O1931" s="201"/>
      <c r="P1931" s="201"/>
      <c r="Q1931" s="201"/>
      <c r="R1931" s="201"/>
      <c r="S1931" s="201"/>
      <c r="T1931" s="202"/>
      <c r="AT1931" s="203" t="s">
        <v>155</v>
      </c>
      <c r="AU1931" s="203" t="s">
        <v>82</v>
      </c>
      <c r="AV1931" s="13" t="s">
        <v>80</v>
      </c>
      <c r="AW1931" s="13" t="s">
        <v>33</v>
      </c>
      <c r="AX1931" s="13" t="s">
        <v>72</v>
      </c>
      <c r="AY1931" s="203" t="s">
        <v>143</v>
      </c>
    </row>
    <row r="1932" spans="2:51" s="14" customFormat="1" ht="12">
      <c r="B1932" s="204"/>
      <c r="C1932" s="205"/>
      <c r="D1932" s="195" t="s">
        <v>155</v>
      </c>
      <c r="E1932" s="206" t="s">
        <v>19</v>
      </c>
      <c r="F1932" s="207" t="s">
        <v>2250</v>
      </c>
      <c r="G1932" s="205"/>
      <c r="H1932" s="208">
        <v>12.8</v>
      </c>
      <c r="I1932" s="209"/>
      <c r="J1932" s="205"/>
      <c r="K1932" s="205"/>
      <c r="L1932" s="210"/>
      <c r="M1932" s="211"/>
      <c r="N1932" s="212"/>
      <c r="O1932" s="212"/>
      <c r="P1932" s="212"/>
      <c r="Q1932" s="212"/>
      <c r="R1932" s="212"/>
      <c r="S1932" s="212"/>
      <c r="T1932" s="213"/>
      <c r="AT1932" s="214" t="s">
        <v>155</v>
      </c>
      <c r="AU1932" s="214" t="s">
        <v>82</v>
      </c>
      <c r="AV1932" s="14" t="s">
        <v>82</v>
      </c>
      <c r="AW1932" s="14" t="s">
        <v>33</v>
      </c>
      <c r="AX1932" s="14" t="s">
        <v>72</v>
      </c>
      <c r="AY1932" s="214" t="s">
        <v>143</v>
      </c>
    </row>
    <row r="1933" spans="2:51" s="14" customFormat="1" ht="12">
      <c r="B1933" s="204"/>
      <c r="C1933" s="205"/>
      <c r="D1933" s="195" t="s">
        <v>155</v>
      </c>
      <c r="E1933" s="206" t="s">
        <v>19</v>
      </c>
      <c r="F1933" s="207" t="s">
        <v>2251</v>
      </c>
      <c r="G1933" s="205"/>
      <c r="H1933" s="208">
        <v>-2.1</v>
      </c>
      <c r="I1933" s="209"/>
      <c r="J1933" s="205"/>
      <c r="K1933" s="205"/>
      <c r="L1933" s="210"/>
      <c r="M1933" s="211"/>
      <c r="N1933" s="212"/>
      <c r="O1933" s="212"/>
      <c r="P1933" s="212"/>
      <c r="Q1933" s="212"/>
      <c r="R1933" s="212"/>
      <c r="S1933" s="212"/>
      <c r="T1933" s="213"/>
      <c r="AT1933" s="214" t="s">
        <v>155</v>
      </c>
      <c r="AU1933" s="214" t="s">
        <v>82</v>
      </c>
      <c r="AV1933" s="14" t="s">
        <v>82</v>
      </c>
      <c r="AW1933" s="14" t="s">
        <v>33</v>
      </c>
      <c r="AX1933" s="14" t="s">
        <v>72</v>
      </c>
      <c r="AY1933" s="214" t="s">
        <v>143</v>
      </c>
    </row>
    <row r="1934" spans="2:51" s="14" customFormat="1" ht="12">
      <c r="B1934" s="204"/>
      <c r="C1934" s="205"/>
      <c r="D1934" s="195" t="s">
        <v>155</v>
      </c>
      <c r="E1934" s="206" t="s">
        <v>19</v>
      </c>
      <c r="F1934" s="207" t="s">
        <v>2252</v>
      </c>
      <c r="G1934" s="205"/>
      <c r="H1934" s="208">
        <v>-2.7</v>
      </c>
      <c r="I1934" s="209"/>
      <c r="J1934" s="205"/>
      <c r="K1934" s="205"/>
      <c r="L1934" s="210"/>
      <c r="M1934" s="211"/>
      <c r="N1934" s="212"/>
      <c r="O1934" s="212"/>
      <c r="P1934" s="212"/>
      <c r="Q1934" s="212"/>
      <c r="R1934" s="212"/>
      <c r="S1934" s="212"/>
      <c r="T1934" s="213"/>
      <c r="AT1934" s="214" t="s">
        <v>155</v>
      </c>
      <c r="AU1934" s="214" t="s">
        <v>82</v>
      </c>
      <c r="AV1934" s="14" t="s">
        <v>82</v>
      </c>
      <c r="AW1934" s="14" t="s">
        <v>33</v>
      </c>
      <c r="AX1934" s="14" t="s">
        <v>72</v>
      </c>
      <c r="AY1934" s="214" t="s">
        <v>143</v>
      </c>
    </row>
    <row r="1935" spans="2:51" s="13" customFormat="1" ht="12">
      <c r="B1935" s="193"/>
      <c r="C1935" s="194"/>
      <c r="D1935" s="195" t="s">
        <v>155</v>
      </c>
      <c r="E1935" s="196" t="s">
        <v>19</v>
      </c>
      <c r="F1935" s="197" t="s">
        <v>2253</v>
      </c>
      <c r="G1935" s="194"/>
      <c r="H1935" s="196" t="s">
        <v>19</v>
      </c>
      <c r="I1935" s="198"/>
      <c r="J1935" s="194"/>
      <c r="K1935" s="194"/>
      <c r="L1935" s="199"/>
      <c r="M1935" s="200"/>
      <c r="N1935" s="201"/>
      <c r="O1935" s="201"/>
      <c r="P1935" s="201"/>
      <c r="Q1935" s="201"/>
      <c r="R1935" s="201"/>
      <c r="S1935" s="201"/>
      <c r="T1935" s="202"/>
      <c r="AT1935" s="203" t="s">
        <v>155</v>
      </c>
      <c r="AU1935" s="203" t="s">
        <v>82</v>
      </c>
      <c r="AV1935" s="13" t="s">
        <v>80</v>
      </c>
      <c r="AW1935" s="13" t="s">
        <v>33</v>
      </c>
      <c r="AX1935" s="13" t="s">
        <v>72</v>
      </c>
      <c r="AY1935" s="203" t="s">
        <v>143</v>
      </c>
    </row>
    <row r="1936" spans="2:51" s="14" customFormat="1" ht="12">
      <c r="B1936" s="204"/>
      <c r="C1936" s="205"/>
      <c r="D1936" s="195" t="s">
        <v>155</v>
      </c>
      <c r="E1936" s="206" t="s">
        <v>19</v>
      </c>
      <c r="F1936" s="207" t="s">
        <v>2254</v>
      </c>
      <c r="G1936" s="205"/>
      <c r="H1936" s="208">
        <v>4.94</v>
      </c>
      <c r="I1936" s="209"/>
      <c r="J1936" s="205"/>
      <c r="K1936" s="205"/>
      <c r="L1936" s="210"/>
      <c r="M1936" s="211"/>
      <c r="N1936" s="212"/>
      <c r="O1936" s="212"/>
      <c r="P1936" s="212"/>
      <c r="Q1936" s="212"/>
      <c r="R1936" s="212"/>
      <c r="S1936" s="212"/>
      <c r="T1936" s="213"/>
      <c r="AT1936" s="214" t="s">
        <v>155</v>
      </c>
      <c r="AU1936" s="214" t="s">
        <v>82</v>
      </c>
      <c r="AV1936" s="14" t="s">
        <v>82</v>
      </c>
      <c r="AW1936" s="14" t="s">
        <v>33</v>
      </c>
      <c r="AX1936" s="14" t="s">
        <v>72</v>
      </c>
      <c r="AY1936" s="214" t="s">
        <v>143</v>
      </c>
    </row>
    <row r="1937" spans="2:51" s="14" customFormat="1" ht="12">
      <c r="B1937" s="204"/>
      <c r="C1937" s="205"/>
      <c r="D1937" s="195" t="s">
        <v>155</v>
      </c>
      <c r="E1937" s="206" t="s">
        <v>19</v>
      </c>
      <c r="F1937" s="207" t="s">
        <v>2089</v>
      </c>
      <c r="G1937" s="205"/>
      <c r="H1937" s="208">
        <v>-0.7</v>
      </c>
      <c r="I1937" s="209"/>
      <c r="J1937" s="205"/>
      <c r="K1937" s="205"/>
      <c r="L1937" s="210"/>
      <c r="M1937" s="211"/>
      <c r="N1937" s="212"/>
      <c r="O1937" s="212"/>
      <c r="P1937" s="212"/>
      <c r="Q1937" s="212"/>
      <c r="R1937" s="212"/>
      <c r="S1937" s="212"/>
      <c r="T1937" s="213"/>
      <c r="AT1937" s="214" t="s">
        <v>155</v>
      </c>
      <c r="AU1937" s="214" t="s">
        <v>82</v>
      </c>
      <c r="AV1937" s="14" t="s">
        <v>82</v>
      </c>
      <c r="AW1937" s="14" t="s">
        <v>33</v>
      </c>
      <c r="AX1937" s="14" t="s">
        <v>72</v>
      </c>
      <c r="AY1937" s="214" t="s">
        <v>143</v>
      </c>
    </row>
    <row r="1938" spans="2:51" s="13" customFormat="1" ht="12">
      <c r="B1938" s="193"/>
      <c r="C1938" s="194"/>
      <c r="D1938" s="195" t="s">
        <v>155</v>
      </c>
      <c r="E1938" s="196" t="s">
        <v>19</v>
      </c>
      <c r="F1938" s="197" t="s">
        <v>1529</v>
      </c>
      <c r="G1938" s="194"/>
      <c r="H1938" s="196" t="s">
        <v>19</v>
      </c>
      <c r="I1938" s="198"/>
      <c r="J1938" s="194"/>
      <c r="K1938" s="194"/>
      <c r="L1938" s="199"/>
      <c r="M1938" s="200"/>
      <c r="N1938" s="201"/>
      <c r="O1938" s="201"/>
      <c r="P1938" s="201"/>
      <c r="Q1938" s="201"/>
      <c r="R1938" s="201"/>
      <c r="S1938" s="201"/>
      <c r="T1938" s="202"/>
      <c r="AT1938" s="203" t="s">
        <v>155</v>
      </c>
      <c r="AU1938" s="203" t="s">
        <v>82</v>
      </c>
      <c r="AV1938" s="13" t="s">
        <v>80</v>
      </c>
      <c r="AW1938" s="13" t="s">
        <v>33</v>
      </c>
      <c r="AX1938" s="13" t="s">
        <v>72</v>
      </c>
      <c r="AY1938" s="203" t="s">
        <v>143</v>
      </c>
    </row>
    <row r="1939" spans="2:51" s="14" customFormat="1" ht="12">
      <c r="B1939" s="204"/>
      <c r="C1939" s="205"/>
      <c r="D1939" s="195" t="s">
        <v>155</v>
      </c>
      <c r="E1939" s="206" t="s">
        <v>19</v>
      </c>
      <c r="F1939" s="207" t="s">
        <v>2255</v>
      </c>
      <c r="G1939" s="205"/>
      <c r="H1939" s="208">
        <v>10.7</v>
      </c>
      <c r="I1939" s="209"/>
      <c r="J1939" s="205"/>
      <c r="K1939" s="205"/>
      <c r="L1939" s="210"/>
      <c r="M1939" s="211"/>
      <c r="N1939" s="212"/>
      <c r="O1939" s="212"/>
      <c r="P1939" s="212"/>
      <c r="Q1939" s="212"/>
      <c r="R1939" s="212"/>
      <c r="S1939" s="212"/>
      <c r="T1939" s="213"/>
      <c r="AT1939" s="214" t="s">
        <v>155</v>
      </c>
      <c r="AU1939" s="214" t="s">
        <v>82</v>
      </c>
      <c r="AV1939" s="14" t="s">
        <v>82</v>
      </c>
      <c r="AW1939" s="14" t="s">
        <v>33</v>
      </c>
      <c r="AX1939" s="14" t="s">
        <v>72</v>
      </c>
      <c r="AY1939" s="214" t="s">
        <v>143</v>
      </c>
    </row>
    <row r="1940" spans="2:51" s="14" customFormat="1" ht="12">
      <c r="B1940" s="204"/>
      <c r="C1940" s="205"/>
      <c r="D1940" s="195" t="s">
        <v>155</v>
      </c>
      <c r="E1940" s="206" t="s">
        <v>19</v>
      </c>
      <c r="F1940" s="207" t="s">
        <v>2256</v>
      </c>
      <c r="G1940" s="205"/>
      <c r="H1940" s="208">
        <v>-2.5</v>
      </c>
      <c r="I1940" s="209"/>
      <c r="J1940" s="205"/>
      <c r="K1940" s="205"/>
      <c r="L1940" s="210"/>
      <c r="M1940" s="211"/>
      <c r="N1940" s="212"/>
      <c r="O1940" s="212"/>
      <c r="P1940" s="212"/>
      <c r="Q1940" s="212"/>
      <c r="R1940" s="212"/>
      <c r="S1940" s="212"/>
      <c r="T1940" s="213"/>
      <c r="AT1940" s="214" t="s">
        <v>155</v>
      </c>
      <c r="AU1940" s="214" t="s">
        <v>82</v>
      </c>
      <c r="AV1940" s="14" t="s">
        <v>82</v>
      </c>
      <c r="AW1940" s="14" t="s">
        <v>33</v>
      </c>
      <c r="AX1940" s="14" t="s">
        <v>72</v>
      </c>
      <c r="AY1940" s="214" t="s">
        <v>143</v>
      </c>
    </row>
    <row r="1941" spans="2:51" s="14" customFormat="1" ht="12">
      <c r="B1941" s="204"/>
      <c r="C1941" s="205"/>
      <c r="D1941" s="195" t="s">
        <v>155</v>
      </c>
      <c r="E1941" s="206" t="s">
        <v>19</v>
      </c>
      <c r="F1941" s="207" t="s">
        <v>2155</v>
      </c>
      <c r="G1941" s="205"/>
      <c r="H1941" s="208">
        <v>-0.9</v>
      </c>
      <c r="I1941" s="209"/>
      <c r="J1941" s="205"/>
      <c r="K1941" s="205"/>
      <c r="L1941" s="210"/>
      <c r="M1941" s="211"/>
      <c r="N1941" s="212"/>
      <c r="O1941" s="212"/>
      <c r="P1941" s="212"/>
      <c r="Q1941" s="212"/>
      <c r="R1941" s="212"/>
      <c r="S1941" s="212"/>
      <c r="T1941" s="213"/>
      <c r="AT1941" s="214" t="s">
        <v>155</v>
      </c>
      <c r="AU1941" s="214" t="s">
        <v>82</v>
      </c>
      <c r="AV1941" s="14" t="s">
        <v>82</v>
      </c>
      <c r="AW1941" s="14" t="s">
        <v>33</v>
      </c>
      <c r="AX1941" s="14" t="s">
        <v>72</v>
      </c>
      <c r="AY1941" s="214" t="s">
        <v>143</v>
      </c>
    </row>
    <row r="1942" spans="2:51" s="13" customFormat="1" ht="12">
      <c r="B1942" s="193"/>
      <c r="C1942" s="194"/>
      <c r="D1942" s="195" t="s">
        <v>155</v>
      </c>
      <c r="E1942" s="196" t="s">
        <v>19</v>
      </c>
      <c r="F1942" s="197" t="s">
        <v>1531</v>
      </c>
      <c r="G1942" s="194"/>
      <c r="H1942" s="196" t="s">
        <v>19</v>
      </c>
      <c r="I1942" s="198"/>
      <c r="J1942" s="194"/>
      <c r="K1942" s="194"/>
      <c r="L1942" s="199"/>
      <c r="M1942" s="200"/>
      <c r="N1942" s="201"/>
      <c r="O1942" s="201"/>
      <c r="P1942" s="201"/>
      <c r="Q1942" s="201"/>
      <c r="R1942" s="201"/>
      <c r="S1942" s="201"/>
      <c r="T1942" s="202"/>
      <c r="AT1942" s="203" t="s">
        <v>155</v>
      </c>
      <c r="AU1942" s="203" t="s">
        <v>82</v>
      </c>
      <c r="AV1942" s="13" t="s">
        <v>80</v>
      </c>
      <c r="AW1942" s="13" t="s">
        <v>33</v>
      </c>
      <c r="AX1942" s="13" t="s">
        <v>72</v>
      </c>
      <c r="AY1942" s="203" t="s">
        <v>143</v>
      </c>
    </row>
    <row r="1943" spans="2:51" s="14" customFormat="1" ht="12">
      <c r="B1943" s="204"/>
      <c r="C1943" s="205"/>
      <c r="D1943" s="195" t="s">
        <v>155</v>
      </c>
      <c r="E1943" s="206" t="s">
        <v>19</v>
      </c>
      <c r="F1943" s="207" t="s">
        <v>2257</v>
      </c>
      <c r="G1943" s="205"/>
      <c r="H1943" s="208">
        <v>25.72</v>
      </c>
      <c r="I1943" s="209"/>
      <c r="J1943" s="205"/>
      <c r="K1943" s="205"/>
      <c r="L1943" s="210"/>
      <c r="M1943" s="211"/>
      <c r="N1943" s="212"/>
      <c r="O1943" s="212"/>
      <c r="P1943" s="212"/>
      <c r="Q1943" s="212"/>
      <c r="R1943" s="212"/>
      <c r="S1943" s="212"/>
      <c r="T1943" s="213"/>
      <c r="AT1943" s="214" t="s">
        <v>155</v>
      </c>
      <c r="AU1943" s="214" t="s">
        <v>82</v>
      </c>
      <c r="AV1943" s="14" t="s">
        <v>82</v>
      </c>
      <c r="AW1943" s="14" t="s">
        <v>33</v>
      </c>
      <c r="AX1943" s="14" t="s">
        <v>72</v>
      </c>
      <c r="AY1943" s="214" t="s">
        <v>143</v>
      </c>
    </row>
    <row r="1944" spans="2:51" s="15" customFormat="1" ht="12">
      <c r="B1944" s="215"/>
      <c r="C1944" s="216"/>
      <c r="D1944" s="195" t="s">
        <v>155</v>
      </c>
      <c r="E1944" s="217" t="s">
        <v>19</v>
      </c>
      <c r="F1944" s="218" t="s">
        <v>166</v>
      </c>
      <c r="G1944" s="216"/>
      <c r="H1944" s="219">
        <v>116.96</v>
      </c>
      <c r="I1944" s="220"/>
      <c r="J1944" s="216"/>
      <c r="K1944" s="216"/>
      <c r="L1944" s="221"/>
      <c r="M1944" s="222"/>
      <c r="N1944" s="223"/>
      <c r="O1944" s="223"/>
      <c r="P1944" s="223"/>
      <c r="Q1944" s="223"/>
      <c r="R1944" s="223"/>
      <c r="S1944" s="223"/>
      <c r="T1944" s="224"/>
      <c r="AT1944" s="225" t="s">
        <v>155</v>
      </c>
      <c r="AU1944" s="225" t="s">
        <v>82</v>
      </c>
      <c r="AV1944" s="15" t="s">
        <v>151</v>
      </c>
      <c r="AW1944" s="15" t="s">
        <v>33</v>
      </c>
      <c r="AX1944" s="15" t="s">
        <v>80</v>
      </c>
      <c r="AY1944" s="225" t="s">
        <v>143</v>
      </c>
    </row>
    <row r="1945" spans="1:65" s="2" customFormat="1" ht="21.75" customHeight="1">
      <c r="A1945" s="36"/>
      <c r="B1945" s="37"/>
      <c r="C1945" s="226" t="s">
        <v>2258</v>
      </c>
      <c r="D1945" s="226" t="s">
        <v>227</v>
      </c>
      <c r="E1945" s="227" t="s">
        <v>2259</v>
      </c>
      <c r="F1945" s="228" t="s">
        <v>2766</v>
      </c>
      <c r="G1945" s="229" t="s">
        <v>169</v>
      </c>
      <c r="H1945" s="230">
        <v>128.656</v>
      </c>
      <c r="I1945" s="231"/>
      <c r="J1945" s="232">
        <f>ROUND(I1945*H1945,2)</f>
        <v>0</v>
      </c>
      <c r="K1945" s="228" t="s">
        <v>19</v>
      </c>
      <c r="L1945" s="233"/>
      <c r="M1945" s="234" t="s">
        <v>19</v>
      </c>
      <c r="N1945" s="235" t="s">
        <v>43</v>
      </c>
      <c r="O1945" s="66"/>
      <c r="P1945" s="184">
        <f>O1945*H1945</f>
        <v>0</v>
      </c>
      <c r="Q1945" s="184">
        <v>0.00028</v>
      </c>
      <c r="R1945" s="184">
        <f>Q1945*H1945</f>
        <v>0.036023679999999995</v>
      </c>
      <c r="S1945" s="184">
        <v>0</v>
      </c>
      <c r="T1945" s="185">
        <f>S1945*H1945</f>
        <v>0</v>
      </c>
      <c r="U1945" s="36"/>
      <c r="V1945" s="36"/>
      <c r="W1945" s="36"/>
      <c r="X1945" s="36"/>
      <c r="Y1945" s="36"/>
      <c r="Z1945" s="36"/>
      <c r="AA1945" s="36"/>
      <c r="AB1945" s="36"/>
      <c r="AC1945" s="36"/>
      <c r="AD1945" s="36"/>
      <c r="AE1945" s="36"/>
      <c r="AR1945" s="186" t="s">
        <v>519</v>
      </c>
      <c r="AT1945" s="186" t="s">
        <v>227</v>
      </c>
      <c r="AU1945" s="186" t="s">
        <v>82</v>
      </c>
      <c r="AY1945" s="19" t="s">
        <v>143</v>
      </c>
      <c r="BE1945" s="187">
        <f>IF(N1945="základní",J1945,0)</f>
        <v>0</v>
      </c>
      <c r="BF1945" s="187">
        <f>IF(N1945="snížená",J1945,0)</f>
        <v>0</v>
      </c>
      <c r="BG1945" s="187">
        <f>IF(N1945="zákl. přenesená",J1945,0)</f>
        <v>0</v>
      </c>
      <c r="BH1945" s="187">
        <f>IF(N1945="sníž. přenesená",J1945,0)</f>
        <v>0</v>
      </c>
      <c r="BI1945" s="187">
        <f>IF(N1945="nulová",J1945,0)</f>
        <v>0</v>
      </c>
      <c r="BJ1945" s="19" t="s">
        <v>80</v>
      </c>
      <c r="BK1945" s="187">
        <f>ROUND(I1945*H1945,2)</f>
        <v>0</v>
      </c>
      <c r="BL1945" s="19" t="s">
        <v>257</v>
      </c>
      <c r="BM1945" s="186" t="s">
        <v>2260</v>
      </c>
    </row>
    <row r="1946" spans="2:51" s="14" customFormat="1" ht="12">
      <c r="B1946" s="204"/>
      <c r="C1946" s="205"/>
      <c r="D1946" s="195" t="s">
        <v>155</v>
      </c>
      <c r="E1946" s="205"/>
      <c r="F1946" s="207" t="s">
        <v>2261</v>
      </c>
      <c r="G1946" s="205"/>
      <c r="H1946" s="208">
        <v>128.656</v>
      </c>
      <c r="I1946" s="209"/>
      <c r="J1946" s="205"/>
      <c r="K1946" s="205"/>
      <c r="L1946" s="210"/>
      <c r="M1946" s="211"/>
      <c r="N1946" s="212"/>
      <c r="O1946" s="212"/>
      <c r="P1946" s="212"/>
      <c r="Q1946" s="212"/>
      <c r="R1946" s="212"/>
      <c r="S1946" s="212"/>
      <c r="T1946" s="213"/>
      <c r="AT1946" s="214" t="s">
        <v>155</v>
      </c>
      <c r="AU1946" s="214" t="s">
        <v>82</v>
      </c>
      <c r="AV1946" s="14" t="s">
        <v>82</v>
      </c>
      <c r="AW1946" s="14" t="s">
        <v>4</v>
      </c>
      <c r="AX1946" s="14" t="s">
        <v>80</v>
      </c>
      <c r="AY1946" s="214" t="s">
        <v>143</v>
      </c>
    </row>
    <row r="1947" spans="1:65" s="2" customFormat="1" ht="21.75" customHeight="1">
      <c r="A1947" s="36"/>
      <c r="B1947" s="37"/>
      <c r="C1947" s="175" t="s">
        <v>2262</v>
      </c>
      <c r="D1947" s="175" t="s">
        <v>146</v>
      </c>
      <c r="E1947" s="176" t="s">
        <v>2263</v>
      </c>
      <c r="F1947" s="177" t="s">
        <v>2264</v>
      </c>
      <c r="G1947" s="178" t="s">
        <v>169</v>
      </c>
      <c r="H1947" s="179">
        <v>8</v>
      </c>
      <c r="I1947" s="180"/>
      <c r="J1947" s="181">
        <f>ROUND(I1947*H1947,2)</f>
        <v>0</v>
      </c>
      <c r="K1947" s="177" t="s">
        <v>150</v>
      </c>
      <c r="L1947" s="41"/>
      <c r="M1947" s="182" t="s">
        <v>19</v>
      </c>
      <c r="N1947" s="183" t="s">
        <v>43</v>
      </c>
      <c r="O1947" s="66"/>
      <c r="P1947" s="184">
        <f>O1947*H1947</f>
        <v>0</v>
      </c>
      <c r="Q1947" s="184">
        <v>1E-05</v>
      </c>
      <c r="R1947" s="184">
        <f>Q1947*H1947</f>
        <v>8E-05</v>
      </c>
      <c r="S1947" s="184">
        <v>0</v>
      </c>
      <c r="T1947" s="185">
        <f>S1947*H1947</f>
        <v>0</v>
      </c>
      <c r="U1947" s="36"/>
      <c r="V1947" s="36"/>
      <c r="W1947" s="36"/>
      <c r="X1947" s="36"/>
      <c r="Y1947" s="36"/>
      <c r="Z1947" s="36"/>
      <c r="AA1947" s="36"/>
      <c r="AB1947" s="36"/>
      <c r="AC1947" s="36"/>
      <c r="AD1947" s="36"/>
      <c r="AE1947" s="36"/>
      <c r="AR1947" s="186" t="s">
        <v>257</v>
      </c>
      <c r="AT1947" s="186" t="s">
        <v>146</v>
      </c>
      <c r="AU1947" s="186" t="s">
        <v>82</v>
      </c>
      <c r="AY1947" s="19" t="s">
        <v>143</v>
      </c>
      <c r="BE1947" s="187">
        <f>IF(N1947="základní",J1947,0)</f>
        <v>0</v>
      </c>
      <c r="BF1947" s="187">
        <f>IF(N1947="snížená",J1947,0)</f>
        <v>0</v>
      </c>
      <c r="BG1947" s="187">
        <f>IF(N1947="zákl. přenesená",J1947,0)</f>
        <v>0</v>
      </c>
      <c r="BH1947" s="187">
        <f>IF(N1947="sníž. přenesená",J1947,0)</f>
        <v>0</v>
      </c>
      <c r="BI1947" s="187">
        <f>IF(N1947="nulová",J1947,0)</f>
        <v>0</v>
      </c>
      <c r="BJ1947" s="19" t="s">
        <v>80</v>
      </c>
      <c r="BK1947" s="187">
        <f>ROUND(I1947*H1947,2)</f>
        <v>0</v>
      </c>
      <c r="BL1947" s="19" t="s">
        <v>257</v>
      </c>
      <c r="BM1947" s="186" t="s">
        <v>2265</v>
      </c>
    </row>
    <row r="1948" spans="1:47" s="2" customFormat="1" ht="12">
      <c r="A1948" s="36"/>
      <c r="B1948" s="37"/>
      <c r="C1948" s="38"/>
      <c r="D1948" s="188" t="s">
        <v>153</v>
      </c>
      <c r="E1948" s="38"/>
      <c r="F1948" s="189" t="s">
        <v>2266</v>
      </c>
      <c r="G1948" s="38"/>
      <c r="H1948" s="38"/>
      <c r="I1948" s="190"/>
      <c r="J1948" s="38"/>
      <c r="K1948" s="38"/>
      <c r="L1948" s="41"/>
      <c r="M1948" s="191"/>
      <c r="N1948" s="192"/>
      <c r="O1948" s="66"/>
      <c r="P1948" s="66"/>
      <c r="Q1948" s="66"/>
      <c r="R1948" s="66"/>
      <c r="S1948" s="66"/>
      <c r="T1948" s="67"/>
      <c r="U1948" s="36"/>
      <c r="V1948" s="36"/>
      <c r="W1948" s="36"/>
      <c r="X1948" s="36"/>
      <c r="Y1948" s="36"/>
      <c r="Z1948" s="36"/>
      <c r="AA1948" s="36"/>
      <c r="AB1948" s="36"/>
      <c r="AC1948" s="36"/>
      <c r="AD1948" s="36"/>
      <c r="AE1948" s="36"/>
      <c r="AT1948" s="19" t="s">
        <v>153</v>
      </c>
      <c r="AU1948" s="19" t="s">
        <v>82</v>
      </c>
    </row>
    <row r="1949" spans="2:51" s="13" customFormat="1" ht="12">
      <c r="B1949" s="193"/>
      <c r="C1949" s="194"/>
      <c r="D1949" s="195" t="s">
        <v>155</v>
      </c>
      <c r="E1949" s="196" t="s">
        <v>19</v>
      </c>
      <c r="F1949" s="197" t="s">
        <v>163</v>
      </c>
      <c r="G1949" s="194"/>
      <c r="H1949" s="196" t="s">
        <v>19</v>
      </c>
      <c r="I1949" s="198"/>
      <c r="J1949" s="194"/>
      <c r="K1949" s="194"/>
      <c r="L1949" s="199"/>
      <c r="M1949" s="200"/>
      <c r="N1949" s="201"/>
      <c r="O1949" s="201"/>
      <c r="P1949" s="201"/>
      <c r="Q1949" s="201"/>
      <c r="R1949" s="201"/>
      <c r="S1949" s="201"/>
      <c r="T1949" s="202"/>
      <c r="AT1949" s="203" t="s">
        <v>155</v>
      </c>
      <c r="AU1949" s="203" t="s">
        <v>82</v>
      </c>
      <c r="AV1949" s="13" t="s">
        <v>80</v>
      </c>
      <c r="AW1949" s="13" t="s">
        <v>33</v>
      </c>
      <c r="AX1949" s="13" t="s">
        <v>72</v>
      </c>
      <c r="AY1949" s="203" t="s">
        <v>143</v>
      </c>
    </row>
    <row r="1950" spans="2:51" s="14" customFormat="1" ht="12">
      <c r="B1950" s="204"/>
      <c r="C1950" s="205"/>
      <c r="D1950" s="195" t="s">
        <v>155</v>
      </c>
      <c r="E1950" s="206" t="s">
        <v>19</v>
      </c>
      <c r="F1950" s="207" t="s">
        <v>2267</v>
      </c>
      <c r="G1950" s="205"/>
      <c r="H1950" s="208">
        <v>5</v>
      </c>
      <c r="I1950" s="209"/>
      <c r="J1950" s="205"/>
      <c r="K1950" s="205"/>
      <c r="L1950" s="210"/>
      <c r="M1950" s="211"/>
      <c r="N1950" s="212"/>
      <c r="O1950" s="212"/>
      <c r="P1950" s="212"/>
      <c r="Q1950" s="212"/>
      <c r="R1950" s="212"/>
      <c r="S1950" s="212"/>
      <c r="T1950" s="213"/>
      <c r="AT1950" s="214" t="s">
        <v>155</v>
      </c>
      <c r="AU1950" s="214" t="s">
        <v>82</v>
      </c>
      <c r="AV1950" s="14" t="s">
        <v>82</v>
      </c>
      <c r="AW1950" s="14" t="s">
        <v>33</v>
      </c>
      <c r="AX1950" s="14" t="s">
        <v>72</v>
      </c>
      <c r="AY1950" s="214" t="s">
        <v>143</v>
      </c>
    </row>
    <row r="1951" spans="2:51" s="16" customFormat="1" ht="12">
      <c r="B1951" s="236"/>
      <c r="C1951" s="237"/>
      <c r="D1951" s="195" t="s">
        <v>155</v>
      </c>
      <c r="E1951" s="238" t="s">
        <v>19</v>
      </c>
      <c r="F1951" s="239" t="s">
        <v>361</v>
      </c>
      <c r="G1951" s="237"/>
      <c r="H1951" s="240">
        <v>5</v>
      </c>
      <c r="I1951" s="241"/>
      <c r="J1951" s="237"/>
      <c r="K1951" s="237"/>
      <c r="L1951" s="242"/>
      <c r="M1951" s="243"/>
      <c r="N1951" s="244"/>
      <c r="O1951" s="244"/>
      <c r="P1951" s="244"/>
      <c r="Q1951" s="244"/>
      <c r="R1951" s="244"/>
      <c r="S1951" s="244"/>
      <c r="T1951" s="245"/>
      <c r="AT1951" s="246" t="s">
        <v>155</v>
      </c>
      <c r="AU1951" s="246" t="s">
        <v>82</v>
      </c>
      <c r="AV1951" s="16" t="s">
        <v>144</v>
      </c>
      <c r="AW1951" s="16" t="s">
        <v>33</v>
      </c>
      <c r="AX1951" s="16" t="s">
        <v>72</v>
      </c>
      <c r="AY1951" s="246" t="s">
        <v>143</v>
      </c>
    </row>
    <row r="1952" spans="2:51" s="13" customFormat="1" ht="12">
      <c r="B1952" s="193"/>
      <c r="C1952" s="194"/>
      <c r="D1952" s="195" t="s">
        <v>155</v>
      </c>
      <c r="E1952" s="196" t="s">
        <v>19</v>
      </c>
      <c r="F1952" s="197" t="s">
        <v>800</v>
      </c>
      <c r="G1952" s="194"/>
      <c r="H1952" s="196" t="s">
        <v>19</v>
      </c>
      <c r="I1952" s="198"/>
      <c r="J1952" s="194"/>
      <c r="K1952" s="194"/>
      <c r="L1952" s="199"/>
      <c r="M1952" s="200"/>
      <c r="N1952" s="201"/>
      <c r="O1952" s="201"/>
      <c r="P1952" s="201"/>
      <c r="Q1952" s="201"/>
      <c r="R1952" s="201"/>
      <c r="S1952" s="201"/>
      <c r="T1952" s="202"/>
      <c r="AT1952" s="203" t="s">
        <v>155</v>
      </c>
      <c r="AU1952" s="203" t="s">
        <v>82</v>
      </c>
      <c r="AV1952" s="13" t="s">
        <v>80</v>
      </c>
      <c r="AW1952" s="13" t="s">
        <v>33</v>
      </c>
      <c r="AX1952" s="13" t="s">
        <v>72</v>
      </c>
      <c r="AY1952" s="203" t="s">
        <v>143</v>
      </c>
    </row>
    <row r="1953" spans="2:51" s="14" customFormat="1" ht="12">
      <c r="B1953" s="204"/>
      <c r="C1953" s="205"/>
      <c r="D1953" s="195" t="s">
        <v>155</v>
      </c>
      <c r="E1953" s="206" t="s">
        <v>19</v>
      </c>
      <c r="F1953" s="207" t="s">
        <v>2268</v>
      </c>
      <c r="G1953" s="205"/>
      <c r="H1953" s="208">
        <v>3</v>
      </c>
      <c r="I1953" s="209"/>
      <c r="J1953" s="205"/>
      <c r="K1953" s="205"/>
      <c r="L1953" s="210"/>
      <c r="M1953" s="211"/>
      <c r="N1953" s="212"/>
      <c r="O1953" s="212"/>
      <c r="P1953" s="212"/>
      <c r="Q1953" s="212"/>
      <c r="R1953" s="212"/>
      <c r="S1953" s="212"/>
      <c r="T1953" s="213"/>
      <c r="AT1953" s="214" t="s">
        <v>155</v>
      </c>
      <c r="AU1953" s="214" t="s">
        <v>82</v>
      </c>
      <c r="AV1953" s="14" t="s">
        <v>82</v>
      </c>
      <c r="AW1953" s="14" t="s">
        <v>33</v>
      </c>
      <c r="AX1953" s="14" t="s">
        <v>72</v>
      </c>
      <c r="AY1953" s="214" t="s">
        <v>143</v>
      </c>
    </row>
    <row r="1954" spans="2:51" s="16" customFormat="1" ht="12">
      <c r="B1954" s="236"/>
      <c r="C1954" s="237"/>
      <c r="D1954" s="195" t="s">
        <v>155</v>
      </c>
      <c r="E1954" s="238" t="s">
        <v>19</v>
      </c>
      <c r="F1954" s="239" t="s">
        <v>361</v>
      </c>
      <c r="G1954" s="237"/>
      <c r="H1954" s="240">
        <v>3</v>
      </c>
      <c r="I1954" s="241"/>
      <c r="J1954" s="237"/>
      <c r="K1954" s="237"/>
      <c r="L1954" s="242"/>
      <c r="M1954" s="243"/>
      <c r="N1954" s="244"/>
      <c r="O1954" s="244"/>
      <c r="P1954" s="244"/>
      <c r="Q1954" s="244"/>
      <c r="R1954" s="244"/>
      <c r="S1954" s="244"/>
      <c r="T1954" s="245"/>
      <c r="AT1954" s="246" t="s">
        <v>155</v>
      </c>
      <c r="AU1954" s="246" t="s">
        <v>82</v>
      </c>
      <c r="AV1954" s="16" t="s">
        <v>144</v>
      </c>
      <c r="AW1954" s="16" t="s">
        <v>33</v>
      </c>
      <c r="AX1954" s="16" t="s">
        <v>72</v>
      </c>
      <c r="AY1954" s="246" t="s">
        <v>143</v>
      </c>
    </row>
    <row r="1955" spans="2:51" s="15" customFormat="1" ht="12">
      <c r="B1955" s="215"/>
      <c r="C1955" s="216"/>
      <c r="D1955" s="195" t="s">
        <v>155</v>
      </c>
      <c r="E1955" s="217" t="s">
        <v>19</v>
      </c>
      <c r="F1955" s="218" t="s">
        <v>166</v>
      </c>
      <c r="G1955" s="216"/>
      <c r="H1955" s="219">
        <v>8</v>
      </c>
      <c r="I1955" s="220"/>
      <c r="J1955" s="216"/>
      <c r="K1955" s="216"/>
      <c r="L1955" s="221"/>
      <c r="M1955" s="222"/>
      <c r="N1955" s="223"/>
      <c r="O1955" s="223"/>
      <c r="P1955" s="223"/>
      <c r="Q1955" s="223"/>
      <c r="R1955" s="223"/>
      <c r="S1955" s="223"/>
      <c r="T1955" s="224"/>
      <c r="AT1955" s="225" t="s">
        <v>155</v>
      </c>
      <c r="AU1955" s="225" t="s">
        <v>82</v>
      </c>
      <c r="AV1955" s="15" t="s">
        <v>151</v>
      </c>
      <c r="AW1955" s="15" t="s">
        <v>33</v>
      </c>
      <c r="AX1955" s="15" t="s">
        <v>80</v>
      </c>
      <c r="AY1955" s="225" t="s">
        <v>143</v>
      </c>
    </row>
    <row r="1956" spans="1:65" s="2" customFormat="1" ht="21.75" customHeight="1">
      <c r="A1956" s="36"/>
      <c r="B1956" s="37"/>
      <c r="C1956" s="226" t="s">
        <v>2269</v>
      </c>
      <c r="D1956" s="226" t="s">
        <v>227</v>
      </c>
      <c r="E1956" s="227" t="s">
        <v>2259</v>
      </c>
      <c r="F1956" s="228" t="s">
        <v>2766</v>
      </c>
      <c r="G1956" s="229" t="s">
        <v>169</v>
      </c>
      <c r="H1956" s="230">
        <v>8.8</v>
      </c>
      <c r="I1956" s="231"/>
      <c r="J1956" s="232">
        <f>ROUND(I1956*H1956,2)</f>
        <v>0</v>
      </c>
      <c r="K1956" s="228" t="s">
        <v>19</v>
      </c>
      <c r="L1956" s="233"/>
      <c r="M1956" s="234" t="s">
        <v>19</v>
      </c>
      <c r="N1956" s="235" t="s">
        <v>43</v>
      </c>
      <c r="O1956" s="66"/>
      <c r="P1956" s="184">
        <f>O1956*H1956</f>
        <v>0</v>
      </c>
      <c r="Q1956" s="184">
        <v>0.00028</v>
      </c>
      <c r="R1956" s="184">
        <f>Q1956*H1956</f>
        <v>0.002464</v>
      </c>
      <c r="S1956" s="184">
        <v>0</v>
      </c>
      <c r="T1956" s="185">
        <f>S1956*H1956</f>
        <v>0</v>
      </c>
      <c r="U1956" s="36"/>
      <c r="V1956" s="36"/>
      <c r="W1956" s="36"/>
      <c r="X1956" s="36"/>
      <c r="Y1956" s="36"/>
      <c r="Z1956" s="36"/>
      <c r="AA1956" s="36"/>
      <c r="AB1956" s="36"/>
      <c r="AC1956" s="36"/>
      <c r="AD1956" s="36"/>
      <c r="AE1956" s="36"/>
      <c r="AR1956" s="186" t="s">
        <v>519</v>
      </c>
      <c r="AT1956" s="186" t="s">
        <v>227</v>
      </c>
      <c r="AU1956" s="186" t="s">
        <v>82</v>
      </c>
      <c r="AY1956" s="19" t="s">
        <v>143</v>
      </c>
      <c r="BE1956" s="187">
        <f>IF(N1956="základní",J1956,0)</f>
        <v>0</v>
      </c>
      <c r="BF1956" s="187">
        <f>IF(N1956="snížená",J1956,0)</f>
        <v>0</v>
      </c>
      <c r="BG1956" s="187">
        <f>IF(N1956="zákl. přenesená",J1956,0)</f>
        <v>0</v>
      </c>
      <c r="BH1956" s="187">
        <f>IF(N1956="sníž. přenesená",J1956,0)</f>
        <v>0</v>
      </c>
      <c r="BI1956" s="187">
        <f>IF(N1956="nulová",J1956,0)</f>
        <v>0</v>
      </c>
      <c r="BJ1956" s="19" t="s">
        <v>80</v>
      </c>
      <c r="BK1956" s="187">
        <f>ROUND(I1956*H1956,2)</f>
        <v>0</v>
      </c>
      <c r="BL1956" s="19" t="s">
        <v>257</v>
      </c>
      <c r="BM1956" s="186" t="s">
        <v>2270</v>
      </c>
    </row>
    <row r="1957" spans="2:51" s="14" customFormat="1" ht="12">
      <c r="B1957" s="204"/>
      <c r="C1957" s="205"/>
      <c r="D1957" s="195" t="s">
        <v>155</v>
      </c>
      <c r="E1957" s="205"/>
      <c r="F1957" s="207" t="s">
        <v>2271</v>
      </c>
      <c r="G1957" s="205"/>
      <c r="H1957" s="208">
        <v>8.8</v>
      </c>
      <c r="I1957" s="209"/>
      <c r="J1957" s="205"/>
      <c r="K1957" s="205"/>
      <c r="L1957" s="210"/>
      <c r="M1957" s="211"/>
      <c r="N1957" s="212"/>
      <c r="O1957" s="212"/>
      <c r="P1957" s="212"/>
      <c r="Q1957" s="212"/>
      <c r="R1957" s="212"/>
      <c r="S1957" s="212"/>
      <c r="T1957" s="213"/>
      <c r="AT1957" s="214" t="s">
        <v>155</v>
      </c>
      <c r="AU1957" s="214" t="s">
        <v>82</v>
      </c>
      <c r="AV1957" s="14" t="s">
        <v>82</v>
      </c>
      <c r="AW1957" s="14" t="s">
        <v>4</v>
      </c>
      <c r="AX1957" s="14" t="s">
        <v>80</v>
      </c>
      <c r="AY1957" s="214" t="s">
        <v>143</v>
      </c>
    </row>
    <row r="1958" spans="1:65" s="2" customFormat="1" ht="16.5" customHeight="1">
      <c r="A1958" s="36"/>
      <c r="B1958" s="37"/>
      <c r="C1958" s="175" t="s">
        <v>2272</v>
      </c>
      <c r="D1958" s="175" t="s">
        <v>146</v>
      </c>
      <c r="E1958" s="176" t="s">
        <v>2273</v>
      </c>
      <c r="F1958" s="177" t="s">
        <v>2274</v>
      </c>
      <c r="G1958" s="178" t="s">
        <v>169</v>
      </c>
      <c r="H1958" s="179">
        <v>15</v>
      </c>
      <c r="I1958" s="180"/>
      <c r="J1958" s="181">
        <f>ROUND(I1958*H1958,2)</f>
        <v>0</v>
      </c>
      <c r="K1958" s="177" t="s">
        <v>19</v>
      </c>
      <c r="L1958" s="41"/>
      <c r="M1958" s="182" t="s">
        <v>19</v>
      </c>
      <c r="N1958" s="183" t="s">
        <v>43</v>
      </c>
      <c r="O1958" s="66"/>
      <c r="P1958" s="184">
        <f>O1958*H1958</f>
        <v>0</v>
      </c>
      <c r="Q1958" s="184">
        <v>0</v>
      </c>
      <c r="R1958" s="184">
        <f>Q1958*H1958</f>
        <v>0</v>
      </c>
      <c r="S1958" s="184">
        <v>0</v>
      </c>
      <c r="T1958" s="185">
        <f>S1958*H1958</f>
        <v>0</v>
      </c>
      <c r="U1958" s="36"/>
      <c r="V1958" s="36"/>
      <c r="W1958" s="36"/>
      <c r="X1958" s="36"/>
      <c r="Y1958" s="36"/>
      <c r="Z1958" s="36"/>
      <c r="AA1958" s="36"/>
      <c r="AB1958" s="36"/>
      <c r="AC1958" s="36"/>
      <c r="AD1958" s="36"/>
      <c r="AE1958" s="36"/>
      <c r="AR1958" s="186" t="s">
        <v>257</v>
      </c>
      <c r="AT1958" s="186" t="s">
        <v>146</v>
      </c>
      <c r="AU1958" s="186" t="s">
        <v>82</v>
      </c>
      <c r="AY1958" s="19" t="s">
        <v>143</v>
      </c>
      <c r="BE1958" s="187">
        <f>IF(N1958="základní",J1958,0)</f>
        <v>0</v>
      </c>
      <c r="BF1958" s="187">
        <f>IF(N1958="snížená",J1958,0)</f>
        <v>0</v>
      </c>
      <c r="BG1958" s="187">
        <f>IF(N1958="zákl. přenesená",J1958,0)</f>
        <v>0</v>
      </c>
      <c r="BH1958" s="187">
        <f>IF(N1958="sníž. přenesená",J1958,0)</f>
        <v>0</v>
      </c>
      <c r="BI1958" s="187">
        <f>IF(N1958="nulová",J1958,0)</f>
        <v>0</v>
      </c>
      <c r="BJ1958" s="19" t="s">
        <v>80</v>
      </c>
      <c r="BK1958" s="187">
        <f>ROUND(I1958*H1958,2)</f>
        <v>0</v>
      </c>
      <c r="BL1958" s="19" t="s">
        <v>257</v>
      </c>
      <c r="BM1958" s="186" t="s">
        <v>2275</v>
      </c>
    </row>
    <row r="1959" spans="2:51" s="13" customFormat="1" ht="12">
      <c r="B1959" s="193"/>
      <c r="C1959" s="194"/>
      <c r="D1959" s="195" t="s">
        <v>155</v>
      </c>
      <c r="E1959" s="196" t="s">
        <v>19</v>
      </c>
      <c r="F1959" s="197" t="s">
        <v>2136</v>
      </c>
      <c r="G1959" s="194"/>
      <c r="H1959" s="196" t="s">
        <v>19</v>
      </c>
      <c r="I1959" s="198"/>
      <c r="J1959" s="194"/>
      <c r="K1959" s="194"/>
      <c r="L1959" s="199"/>
      <c r="M1959" s="200"/>
      <c r="N1959" s="201"/>
      <c r="O1959" s="201"/>
      <c r="P1959" s="201"/>
      <c r="Q1959" s="201"/>
      <c r="R1959" s="201"/>
      <c r="S1959" s="201"/>
      <c r="T1959" s="202"/>
      <c r="AT1959" s="203" t="s">
        <v>155</v>
      </c>
      <c r="AU1959" s="203" t="s">
        <v>82</v>
      </c>
      <c r="AV1959" s="13" t="s">
        <v>80</v>
      </c>
      <c r="AW1959" s="13" t="s">
        <v>33</v>
      </c>
      <c r="AX1959" s="13" t="s">
        <v>72</v>
      </c>
      <c r="AY1959" s="203" t="s">
        <v>143</v>
      </c>
    </row>
    <row r="1960" spans="2:51" s="14" customFormat="1" ht="12">
      <c r="B1960" s="204"/>
      <c r="C1960" s="205"/>
      <c r="D1960" s="195" t="s">
        <v>155</v>
      </c>
      <c r="E1960" s="206" t="s">
        <v>19</v>
      </c>
      <c r="F1960" s="207" t="s">
        <v>2137</v>
      </c>
      <c r="G1960" s="205"/>
      <c r="H1960" s="208">
        <v>7.5</v>
      </c>
      <c r="I1960" s="209"/>
      <c r="J1960" s="205"/>
      <c r="K1960" s="205"/>
      <c r="L1960" s="210"/>
      <c r="M1960" s="211"/>
      <c r="N1960" s="212"/>
      <c r="O1960" s="212"/>
      <c r="P1960" s="212"/>
      <c r="Q1960" s="212"/>
      <c r="R1960" s="212"/>
      <c r="S1960" s="212"/>
      <c r="T1960" s="213"/>
      <c r="AT1960" s="214" t="s">
        <v>155</v>
      </c>
      <c r="AU1960" s="214" t="s">
        <v>82</v>
      </c>
      <c r="AV1960" s="14" t="s">
        <v>82</v>
      </c>
      <c r="AW1960" s="14" t="s">
        <v>33</v>
      </c>
      <c r="AX1960" s="14" t="s">
        <v>72</v>
      </c>
      <c r="AY1960" s="214" t="s">
        <v>143</v>
      </c>
    </row>
    <row r="1961" spans="2:51" s="13" customFormat="1" ht="12">
      <c r="B1961" s="193"/>
      <c r="C1961" s="194"/>
      <c r="D1961" s="195" t="s">
        <v>155</v>
      </c>
      <c r="E1961" s="196" t="s">
        <v>19</v>
      </c>
      <c r="F1961" s="197" t="s">
        <v>2276</v>
      </c>
      <c r="G1961" s="194"/>
      <c r="H1961" s="196" t="s">
        <v>19</v>
      </c>
      <c r="I1961" s="198"/>
      <c r="J1961" s="194"/>
      <c r="K1961" s="194"/>
      <c r="L1961" s="199"/>
      <c r="M1961" s="200"/>
      <c r="N1961" s="201"/>
      <c r="O1961" s="201"/>
      <c r="P1961" s="201"/>
      <c r="Q1961" s="201"/>
      <c r="R1961" s="201"/>
      <c r="S1961" s="201"/>
      <c r="T1961" s="202"/>
      <c r="AT1961" s="203" t="s">
        <v>155</v>
      </c>
      <c r="AU1961" s="203" t="s">
        <v>82</v>
      </c>
      <c r="AV1961" s="13" t="s">
        <v>80</v>
      </c>
      <c r="AW1961" s="13" t="s">
        <v>33</v>
      </c>
      <c r="AX1961" s="13" t="s">
        <v>72</v>
      </c>
      <c r="AY1961" s="203" t="s">
        <v>143</v>
      </c>
    </row>
    <row r="1962" spans="2:51" s="14" customFormat="1" ht="12">
      <c r="B1962" s="204"/>
      <c r="C1962" s="205"/>
      <c r="D1962" s="195" t="s">
        <v>155</v>
      </c>
      <c r="E1962" s="206" t="s">
        <v>19</v>
      </c>
      <c r="F1962" s="207" t="s">
        <v>2277</v>
      </c>
      <c r="G1962" s="205"/>
      <c r="H1962" s="208">
        <v>7.5</v>
      </c>
      <c r="I1962" s="209"/>
      <c r="J1962" s="205"/>
      <c r="K1962" s="205"/>
      <c r="L1962" s="210"/>
      <c r="M1962" s="211"/>
      <c r="N1962" s="212"/>
      <c r="O1962" s="212"/>
      <c r="P1962" s="212"/>
      <c r="Q1962" s="212"/>
      <c r="R1962" s="212"/>
      <c r="S1962" s="212"/>
      <c r="T1962" s="213"/>
      <c r="AT1962" s="214" t="s">
        <v>155</v>
      </c>
      <c r="AU1962" s="214" t="s">
        <v>82</v>
      </c>
      <c r="AV1962" s="14" t="s">
        <v>82</v>
      </c>
      <c r="AW1962" s="14" t="s">
        <v>33</v>
      </c>
      <c r="AX1962" s="14" t="s">
        <v>72</v>
      </c>
      <c r="AY1962" s="214" t="s">
        <v>143</v>
      </c>
    </row>
    <row r="1963" spans="2:51" s="15" customFormat="1" ht="12">
      <c r="B1963" s="215"/>
      <c r="C1963" s="216"/>
      <c r="D1963" s="195" t="s">
        <v>155</v>
      </c>
      <c r="E1963" s="217" t="s">
        <v>19</v>
      </c>
      <c r="F1963" s="218" t="s">
        <v>166</v>
      </c>
      <c r="G1963" s="216"/>
      <c r="H1963" s="219">
        <v>15</v>
      </c>
      <c r="I1963" s="220"/>
      <c r="J1963" s="216"/>
      <c r="K1963" s="216"/>
      <c r="L1963" s="221"/>
      <c r="M1963" s="222"/>
      <c r="N1963" s="223"/>
      <c r="O1963" s="223"/>
      <c r="P1963" s="223"/>
      <c r="Q1963" s="223"/>
      <c r="R1963" s="223"/>
      <c r="S1963" s="223"/>
      <c r="T1963" s="224"/>
      <c r="AT1963" s="225" t="s">
        <v>155</v>
      </c>
      <c r="AU1963" s="225" t="s">
        <v>82</v>
      </c>
      <c r="AV1963" s="15" t="s">
        <v>151</v>
      </c>
      <c r="AW1963" s="15" t="s">
        <v>33</v>
      </c>
      <c r="AX1963" s="15" t="s">
        <v>80</v>
      </c>
      <c r="AY1963" s="225" t="s">
        <v>143</v>
      </c>
    </row>
    <row r="1964" spans="1:65" s="2" customFormat="1" ht="24.2" customHeight="1">
      <c r="A1964" s="36"/>
      <c r="B1964" s="37"/>
      <c r="C1964" s="175" t="s">
        <v>2278</v>
      </c>
      <c r="D1964" s="175" t="s">
        <v>146</v>
      </c>
      <c r="E1964" s="176" t="s">
        <v>2279</v>
      </c>
      <c r="F1964" s="177" t="s">
        <v>2280</v>
      </c>
      <c r="G1964" s="178" t="s">
        <v>178</v>
      </c>
      <c r="H1964" s="179">
        <v>6</v>
      </c>
      <c r="I1964" s="180"/>
      <c r="J1964" s="181">
        <f>ROUND(I1964*H1964,2)</f>
        <v>0</v>
      </c>
      <c r="K1964" s="177" t="s">
        <v>19</v>
      </c>
      <c r="L1964" s="41"/>
      <c r="M1964" s="182" t="s">
        <v>19</v>
      </c>
      <c r="N1964" s="183" t="s">
        <v>43</v>
      </c>
      <c r="O1964" s="66"/>
      <c r="P1964" s="184">
        <f>O1964*H1964</f>
        <v>0</v>
      </c>
      <c r="Q1964" s="184">
        <v>0.0005</v>
      </c>
      <c r="R1964" s="184">
        <f>Q1964*H1964</f>
        <v>0.003</v>
      </c>
      <c r="S1964" s="184">
        <v>0</v>
      </c>
      <c r="T1964" s="185">
        <f>S1964*H1964</f>
        <v>0</v>
      </c>
      <c r="U1964" s="36"/>
      <c r="V1964" s="36"/>
      <c r="W1964" s="36"/>
      <c r="X1964" s="36"/>
      <c r="Y1964" s="36"/>
      <c r="Z1964" s="36"/>
      <c r="AA1964" s="36"/>
      <c r="AB1964" s="36"/>
      <c r="AC1964" s="36"/>
      <c r="AD1964" s="36"/>
      <c r="AE1964" s="36"/>
      <c r="AR1964" s="186" t="s">
        <v>257</v>
      </c>
      <c r="AT1964" s="186" t="s">
        <v>146</v>
      </c>
      <c r="AU1964" s="186" t="s">
        <v>82</v>
      </c>
      <c r="AY1964" s="19" t="s">
        <v>143</v>
      </c>
      <c r="BE1964" s="187">
        <f>IF(N1964="základní",J1964,0)</f>
        <v>0</v>
      </c>
      <c r="BF1964" s="187">
        <f>IF(N1964="snížená",J1964,0)</f>
        <v>0</v>
      </c>
      <c r="BG1964" s="187">
        <f>IF(N1964="zákl. přenesená",J1964,0)</f>
        <v>0</v>
      </c>
      <c r="BH1964" s="187">
        <f>IF(N1964="sníž. přenesená",J1964,0)</f>
        <v>0</v>
      </c>
      <c r="BI1964" s="187">
        <f>IF(N1964="nulová",J1964,0)</f>
        <v>0</v>
      </c>
      <c r="BJ1964" s="19" t="s">
        <v>80</v>
      </c>
      <c r="BK1964" s="187">
        <f>ROUND(I1964*H1964,2)</f>
        <v>0</v>
      </c>
      <c r="BL1964" s="19" t="s">
        <v>257</v>
      </c>
      <c r="BM1964" s="186" t="s">
        <v>2281</v>
      </c>
    </row>
    <row r="1965" spans="2:51" s="13" customFormat="1" ht="12">
      <c r="B1965" s="193"/>
      <c r="C1965" s="194"/>
      <c r="D1965" s="195" t="s">
        <v>155</v>
      </c>
      <c r="E1965" s="196" t="s">
        <v>19</v>
      </c>
      <c r="F1965" s="197" t="s">
        <v>2170</v>
      </c>
      <c r="G1965" s="194"/>
      <c r="H1965" s="196" t="s">
        <v>19</v>
      </c>
      <c r="I1965" s="198"/>
      <c r="J1965" s="194"/>
      <c r="K1965" s="194"/>
      <c r="L1965" s="199"/>
      <c r="M1965" s="200"/>
      <c r="N1965" s="201"/>
      <c r="O1965" s="201"/>
      <c r="P1965" s="201"/>
      <c r="Q1965" s="201"/>
      <c r="R1965" s="201"/>
      <c r="S1965" s="201"/>
      <c r="T1965" s="202"/>
      <c r="AT1965" s="203" t="s">
        <v>155</v>
      </c>
      <c r="AU1965" s="203" t="s">
        <v>82</v>
      </c>
      <c r="AV1965" s="13" t="s">
        <v>80</v>
      </c>
      <c r="AW1965" s="13" t="s">
        <v>33</v>
      </c>
      <c r="AX1965" s="13" t="s">
        <v>72</v>
      </c>
      <c r="AY1965" s="203" t="s">
        <v>143</v>
      </c>
    </row>
    <row r="1966" spans="2:51" s="14" customFormat="1" ht="12">
      <c r="B1966" s="204"/>
      <c r="C1966" s="205"/>
      <c r="D1966" s="195" t="s">
        <v>155</v>
      </c>
      <c r="E1966" s="206" t="s">
        <v>19</v>
      </c>
      <c r="F1966" s="207" t="s">
        <v>2171</v>
      </c>
      <c r="G1966" s="205"/>
      <c r="H1966" s="208">
        <v>6</v>
      </c>
      <c r="I1966" s="209"/>
      <c r="J1966" s="205"/>
      <c r="K1966" s="205"/>
      <c r="L1966" s="210"/>
      <c r="M1966" s="211"/>
      <c r="N1966" s="212"/>
      <c r="O1966" s="212"/>
      <c r="P1966" s="212"/>
      <c r="Q1966" s="212"/>
      <c r="R1966" s="212"/>
      <c r="S1966" s="212"/>
      <c r="T1966" s="213"/>
      <c r="AT1966" s="214" t="s">
        <v>155</v>
      </c>
      <c r="AU1966" s="214" t="s">
        <v>82</v>
      </c>
      <c r="AV1966" s="14" t="s">
        <v>82</v>
      </c>
      <c r="AW1966" s="14" t="s">
        <v>33</v>
      </c>
      <c r="AX1966" s="14" t="s">
        <v>80</v>
      </c>
      <c r="AY1966" s="214" t="s">
        <v>143</v>
      </c>
    </row>
    <row r="1967" spans="1:65" s="2" customFormat="1" ht="44.25" customHeight="1">
      <c r="A1967" s="36"/>
      <c r="B1967" s="37"/>
      <c r="C1967" s="175" t="s">
        <v>2282</v>
      </c>
      <c r="D1967" s="175" t="s">
        <v>146</v>
      </c>
      <c r="E1967" s="176" t="s">
        <v>2283</v>
      </c>
      <c r="F1967" s="177" t="s">
        <v>2284</v>
      </c>
      <c r="G1967" s="178" t="s">
        <v>1002</v>
      </c>
      <c r="H1967" s="247"/>
      <c r="I1967" s="180"/>
      <c r="J1967" s="181">
        <f>ROUND(I1967*H1967,2)</f>
        <v>0</v>
      </c>
      <c r="K1967" s="177" t="s">
        <v>150</v>
      </c>
      <c r="L1967" s="41"/>
      <c r="M1967" s="182" t="s">
        <v>19</v>
      </c>
      <c r="N1967" s="183" t="s">
        <v>43</v>
      </c>
      <c r="O1967" s="66"/>
      <c r="P1967" s="184">
        <f>O1967*H1967</f>
        <v>0</v>
      </c>
      <c r="Q1967" s="184">
        <v>0</v>
      </c>
      <c r="R1967" s="184">
        <f>Q1967*H1967</f>
        <v>0</v>
      </c>
      <c r="S1967" s="184">
        <v>0</v>
      </c>
      <c r="T1967" s="185">
        <f>S1967*H1967</f>
        <v>0</v>
      </c>
      <c r="U1967" s="36"/>
      <c r="V1967" s="36"/>
      <c r="W1967" s="36"/>
      <c r="X1967" s="36"/>
      <c r="Y1967" s="36"/>
      <c r="Z1967" s="36"/>
      <c r="AA1967" s="36"/>
      <c r="AB1967" s="36"/>
      <c r="AC1967" s="36"/>
      <c r="AD1967" s="36"/>
      <c r="AE1967" s="36"/>
      <c r="AR1967" s="186" t="s">
        <v>257</v>
      </c>
      <c r="AT1967" s="186" t="s">
        <v>146</v>
      </c>
      <c r="AU1967" s="186" t="s">
        <v>82</v>
      </c>
      <c r="AY1967" s="19" t="s">
        <v>143</v>
      </c>
      <c r="BE1967" s="187">
        <f>IF(N1967="základní",J1967,0)</f>
        <v>0</v>
      </c>
      <c r="BF1967" s="187">
        <f>IF(N1967="snížená",J1967,0)</f>
        <v>0</v>
      </c>
      <c r="BG1967" s="187">
        <f>IF(N1967="zákl. přenesená",J1967,0)</f>
        <v>0</v>
      </c>
      <c r="BH1967" s="187">
        <f>IF(N1967="sníž. přenesená",J1967,0)</f>
        <v>0</v>
      </c>
      <c r="BI1967" s="187">
        <f>IF(N1967="nulová",J1967,0)</f>
        <v>0</v>
      </c>
      <c r="BJ1967" s="19" t="s">
        <v>80</v>
      </c>
      <c r="BK1967" s="187">
        <f>ROUND(I1967*H1967,2)</f>
        <v>0</v>
      </c>
      <c r="BL1967" s="19" t="s">
        <v>257</v>
      </c>
      <c r="BM1967" s="186" t="s">
        <v>2285</v>
      </c>
    </row>
    <row r="1968" spans="1:47" s="2" customFormat="1" ht="12">
      <c r="A1968" s="36"/>
      <c r="B1968" s="37"/>
      <c r="C1968" s="38"/>
      <c r="D1968" s="188" t="s">
        <v>153</v>
      </c>
      <c r="E1968" s="38"/>
      <c r="F1968" s="189" t="s">
        <v>2286</v>
      </c>
      <c r="G1968" s="38"/>
      <c r="H1968" s="38"/>
      <c r="I1968" s="190"/>
      <c r="J1968" s="38"/>
      <c r="K1968" s="38"/>
      <c r="L1968" s="41"/>
      <c r="M1968" s="191"/>
      <c r="N1968" s="192"/>
      <c r="O1968" s="66"/>
      <c r="P1968" s="66"/>
      <c r="Q1968" s="66"/>
      <c r="R1968" s="66"/>
      <c r="S1968" s="66"/>
      <c r="T1968" s="67"/>
      <c r="U1968" s="36"/>
      <c r="V1968" s="36"/>
      <c r="W1968" s="36"/>
      <c r="X1968" s="36"/>
      <c r="Y1968" s="36"/>
      <c r="Z1968" s="36"/>
      <c r="AA1968" s="36"/>
      <c r="AB1968" s="36"/>
      <c r="AC1968" s="36"/>
      <c r="AD1968" s="36"/>
      <c r="AE1968" s="36"/>
      <c r="AT1968" s="19" t="s">
        <v>153</v>
      </c>
      <c r="AU1968" s="19" t="s">
        <v>82</v>
      </c>
    </row>
    <row r="1969" spans="2:63" s="12" customFormat="1" ht="22.9" customHeight="1">
      <c r="B1969" s="159"/>
      <c r="C1969" s="160"/>
      <c r="D1969" s="161" t="s">
        <v>71</v>
      </c>
      <c r="E1969" s="173" t="s">
        <v>2287</v>
      </c>
      <c r="F1969" s="173" t="s">
        <v>2288</v>
      </c>
      <c r="G1969" s="160"/>
      <c r="H1969" s="160"/>
      <c r="I1969" s="163"/>
      <c r="J1969" s="174">
        <f>BK1969</f>
        <v>0</v>
      </c>
      <c r="K1969" s="160"/>
      <c r="L1969" s="165"/>
      <c r="M1969" s="166"/>
      <c r="N1969" s="167"/>
      <c r="O1969" s="167"/>
      <c r="P1969" s="168">
        <f>SUM(P1970:P2175)</f>
        <v>0</v>
      </c>
      <c r="Q1969" s="167"/>
      <c r="R1969" s="168">
        <f>SUM(R1970:R2175)</f>
        <v>3.4493706000000004</v>
      </c>
      <c r="S1969" s="167"/>
      <c r="T1969" s="169">
        <f>SUM(T1970:T2175)</f>
        <v>0</v>
      </c>
      <c r="AR1969" s="170" t="s">
        <v>82</v>
      </c>
      <c r="AT1969" s="171" t="s">
        <v>71</v>
      </c>
      <c r="AU1969" s="171" t="s">
        <v>80</v>
      </c>
      <c r="AY1969" s="170" t="s">
        <v>143</v>
      </c>
      <c r="BK1969" s="172">
        <f>SUM(BK1970:BK2175)</f>
        <v>0</v>
      </c>
    </row>
    <row r="1970" spans="1:65" s="2" customFormat="1" ht="24.2" customHeight="1">
      <c r="A1970" s="36"/>
      <c r="B1970" s="37"/>
      <c r="C1970" s="175" t="s">
        <v>2289</v>
      </c>
      <c r="D1970" s="175" t="s">
        <v>146</v>
      </c>
      <c r="E1970" s="176" t="s">
        <v>2290</v>
      </c>
      <c r="F1970" s="177" t="s">
        <v>2291</v>
      </c>
      <c r="G1970" s="178" t="s">
        <v>178</v>
      </c>
      <c r="H1970" s="179">
        <v>155.574</v>
      </c>
      <c r="I1970" s="180"/>
      <c r="J1970" s="181">
        <f>ROUND(I1970*H1970,2)</f>
        <v>0</v>
      </c>
      <c r="K1970" s="177" t="s">
        <v>150</v>
      </c>
      <c r="L1970" s="41"/>
      <c r="M1970" s="182" t="s">
        <v>19</v>
      </c>
      <c r="N1970" s="183" t="s">
        <v>43</v>
      </c>
      <c r="O1970" s="66"/>
      <c r="P1970" s="184">
        <f>O1970*H1970</f>
        <v>0</v>
      </c>
      <c r="Q1970" s="184">
        <v>0.0003</v>
      </c>
      <c r="R1970" s="184">
        <f>Q1970*H1970</f>
        <v>0.0466722</v>
      </c>
      <c r="S1970" s="184">
        <v>0</v>
      </c>
      <c r="T1970" s="185">
        <f>S1970*H1970</f>
        <v>0</v>
      </c>
      <c r="U1970" s="36"/>
      <c r="V1970" s="36"/>
      <c r="W1970" s="36"/>
      <c r="X1970" s="36"/>
      <c r="Y1970" s="36"/>
      <c r="Z1970" s="36"/>
      <c r="AA1970" s="36"/>
      <c r="AB1970" s="36"/>
      <c r="AC1970" s="36"/>
      <c r="AD1970" s="36"/>
      <c r="AE1970" s="36"/>
      <c r="AR1970" s="186" t="s">
        <v>257</v>
      </c>
      <c r="AT1970" s="186" t="s">
        <v>146</v>
      </c>
      <c r="AU1970" s="186" t="s">
        <v>82</v>
      </c>
      <c r="AY1970" s="19" t="s">
        <v>143</v>
      </c>
      <c r="BE1970" s="187">
        <f>IF(N1970="základní",J1970,0)</f>
        <v>0</v>
      </c>
      <c r="BF1970" s="187">
        <f>IF(N1970="snížená",J1970,0)</f>
        <v>0</v>
      </c>
      <c r="BG1970" s="187">
        <f>IF(N1970="zákl. přenesená",J1970,0)</f>
        <v>0</v>
      </c>
      <c r="BH1970" s="187">
        <f>IF(N1970="sníž. přenesená",J1970,0)</f>
        <v>0</v>
      </c>
      <c r="BI1970" s="187">
        <f>IF(N1970="nulová",J1970,0)</f>
        <v>0</v>
      </c>
      <c r="BJ1970" s="19" t="s">
        <v>80</v>
      </c>
      <c r="BK1970" s="187">
        <f>ROUND(I1970*H1970,2)</f>
        <v>0</v>
      </c>
      <c r="BL1970" s="19" t="s">
        <v>257</v>
      </c>
      <c r="BM1970" s="186" t="s">
        <v>2292</v>
      </c>
    </row>
    <row r="1971" spans="1:47" s="2" customFormat="1" ht="12">
      <c r="A1971" s="36"/>
      <c r="B1971" s="37"/>
      <c r="C1971" s="38"/>
      <c r="D1971" s="188" t="s">
        <v>153</v>
      </c>
      <c r="E1971" s="38"/>
      <c r="F1971" s="189" t="s">
        <v>2293</v>
      </c>
      <c r="G1971" s="38"/>
      <c r="H1971" s="38"/>
      <c r="I1971" s="190"/>
      <c r="J1971" s="38"/>
      <c r="K1971" s="38"/>
      <c r="L1971" s="41"/>
      <c r="M1971" s="191"/>
      <c r="N1971" s="192"/>
      <c r="O1971" s="66"/>
      <c r="P1971" s="66"/>
      <c r="Q1971" s="66"/>
      <c r="R1971" s="66"/>
      <c r="S1971" s="66"/>
      <c r="T1971" s="67"/>
      <c r="U1971" s="36"/>
      <c r="V1971" s="36"/>
      <c r="W1971" s="36"/>
      <c r="X1971" s="36"/>
      <c r="Y1971" s="36"/>
      <c r="Z1971" s="36"/>
      <c r="AA1971" s="36"/>
      <c r="AB1971" s="36"/>
      <c r="AC1971" s="36"/>
      <c r="AD1971" s="36"/>
      <c r="AE1971" s="36"/>
      <c r="AT1971" s="19" t="s">
        <v>153</v>
      </c>
      <c r="AU1971" s="19" t="s">
        <v>82</v>
      </c>
    </row>
    <row r="1972" spans="1:65" s="2" customFormat="1" ht="24.2" customHeight="1">
      <c r="A1972" s="36"/>
      <c r="B1972" s="37"/>
      <c r="C1972" s="175" t="s">
        <v>2294</v>
      </c>
      <c r="D1972" s="175" t="s">
        <v>146</v>
      </c>
      <c r="E1972" s="176" t="s">
        <v>2295</v>
      </c>
      <c r="F1972" s="177" t="s">
        <v>2296</v>
      </c>
      <c r="G1972" s="178" t="s">
        <v>178</v>
      </c>
      <c r="H1972" s="179">
        <v>3.582</v>
      </c>
      <c r="I1972" s="180"/>
      <c r="J1972" s="181">
        <f>ROUND(I1972*H1972,2)</f>
        <v>0</v>
      </c>
      <c r="K1972" s="177" t="s">
        <v>150</v>
      </c>
      <c r="L1972" s="41"/>
      <c r="M1972" s="182" t="s">
        <v>19</v>
      </c>
      <c r="N1972" s="183" t="s">
        <v>43</v>
      </c>
      <c r="O1972" s="66"/>
      <c r="P1972" s="184">
        <f>O1972*H1972</f>
        <v>0</v>
      </c>
      <c r="Q1972" s="184">
        <v>0.0015</v>
      </c>
      <c r="R1972" s="184">
        <f>Q1972*H1972</f>
        <v>0.005373</v>
      </c>
      <c r="S1972" s="184">
        <v>0</v>
      </c>
      <c r="T1972" s="185">
        <f>S1972*H1972</f>
        <v>0</v>
      </c>
      <c r="U1972" s="36"/>
      <c r="V1972" s="36"/>
      <c r="W1972" s="36"/>
      <c r="X1972" s="36"/>
      <c r="Y1972" s="36"/>
      <c r="Z1972" s="36"/>
      <c r="AA1972" s="36"/>
      <c r="AB1972" s="36"/>
      <c r="AC1972" s="36"/>
      <c r="AD1972" s="36"/>
      <c r="AE1972" s="36"/>
      <c r="AR1972" s="186" t="s">
        <v>257</v>
      </c>
      <c r="AT1972" s="186" t="s">
        <v>146</v>
      </c>
      <c r="AU1972" s="186" t="s">
        <v>82</v>
      </c>
      <c r="AY1972" s="19" t="s">
        <v>143</v>
      </c>
      <c r="BE1972" s="187">
        <f>IF(N1972="základní",J1972,0)</f>
        <v>0</v>
      </c>
      <c r="BF1972" s="187">
        <f>IF(N1972="snížená",J1972,0)</f>
        <v>0</v>
      </c>
      <c r="BG1972" s="187">
        <f>IF(N1972="zákl. přenesená",J1972,0)</f>
        <v>0</v>
      </c>
      <c r="BH1972" s="187">
        <f>IF(N1972="sníž. přenesená",J1972,0)</f>
        <v>0</v>
      </c>
      <c r="BI1972" s="187">
        <f>IF(N1972="nulová",J1972,0)</f>
        <v>0</v>
      </c>
      <c r="BJ1972" s="19" t="s">
        <v>80</v>
      </c>
      <c r="BK1972" s="187">
        <f>ROUND(I1972*H1972,2)</f>
        <v>0</v>
      </c>
      <c r="BL1972" s="19" t="s">
        <v>257</v>
      </c>
      <c r="BM1972" s="186" t="s">
        <v>2297</v>
      </c>
    </row>
    <row r="1973" spans="1:47" s="2" customFormat="1" ht="12">
      <c r="A1973" s="36"/>
      <c r="B1973" s="37"/>
      <c r="C1973" s="38"/>
      <c r="D1973" s="188" t="s">
        <v>153</v>
      </c>
      <c r="E1973" s="38"/>
      <c r="F1973" s="189" t="s">
        <v>2298</v>
      </c>
      <c r="G1973" s="38"/>
      <c r="H1973" s="38"/>
      <c r="I1973" s="190"/>
      <c r="J1973" s="38"/>
      <c r="K1973" s="38"/>
      <c r="L1973" s="41"/>
      <c r="M1973" s="191"/>
      <c r="N1973" s="192"/>
      <c r="O1973" s="66"/>
      <c r="P1973" s="66"/>
      <c r="Q1973" s="66"/>
      <c r="R1973" s="66"/>
      <c r="S1973" s="66"/>
      <c r="T1973" s="67"/>
      <c r="U1973" s="36"/>
      <c r="V1973" s="36"/>
      <c r="W1973" s="36"/>
      <c r="X1973" s="36"/>
      <c r="Y1973" s="36"/>
      <c r="Z1973" s="36"/>
      <c r="AA1973" s="36"/>
      <c r="AB1973" s="36"/>
      <c r="AC1973" s="36"/>
      <c r="AD1973" s="36"/>
      <c r="AE1973" s="36"/>
      <c r="AT1973" s="19" t="s">
        <v>153</v>
      </c>
      <c r="AU1973" s="19" t="s">
        <v>82</v>
      </c>
    </row>
    <row r="1974" spans="2:51" s="13" customFormat="1" ht="12">
      <c r="B1974" s="193"/>
      <c r="C1974" s="194"/>
      <c r="D1974" s="195" t="s">
        <v>155</v>
      </c>
      <c r="E1974" s="196" t="s">
        <v>19</v>
      </c>
      <c r="F1974" s="197" t="s">
        <v>800</v>
      </c>
      <c r="G1974" s="194"/>
      <c r="H1974" s="196" t="s">
        <v>19</v>
      </c>
      <c r="I1974" s="198"/>
      <c r="J1974" s="194"/>
      <c r="K1974" s="194"/>
      <c r="L1974" s="199"/>
      <c r="M1974" s="200"/>
      <c r="N1974" s="201"/>
      <c r="O1974" s="201"/>
      <c r="P1974" s="201"/>
      <c r="Q1974" s="201"/>
      <c r="R1974" s="201"/>
      <c r="S1974" s="201"/>
      <c r="T1974" s="202"/>
      <c r="AT1974" s="203" t="s">
        <v>155</v>
      </c>
      <c r="AU1974" s="203" t="s">
        <v>82</v>
      </c>
      <c r="AV1974" s="13" t="s">
        <v>80</v>
      </c>
      <c r="AW1974" s="13" t="s">
        <v>33</v>
      </c>
      <c r="AX1974" s="13" t="s">
        <v>72</v>
      </c>
      <c r="AY1974" s="203" t="s">
        <v>143</v>
      </c>
    </row>
    <row r="1975" spans="2:51" s="13" customFormat="1" ht="12">
      <c r="B1975" s="193"/>
      <c r="C1975" s="194"/>
      <c r="D1975" s="195" t="s">
        <v>155</v>
      </c>
      <c r="E1975" s="196" t="s">
        <v>19</v>
      </c>
      <c r="F1975" s="197" t="s">
        <v>1411</v>
      </c>
      <c r="G1975" s="194"/>
      <c r="H1975" s="196" t="s">
        <v>19</v>
      </c>
      <c r="I1975" s="198"/>
      <c r="J1975" s="194"/>
      <c r="K1975" s="194"/>
      <c r="L1975" s="199"/>
      <c r="M1975" s="200"/>
      <c r="N1975" s="201"/>
      <c r="O1975" s="201"/>
      <c r="P1975" s="201"/>
      <c r="Q1975" s="201"/>
      <c r="R1975" s="201"/>
      <c r="S1975" s="201"/>
      <c r="T1975" s="202"/>
      <c r="AT1975" s="203" t="s">
        <v>155</v>
      </c>
      <c r="AU1975" s="203" t="s">
        <v>82</v>
      </c>
      <c r="AV1975" s="13" t="s">
        <v>80</v>
      </c>
      <c r="AW1975" s="13" t="s">
        <v>33</v>
      </c>
      <c r="AX1975" s="13" t="s">
        <v>72</v>
      </c>
      <c r="AY1975" s="203" t="s">
        <v>143</v>
      </c>
    </row>
    <row r="1976" spans="2:51" s="14" customFormat="1" ht="12">
      <c r="B1976" s="204"/>
      <c r="C1976" s="205"/>
      <c r="D1976" s="195" t="s">
        <v>155</v>
      </c>
      <c r="E1976" s="206" t="s">
        <v>19</v>
      </c>
      <c r="F1976" s="207" t="s">
        <v>2299</v>
      </c>
      <c r="G1976" s="205"/>
      <c r="H1976" s="208">
        <v>0.945</v>
      </c>
      <c r="I1976" s="209"/>
      <c r="J1976" s="205"/>
      <c r="K1976" s="205"/>
      <c r="L1976" s="210"/>
      <c r="M1976" s="211"/>
      <c r="N1976" s="212"/>
      <c r="O1976" s="212"/>
      <c r="P1976" s="212"/>
      <c r="Q1976" s="212"/>
      <c r="R1976" s="212"/>
      <c r="S1976" s="212"/>
      <c r="T1976" s="213"/>
      <c r="AT1976" s="214" t="s">
        <v>155</v>
      </c>
      <c r="AU1976" s="214" t="s">
        <v>82</v>
      </c>
      <c r="AV1976" s="14" t="s">
        <v>82</v>
      </c>
      <c r="AW1976" s="14" t="s">
        <v>33</v>
      </c>
      <c r="AX1976" s="14" t="s">
        <v>72</v>
      </c>
      <c r="AY1976" s="214" t="s">
        <v>143</v>
      </c>
    </row>
    <row r="1977" spans="2:51" s="14" customFormat="1" ht="12">
      <c r="B1977" s="204"/>
      <c r="C1977" s="205"/>
      <c r="D1977" s="195" t="s">
        <v>155</v>
      </c>
      <c r="E1977" s="206" t="s">
        <v>19</v>
      </c>
      <c r="F1977" s="207" t="s">
        <v>2300</v>
      </c>
      <c r="G1977" s="205"/>
      <c r="H1977" s="208">
        <v>-0.105</v>
      </c>
      <c r="I1977" s="209"/>
      <c r="J1977" s="205"/>
      <c r="K1977" s="205"/>
      <c r="L1977" s="210"/>
      <c r="M1977" s="211"/>
      <c r="N1977" s="212"/>
      <c r="O1977" s="212"/>
      <c r="P1977" s="212"/>
      <c r="Q1977" s="212"/>
      <c r="R1977" s="212"/>
      <c r="S1977" s="212"/>
      <c r="T1977" s="213"/>
      <c r="AT1977" s="214" t="s">
        <v>155</v>
      </c>
      <c r="AU1977" s="214" t="s">
        <v>82</v>
      </c>
      <c r="AV1977" s="14" t="s">
        <v>82</v>
      </c>
      <c r="AW1977" s="14" t="s">
        <v>33</v>
      </c>
      <c r="AX1977" s="14" t="s">
        <v>72</v>
      </c>
      <c r="AY1977" s="214" t="s">
        <v>143</v>
      </c>
    </row>
    <row r="1978" spans="2:51" s="13" customFormat="1" ht="12">
      <c r="B1978" s="193"/>
      <c r="C1978" s="194"/>
      <c r="D1978" s="195" t="s">
        <v>155</v>
      </c>
      <c r="E1978" s="196" t="s">
        <v>19</v>
      </c>
      <c r="F1978" s="197" t="s">
        <v>1414</v>
      </c>
      <c r="G1978" s="194"/>
      <c r="H1978" s="196" t="s">
        <v>19</v>
      </c>
      <c r="I1978" s="198"/>
      <c r="J1978" s="194"/>
      <c r="K1978" s="194"/>
      <c r="L1978" s="199"/>
      <c r="M1978" s="200"/>
      <c r="N1978" s="201"/>
      <c r="O1978" s="201"/>
      <c r="P1978" s="201"/>
      <c r="Q1978" s="201"/>
      <c r="R1978" s="201"/>
      <c r="S1978" s="201"/>
      <c r="T1978" s="202"/>
      <c r="AT1978" s="203" t="s">
        <v>155</v>
      </c>
      <c r="AU1978" s="203" t="s">
        <v>82</v>
      </c>
      <c r="AV1978" s="13" t="s">
        <v>80</v>
      </c>
      <c r="AW1978" s="13" t="s">
        <v>33</v>
      </c>
      <c r="AX1978" s="13" t="s">
        <v>72</v>
      </c>
      <c r="AY1978" s="203" t="s">
        <v>143</v>
      </c>
    </row>
    <row r="1979" spans="2:51" s="14" customFormat="1" ht="12">
      <c r="B1979" s="204"/>
      <c r="C1979" s="205"/>
      <c r="D1979" s="195" t="s">
        <v>155</v>
      </c>
      <c r="E1979" s="206" t="s">
        <v>19</v>
      </c>
      <c r="F1979" s="207" t="s">
        <v>2301</v>
      </c>
      <c r="G1979" s="205"/>
      <c r="H1979" s="208">
        <v>1.02</v>
      </c>
      <c r="I1979" s="209"/>
      <c r="J1979" s="205"/>
      <c r="K1979" s="205"/>
      <c r="L1979" s="210"/>
      <c r="M1979" s="211"/>
      <c r="N1979" s="212"/>
      <c r="O1979" s="212"/>
      <c r="P1979" s="212"/>
      <c r="Q1979" s="212"/>
      <c r="R1979" s="212"/>
      <c r="S1979" s="212"/>
      <c r="T1979" s="213"/>
      <c r="AT1979" s="214" t="s">
        <v>155</v>
      </c>
      <c r="AU1979" s="214" t="s">
        <v>82</v>
      </c>
      <c r="AV1979" s="14" t="s">
        <v>82</v>
      </c>
      <c r="AW1979" s="14" t="s">
        <v>33</v>
      </c>
      <c r="AX1979" s="14" t="s">
        <v>72</v>
      </c>
      <c r="AY1979" s="214" t="s">
        <v>143</v>
      </c>
    </row>
    <row r="1980" spans="2:51" s="14" customFormat="1" ht="12">
      <c r="B1980" s="204"/>
      <c r="C1980" s="205"/>
      <c r="D1980" s="195" t="s">
        <v>155</v>
      </c>
      <c r="E1980" s="206" t="s">
        <v>19</v>
      </c>
      <c r="F1980" s="207" t="s">
        <v>2300</v>
      </c>
      <c r="G1980" s="205"/>
      <c r="H1980" s="208">
        <v>-0.105</v>
      </c>
      <c r="I1980" s="209"/>
      <c r="J1980" s="205"/>
      <c r="K1980" s="205"/>
      <c r="L1980" s="210"/>
      <c r="M1980" s="211"/>
      <c r="N1980" s="212"/>
      <c r="O1980" s="212"/>
      <c r="P1980" s="212"/>
      <c r="Q1980" s="212"/>
      <c r="R1980" s="212"/>
      <c r="S1980" s="212"/>
      <c r="T1980" s="213"/>
      <c r="AT1980" s="214" t="s">
        <v>155</v>
      </c>
      <c r="AU1980" s="214" t="s">
        <v>82</v>
      </c>
      <c r="AV1980" s="14" t="s">
        <v>82</v>
      </c>
      <c r="AW1980" s="14" t="s">
        <v>33</v>
      </c>
      <c r="AX1980" s="14" t="s">
        <v>72</v>
      </c>
      <c r="AY1980" s="214" t="s">
        <v>143</v>
      </c>
    </row>
    <row r="1981" spans="2:51" s="13" customFormat="1" ht="12">
      <c r="B1981" s="193"/>
      <c r="C1981" s="194"/>
      <c r="D1981" s="195" t="s">
        <v>155</v>
      </c>
      <c r="E1981" s="196" t="s">
        <v>19</v>
      </c>
      <c r="F1981" s="197" t="s">
        <v>1417</v>
      </c>
      <c r="G1981" s="194"/>
      <c r="H1981" s="196" t="s">
        <v>19</v>
      </c>
      <c r="I1981" s="198"/>
      <c r="J1981" s="194"/>
      <c r="K1981" s="194"/>
      <c r="L1981" s="199"/>
      <c r="M1981" s="200"/>
      <c r="N1981" s="201"/>
      <c r="O1981" s="201"/>
      <c r="P1981" s="201"/>
      <c r="Q1981" s="201"/>
      <c r="R1981" s="201"/>
      <c r="S1981" s="201"/>
      <c r="T1981" s="202"/>
      <c r="AT1981" s="203" t="s">
        <v>155</v>
      </c>
      <c r="AU1981" s="203" t="s">
        <v>82</v>
      </c>
      <c r="AV1981" s="13" t="s">
        <v>80</v>
      </c>
      <c r="AW1981" s="13" t="s">
        <v>33</v>
      </c>
      <c r="AX1981" s="13" t="s">
        <v>72</v>
      </c>
      <c r="AY1981" s="203" t="s">
        <v>143</v>
      </c>
    </row>
    <row r="1982" spans="2:51" s="14" customFormat="1" ht="12">
      <c r="B1982" s="204"/>
      <c r="C1982" s="205"/>
      <c r="D1982" s="195" t="s">
        <v>155</v>
      </c>
      <c r="E1982" s="206" t="s">
        <v>19</v>
      </c>
      <c r="F1982" s="207" t="s">
        <v>2302</v>
      </c>
      <c r="G1982" s="205"/>
      <c r="H1982" s="208">
        <v>0.771</v>
      </c>
      <c r="I1982" s="209"/>
      <c r="J1982" s="205"/>
      <c r="K1982" s="205"/>
      <c r="L1982" s="210"/>
      <c r="M1982" s="211"/>
      <c r="N1982" s="212"/>
      <c r="O1982" s="212"/>
      <c r="P1982" s="212"/>
      <c r="Q1982" s="212"/>
      <c r="R1982" s="212"/>
      <c r="S1982" s="212"/>
      <c r="T1982" s="213"/>
      <c r="AT1982" s="214" t="s">
        <v>155</v>
      </c>
      <c r="AU1982" s="214" t="s">
        <v>82</v>
      </c>
      <c r="AV1982" s="14" t="s">
        <v>82</v>
      </c>
      <c r="AW1982" s="14" t="s">
        <v>33</v>
      </c>
      <c r="AX1982" s="14" t="s">
        <v>72</v>
      </c>
      <c r="AY1982" s="214" t="s">
        <v>143</v>
      </c>
    </row>
    <row r="1983" spans="2:51" s="14" customFormat="1" ht="12">
      <c r="B1983" s="204"/>
      <c r="C1983" s="205"/>
      <c r="D1983" s="195" t="s">
        <v>155</v>
      </c>
      <c r="E1983" s="206" t="s">
        <v>19</v>
      </c>
      <c r="F1983" s="207" t="s">
        <v>2303</v>
      </c>
      <c r="G1983" s="205"/>
      <c r="H1983" s="208">
        <v>-0.09</v>
      </c>
      <c r="I1983" s="209"/>
      <c r="J1983" s="205"/>
      <c r="K1983" s="205"/>
      <c r="L1983" s="210"/>
      <c r="M1983" s="211"/>
      <c r="N1983" s="212"/>
      <c r="O1983" s="212"/>
      <c r="P1983" s="212"/>
      <c r="Q1983" s="212"/>
      <c r="R1983" s="212"/>
      <c r="S1983" s="212"/>
      <c r="T1983" s="213"/>
      <c r="AT1983" s="214" t="s">
        <v>155</v>
      </c>
      <c r="AU1983" s="214" t="s">
        <v>82</v>
      </c>
      <c r="AV1983" s="14" t="s">
        <v>82</v>
      </c>
      <c r="AW1983" s="14" t="s">
        <v>33</v>
      </c>
      <c r="AX1983" s="14" t="s">
        <v>72</v>
      </c>
      <c r="AY1983" s="214" t="s">
        <v>143</v>
      </c>
    </row>
    <row r="1984" spans="2:51" s="14" customFormat="1" ht="12">
      <c r="B1984" s="204"/>
      <c r="C1984" s="205"/>
      <c r="D1984" s="195" t="s">
        <v>155</v>
      </c>
      <c r="E1984" s="206" t="s">
        <v>19</v>
      </c>
      <c r="F1984" s="207" t="s">
        <v>2304</v>
      </c>
      <c r="G1984" s="205"/>
      <c r="H1984" s="208">
        <v>-0.21</v>
      </c>
      <c r="I1984" s="209"/>
      <c r="J1984" s="205"/>
      <c r="K1984" s="205"/>
      <c r="L1984" s="210"/>
      <c r="M1984" s="211"/>
      <c r="N1984" s="212"/>
      <c r="O1984" s="212"/>
      <c r="P1984" s="212"/>
      <c r="Q1984" s="212"/>
      <c r="R1984" s="212"/>
      <c r="S1984" s="212"/>
      <c r="T1984" s="213"/>
      <c r="AT1984" s="214" t="s">
        <v>155</v>
      </c>
      <c r="AU1984" s="214" t="s">
        <v>82</v>
      </c>
      <c r="AV1984" s="14" t="s">
        <v>82</v>
      </c>
      <c r="AW1984" s="14" t="s">
        <v>33</v>
      </c>
      <c r="AX1984" s="14" t="s">
        <v>72</v>
      </c>
      <c r="AY1984" s="214" t="s">
        <v>143</v>
      </c>
    </row>
    <row r="1985" spans="2:51" s="13" customFormat="1" ht="12">
      <c r="B1985" s="193"/>
      <c r="C1985" s="194"/>
      <c r="D1985" s="195" t="s">
        <v>155</v>
      </c>
      <c r="E1985" s="196" t="s">
        <v>19</v>
      </c>
      <c r="F1985" s="197" t="s">
        <v>1420</v>
      </c>
      <c r="G1985" s="194"/>
      <c r="H1985" s="196" t="s">
        <v>19</v>
      </c>
      <c r="I1985" s="198"/>
      <c r="J1985" s="194"/>
      <c r="K1985" s="194"/>
      <c r="L1985" s="199"/>
      <c r="M1985" s="200"/>
      <c r="N1985" s="201"/>
      <c r="O1985" s="201"/>
      <c r="P1985" s="201"/>
      <c r="Q1985" s="201"/>
      <c r="R1985" s="201"/>
      <c r="S1985" s="201"/>
      <c r="T1985" s="202"/>
      <c r="AT1985" s="203" t="s">
        <v>155</v>
      </c>
      <c r="AU1985" s="203" t="s">
        <v>82</v>
      </c>
      <c r="AV1985" s="13" t="s">
        <v>80</v>
      </c>
      <c r="AW1985" s="13" t="s">
        <v>33</v>
      </c>
      <c r="AX1985" s="13" t="s">
        <v>72</v>
      </c>
      <c r="AY1985" s="203" t="s">
        <v>143</v>
      </c>
    </row>
    <row r="1986" spans="2:51" s="14" customFormat="1" ht="12">
      <c r="B1986" s="204"/>
      <c r="C1986" s="205"/>
      <c r="D1986" s="195" t="s">
        <v>155</v>
      </c>
      <c r="E1986" s="206" t="s">
        <v>19</v>
      </c>
      <c r="F1986" s="207" t="s">
        <v>2301</v>
      </c>
      <c r="G1986" s="205"/>
      <c r="H1986" s="208">
        <v>1.02</v>
      </c>
      <c r="I1986" s="209"/>
      <c r="J1986" s="205"/>
      <c r="K1986" s="205"/>
      <c r="L1986" s="210"/>
      <c r="M1986" s="211"/>
      <c r="N1986" s="212"/>
      <c r="O1986" s="212"/>
      <c r="P1986" s="212"/>
      <c r="Q1986" s="212"/>
      <c r="R1986" s="212"/>
      <c r="S1986" s="212"/>
      <c r="T1986" s="213"/>
      <c r="AT1986" s="214" t="s">
        <v>155</v>
      </c>
      <c r="AU1986" s="214" t="s">
        <v>82</v>
      </c>
      <c r="AV1986" s="14" t="s">
        <v>82</v>
      </c>
      <c r="AW1986" s="14" t="s">
        <v>33</v>
      </c>
      <c r="AX1986" s="14" t="s">
        <v>72</v>
      </c>
      <c r="AY1986" s="214" t="s">
        <v>143</v>
      </c>
    </row>
    <row r="1987" spans="2:51" s="14" customFormat="1" ht="12">
      <c r="B1987" s="204"/>
      <c r="C1987" s="205"/>
      <c r="D1987" s="195" t="s">
        <v>155</v>
      </c>
      <c r="E1987" s="206" t="s">
        <v>19</v>
      </c>
      <c r="F1987" s="207" t="s">
        <v>2300</v>
      </c>
      <c r="G1987" s="205"/>
      <c r="H1987" s="208">
        <v>-0.105</v>
      </c>
      <c r="I1987" s="209"/>
      <c r="J1987" s="205"/>
      <c r="K1987" s="205"/>
      <c r="L1987" s="210"/>
      <c r="M1987" s="211"/>
      <c r="N1987" s="212"/>
      <c r="O1987" s="212"/>
      <c r="P1987" s="212"/>
      <c r="Q1987" s="212"/>
      <c r="R1987" s="212"/>
      <c r="S1987" s="212"/>
      <c r="T1987" s="213"/>
      <c r="AT1987" s="214" t="s">
        <v>155</v>
      </c>
      <c r="AU1987" s="214" t="s">
        <v>82</v>
      </c>
      <c r="AV1987" s="14" t="s">
        <v>82</v>
      </c>
      <c r="AW1987" s="14" t="s">
        <v>33</v>
      </c>
      <c r="AX1987" s="14" t="s">
        <v>72</v>
      </c>
      <c r="AY1987" s="214" t="s">
        <v>143</v>
      </c>
    </row>
    <row r="1988" spans="2:51" s="13" customFormat="1" ht="12">
      <c r="B1988" s="193"/>
      <c r="C1988" s="194"/>
      <c r="D1988" s="195" t="s">
        <v>155</v>
      </c>
      <c r="E1988" s="196" t="s">
        <v>19</v>
      </c>
      <c r="F1988" s="197" t="s">
        <v>1422</v>
      </c>
      <c r="G1988" s="194"/>
      <c r="H1988" s="196" t="s">
        <v>19</v>
      </c>
      <c r="I1988" s="198"/>
      <c r="J1988" s="194"/>
      <c r="K1988" s="194"/>
      <c r="L1988" s="199"/>
      <c r="M1988" s="200"/>
      <c r="N1988" s="201"/>
      <c r="O1988" s="201"/>
      <c r="P1988" s="201"/>
      <c r="Q1988" s="201"/>
      <c r="R1988" s="201"/>
      <c r="S1988" s="201"/>
      <c r="T1988" s="202"/>
      <c r="AT1988" s="203" t="s">
        <v>155</v>
      </c>
      <c r="AU1988" s="203" t="s">
        <v>82</v>
      </c>
      <c r="AV1988" s="13" t="s">
        <v>80</v>
      </c>
      <c r="AW1988" s="13" t="s">
        <v>33</v>
      </c>
      <c r="AX1988" s="13" t="s">
        <v>72</v>
      </c>
      <c r="AY1988" s="203" t="s">
        <v>143</v>
      </c>
    </row>
    <row r="1989" spans="2:51" s="14" customFormat="1" ht="12">
      <c r="B1989" s="204"/>
      <c r="C1989" s="205"/>
      <c r="D1989" s="195" t="s">
        <v>155</v>
      </c>
      <c r="E1989" s="206" t="s">
        <v>19</v>
      </c>
      <c r="F1989" s="207" t="s">
        <v>2305</v>
      </c>
      <c r="G1989" s="205"/>
      <c r="H1989" s="208">
        <v>0.531</v>
      </c>
      <c r="I1989" s="209"/>
      <c r="J1989" s="205"/>
      <c r="K1989" s="205"/>
      <c r="L1989" s="210"/>
      <c r="M1989" s="211"/>
      <c r="N1989" s="212"/>
      <c r="O1989" s="212"/>
      <c r="P1989" s="212"/>
      <c r="Q1989" s="212"/>
      <c r="R1989" s="212"/>
      <c r="S1989" s="212"/>
      <c r="T1989" s="213"/>
      <c r="AT1989" s="214" t="s">
        <v>155</v>
      </c>
      <c r="AU1989" s="214" t="s">
        <v>82</v>
      </c>
      <c r="AV1989" s="14" t="s">
        <v>82</v>
      </c>
      <c r="AW1989" s="14" t="s">
        <v>33</v>
      </c>
      <c r="AX1989" s="14" t="s">
        <v>72</v>
      </c>
      <c r="AY1989" s="214" t="s">
        <v>143</v>
      </c>
    </row>
    <row r="1990" spans="2:51" s="14" customFormat="1" ht="12">
      <c r="B1990" s="204"/>
      <c r="C1990" s="205"/>
      <c r="D1990" s="195" t="s">
        <v>155</v>
      </c>
      <c r="E1990" s="206" t="s">
        <v>19</v>
      </c>
      <c r="F1990" s="207" t="s">
        <v>2303</v>
      </c>
      <c r="G1990" s="205"/>
      <c r="H1990" s="208">
        <v>-0.09</v>
      </c>
      <c r="I1990" s="209"/>
      <c r="J1990" s="205"/>
      <c r="K1990" s="205"/>
      <c r="L1990" s="210"/>
      <c r="M1990" s="211"/>
      <c r="N1990" s="212"/>
      <c r="O1990" s="212"/>
      <c r="P1990" s="212"/>
      <c r="Q1990" s="212"/>
      <c r="R1990" s="212"/>
      <c r="S1990" s="212"/>
      <c r="T1990" s="213"/>
      <c r="AT1990" s="214" t="s">
        <v>155</v>
      </c>
      <c r="AU1990" s="214" t="s">
        <v>82</v>
      </c>
      <c r="AV1990" s="14" t="s">
        <v>82</v>
      </c>
      <c r="AW1990" s="14" t="s">
        <v>33</v>
      </c>
      <c r="AX1990" s="14" t="s">
        <v>72</v>
      </c>
      <c r="AY1990" s="214" t="s">
        <v>143</v>
      </c>
    </row>
    <row r="1991" spans="2:51" s="15" customFormat="1" ht="12">
      <c r="B1991" s="215"/>
      <c r="C1991" s="216"/>
      <c r="D1991" s="195" t="s">
        <v>155</v>
      </c>
      <c r="E1991" s="217" t="s">
        <v>19</v>
      </c>
      <c r="F1991" s="218" t="s">
        <v>166</v>
      </c>
      <c r="G1991" s="216"/>
      <c r="H1991" s="219">
        <v>3.582</v>
      </c>
      <c r="I1991" s="220"/>
      <c r="J1991" s="216"/>
      <c r="K1991" s="216"/>
      <c r="L1991" s="221"/>
      <c r="M1991" s="222"/>
      <c r="N1991" s="223"/>
      <c r="O1991" s="223"/>
      <c r="P1991" s="223"/>
      <c r="Q1991" s="223"/>
      <c r="R1991" s="223"/>
      <c r="S1991" s="223"/>
      <c r="T1991" s="224"/>
      <c r="AT1991" s="225" t="s">
        <v>155</v>
      </c>
      <c r="AU1991" s="225" t="s">
        <v>82</v>
      </c>
      <c r="AV1991" s="15" t="s">
        <v>151</v>
      </c>
      <c r="AW1991" s="15" t="s">
        <v>33</v>
      </c>
      <c r="AX1991" s="15" t="s">
        <v>80</v>
      </c>
      <c r="AY1991" s="225" t="s">
        <v>143</v>
      </c>
    </row>
    <row r="1992" spans="1:65" s="2" customFormat="1" ht="37.9" customHeight="1">
      <c r="A1992" s="36"/>
      <c r="B1992" s="37"/>
      <c r="C1992" s="175" t="s">
        <v>2306</v>
      </c>
      <c r="D1992" s="175" t="s">
        <v>146</v>
      </c>
      <c r="E1992" s="176" t="s">
        <v>2307</v>
      </c>
      <c r="F1992" s="177" t="s">
        <v>2308</v>
      </c>
      <c r="G1992" s="178" t="s">
        <v>178</v>
      </c>
      <c r="H1992" s="179">
        <v>155.574</v>
      </c>
      <c r="I1992" s="180"/>
      <c r="J1992" s="181">
        <f>ROUND(I1992*H1992,2)</f>
        <v>0</v>
      </c>
      <c r="K1992" s="177" t="s">
        <v>150</v>
      </c>
      <c r="L1992" s="41"/>
      <c r="M1992" s="182" t="s">
        <v>19</v>
      </c>
      <c r="N1992" s="183" t="s">
        <v>43</v>
      </c>
      <c r="O1992" s="66"/>
      <c r="P1992" s="184">
        <f>O1992*H1992</f>
        <v>0</v>
      </c>
      <c r="Q1992" s="184">
        <v>0.00605</v>
      </c>
      <c r="R1992" s="184">
        <f>Q1992*H1992</f>
        <v>0.9412227000000001</v>
      </c>
      <c r="S1992" s="184">
        <v>0</v>
      </c>
      <c r="T1992" s="185">
        <f>S1992*H1992</f>
        <v>0</v>
      </c>
      <c r="U1992" s="36"/>
      <c r="V1992" s="36"/>
      <c r="W1992" s="36"/>
      <c r="X1992" s="36"/>
      <c r="Y1992" s="36"/>
      <c r="Z1992" s="36"/>
      <c r="AA1992" s="36"/>
      <c r="AB1992" s="36"/>
      <c r="AC1992" s="36"/>
      <c r="AD1992" s="36"/>
      <c r="AE1992" s="36"/>
      <c r="AR1992" s="186" t="s">
        <v>257</v>
      </c>
      <c r="AT1992" s="186" t="s">
        <v>146</v>
      </c>
      <c r="AU1992" s="186" t="s">
        <v>82</v>
      </c>
      <c r="AY1992" s="19" t="s">
        <v>143</v>
      </c>
      <c r="BE1992" s="187">
        <f>IF(N1992="základní",J1992,0)</f>
        <v>0</v>
      </c>
      <c r="BF1992" s="187">
        <f>IF(N1992="snížená",J1992,0)</f>
        <v>0</v>
      </c>
      <c r="BG1992" s="187">
        <f>IF(N1992="zákl. přenesená",J1992,0)</f>
        <v>0</v>
      </c>
      <c r="BH1992" s="187">
        <f>IF(N1992="sníž. přenesená",J1992,0)</f>
        <v>0</v>
      </c>
      <c r="BI1992" s="187">
        <f>IF(N1992="nulová",J1992,0)</f>
        <v>0</v>
      </c>
      <c r="BJ1992" s="19" t="s">
        <v>80</v>
      </c>
      <c r="BK1992" s="187">
        <f>ROUND(I1992*H1992,2)</f>
        <v>0</v>
      </c>
      <c r="BL1992" s="19" t="s">
        <v>257</v>
      </c>
      <c r="BM1992" s="186" t="s">
        <v>2309</v>
      </c>
    </row>
    <row r="1993" spans="1:47" s="2" customFormat="1" ht="12">
      <c r="A1993" s="36"/>
      <c r="B1993" s="37"/>
      <c r="C1993" s="38"/>
      <c r="D1993" s="188" t="s">
        <v>153</v>
      </c>
      <c r="E1993" s="38"/>
      <c r="F1993" s="189" t="s">
        <v>2310</v>
      </c>
      <c r="G1993" s="38"/>
      <c r="H1993" s="38"/>
      <c r="I1993" s="190"/>
      <c r="J1993" s="38"/>
      <c r="K1993" s="38"/>
      <c r="L1993" s="41"/>
      <c r="M1993" s="191"/>
      <c r="N1993" s="192"/>
      <c r="O1993" s="66"/>
      <c r="P1993" s="66"/>
      <c r="Q1993" s="66"/>
      <c r="R1993" s="66"/>
      <c r="S1993" s="66"/>
      <c r="T1993" s="67"/>
      <c r="U1993" s="36"/>
      <c r="V1993" s="36"/>
      <c r="W1993" s="36"/>
      <c r="X1993" s="36"/>
      <c r="Y1993" s="36"/>
      <c r="Z1993" s="36"/>
      <c r="AA1993" s="36"/>
      <c r="AB1993" s="36"/>
      <c r="AC1993" s="36"/>
      <c r="AD1993" s="36"/>
      <c r="AE1993" s="36"/>
      <c r="AT1993" s="19" t="s">
        <v>153</v>
      </c>
      <c r="AU1993" s="19" t="s">
        <v>82</v>
      </c>
    </row>
    <row r="1994" spans="2:51" s="13" customFormat="1" ht="12">
      <c r="B1994" s="193"/>
      <c r="C1994" s="194"/>
      <c r="D1994" s="195" t="s">
        <v>155</v>
      </c>
      <c r="E1994" s="196" t="s">
        <v>19</v>
      </c>
      <c r="F1994" s="197" t="s">
        <v>163</v>
      </c>
      <c r="G1994" s="194"/>
      <c r="H1994" s="196" t="s">
        <v>19</v>
      </c>
      <c r="I1994" s="198"/>
      <c r="J1994" s="194"/>
      <c r="K1994" s="194"/>
      <c r="L1994" s="199"/>
      <c r="M1994" s="200"/>
      <c r="N1994" s="201"/>
      <c r="O1994" s="201"/>
      <c r="P1994" s="201"/>
      <c r="Q1994" s="201"/>
      <c r="R1994" s="201"/>
      <c r="S1994" s="201"/>
      <c r="T1994" s="202"/>
      <c r="AT1994" s="203" t="s">
        <v>155</v>
      </c>
      <c r="AU1994" s="203" t="s">
        <v>82</v>
      </c>
      <c r="AV1994" s="13" t="s">
        <v>80</v>
      </c>
      <c r="AW1994" s="13" t="s">
        <v>33</v>
      </c>
      <c r="AX1994" s="13" t="s">
        <v>72</v>
      </c>
      <c r="AY1994" s="203" t="s">
        <v>143</v>
      </c>
    </row>
    <row r="1995" spans="2:51" s="13" customFormat="1" ht="12">
      <c r="B1995" s="193"/>
      <c r="C1995" s="194"/>
      <c r="D1995" s="195" t="s">
        <v>155</v>
      </c>
      <c r="E1995" s="196" t="s">
        <v>19</v>
      </c>
      <c r="F1995" s="197" t="s">
        <v>347</v>
      </c>
      <c r="G1995" s="194"/>
      <c r="H1995" s="196" t="s">
        <v>19</v>
      </c>
      <c r="I1995" s="198"/>
      <c r="J1995" s="194"/>
      <c r="K1995" s="194"/>
      <c r="L1995" s="199"/>
      <c r="M1995" s="200"/>
      <c r="N1995" s="201"/>
      <c r="O1995" s="201"/>
      <c r="P1995" s="201"/>
      <c r="Q1995" s="201"/>
      <c r="R1995" s="201"/>
      <c r="S1995" s="201"/>
      <c r="T1995" s="202"/>
      <c r="AT1995" s="203" t="s">
        <v>155</v>
      </c>
      <c r="AU1995" s="203" t="s">
        <v>82</v>
      </c>
      <c r="AV1995" s="13" t="s">
        <v>80</v>
      </c>
      <c r="AW1995" s="13" t="s">
        <v>33</v>
      </c>
      <c r="AX1995" s="13" t="s">
        <v>72</v>
      </c>
      <c r="AY1995" s="203" t="s">
        <v>143</v>
      </c>
    </row>
    <row r="1996" spans="2:51" s="14" customFormat="1" ht="12">
      <c r="B1996" s="204"/>
      <c r="C1996" s="205"/>
      <c r="D1996" s="195" t="s">
        <v>155</v>
      </c>
      <c r="E1996" s="206" t="s">
        <v>19</v>
      </c>
      <c r="F1996" s="207" t="s">
        <v>348</v>
      </c>
      <c r="G1996" s="205"/>
      <c r="H1996" s="208">
        <v>4.8</v>
      </c>
      <c r="I1996" s="209"/>
      <c r="J1996" s="205"/>
      <c r="K1996" s="205"/>
      <c r="L1996" s="210"/>
      <c r="M1996" s="211"/>
      <c r="N1996" s="212"/>
      <c r="O1996" s="212"/>
      <c r="P1996" s="212"/>
      <c r="Q1996" s="212"/>
      <c r="R1996" s="212"/>
      <c r="S1996" s="212"/>
      <c r="T1996" s="213"/>
      <c r="AT1996" s="214" t="s">
        <v>155</v>
      </c>
      <c r="AU1996" s="214" t="s">
        <v>82</v>
      </c>
      <c r="AV1996" s="14" t="s">
        <v>82</v>
      </c>
      <c r="AW1996" s="14" t="s">
        <v>33</v>
      </c>
      <c r="AX1996" s="14" t="s">
        <v>72</v>
      </c>
      <c r="AY1996" s="214" t="s">
        <v>143</v>
      </c>
    </row>
    <row r="1997" spans="2:51" s="13" customFormat="1" ht="12">
      <c r="B1997" s="193"/>
      <c r="C1997" s="194"/>
      <c r="D1997" s="195" t="s">
        <v>155</v>
      </c>
      <c r="E1997" s="196" t="s">
        <v>19</v>
      </c>
      <c r="F1997" s="197" t="s">
        <v>349</v>
      </c>
      <c r="G1997" s="194"/>
      <c r="H1997" s="196" t="s">
        <v>19</v>
      </c>
      <c r="I1997" s="198"/>
      <c r="J1997" s="194"/>
      <c r="K1997" s="194"/>
      <c r="L1997" s="199"/>
      <c r="M1997" s="200"/>
      <c r="N1997" s="201"/>
      <c r="O1997" s="201"/>
      <c r="P1997" s="201"/>
      <c r="Q1997" s="201"/>
      <c r="R1997" s="201"/>
      <c r="S1997" s="201"/>
      <c r="T1997" s="202"/>
      <c r="AT1997" s="203" t="s">
        <v>155</v>
      </c>
      <c r="AU1997" s="203" t="s">
        <v>82</v>
      </c>
      <c r="AV1997" s="13" t="s">
        <v>80</v>
      </c>
      <c r="AW1997" s="13" t="s">
        <v>33</v>
      </c>
      <c r="AX1997" s="13" t="s">
        <v>72</v>
      </c>
      <c r="AY1997" s="203" t="s">
        <v>143</v>
      </c>
    </row>
    <row r="1998" spans="2:51" s="14" customFormat="1" ht="12">
      <c r="B1998" s="204"/>
      <c r="C1998" s="205"/>
      <c r="D1998" s="195" t="s">
        <v>155</v>
      </c>
      <c r="E1998" s="206" t="s">
        <v>19</v>
      </c>
      <c r="F1998" s="207" t="s">
        <v>350</v>
      </c>
      <c r="G1998" s="205"/>
      <c r="H1998" s="208">
        <v>1.6</v>
      </c>
      <c r="I1998" s="209"/>
      <c r="J1998" s="205"/>
      <c r="K1998" s="205"/>
      <c r="L1998" s="210"/>
      <c r="M1998" s="211"/>
      <c r="N1998" s="212"/>
      <c r="O1998" s="212"/>
      <c r="P1998" s="212"/>
      <c r="Q1998" s="212"/>
      <c r="R1998" s="212"/>
      <c r="S1998" s="212"/>
      <c r="T1998" s="213"/>
      <c r="AT1998" s="214" t="s">
        <v>155</v>
      </c>
      <c r="AU1998" s="214" t="s">
        <v>82</v>
      </c>
      <c r="AV1998" s="14" t="s">
        <v>82</v>
      </c>
      <c r="AW1998" s="14" t="s">
        <v>33</v>
      </c>
      <c r="AX1998" s="14" t="s">
        <v>72</v>
      </c>
      <c r="AY1998" s="214" t="s">
        <v>143</v>
      </c>
    </row>
    <row r="1999" spans="2:51" s="13" customFormat="1" ht="12">
      <c r="B1999" s="193"/>
      <c r="C1999" s="194"/>
      <c r="D1999" s="195" t="s">
        <v>155</v>
      </c>
      <c r="E1999" s="196" t="s">
        <v>19</v>
      </c>
      <c r="F1999" s="197" t="s">
        <v>351</v>
      </c>
      <c r="G1999" s="194"/>
      <c r="H1999" s="196" t="s">
        <v>19</v>
      </c>
      <c r="I1999" s="198"/>
      <c r="J1999" s="194"/>
      <c r="K1999" s="194"/>
      <c r="L1999" s="199"/>
      <c r="M1999" s="200"/>
      <c r="N1999" s="201"/>
      <c r="O1999" s="201"/>
      <c r="P1999" s="201"/>
      <c r="Q1999" s="201"/>
      <c r="R1999" s="201"/>
      <c r="S1999" s="201"/>
      <c r="T1999" s="202"/>
      <c r="AT1999" s="203" t="s">
        <v>155</v>
      </c>
      <c r="AU1999" s="203" t="s">
        <v>82</v>
      </c>
      <c r="AV1999" s="13" t="s">
        <v>80</v>
      </c>
      <c r="AW1999" s="13" t="s">
        <v>33</v>
      </c>
      <c r="AX1999" s="13" t="s">
        <v>72</v>
      </c>
      <c r="AY1999" s="203" t="s">
        <v>143</v>
      </c>
    </row>
    <row r="2000" spans="2:51" s="14" customFormat="1" ht="12">
      <c r="B2000" s="204"/>
      <c r="C2000" s="205"/>
      <c r="D2000" s="195" t="s">
        <v>155</v>
      </c>
      <c r="E2000" s="206" t="s">
        <v>19</v>
      </c>
      <c r="F2000" s="207" t="s">
        <v>352</v>
      </c>
      <c r="G2000" s="205"/>
      <c r="H2000" s="208">
        <v>2.4</v>
      </c>
      <c r="I2000" s="209"/>
      <c r="J2000" s="205"/>
      <c r="K2000" s="205"/>
      <c r="L2000" s="210"/>
      <c r="M2000" s="211"/>
      <c r="N2000" s="212"/>
      <c r="O2000" s="212"/>
      <c r="P2000" s="212"/>
      <c r="Q2000" s="212"/>
      <c r="R2000" s="212"/>
      <c r="S2000" s="212"/>
      <c r="T2000" s="213"/>
      <c r="AT2000" s="214" t="s">
        <v>155</v>
      </c>
      <c r="AU2000" s="214" t="s">
        <v>82</v>
      </c>
      <c r="AV2000" s="14" t="s">
        <v>82</v>
      </c>
      <c r="AW2000" s="14" t="s">
        <v>33</v>
      </c>
      <c r="AX2000" s="14" t="s">
        <v>72</v>
      </c>
      <c r="AY2000" s="214" t="s">
        <v>143</v>
      </c>
    </row>
    <row r="2001" spans="2:51" s="13" customFormat="1" ht="12">
      <c r="B2001" s="193"/>
      <c r="C2001" s="194"/>
      <c r="D2001" s="195" t="s">
        <v>155</v>
      </c>
      <c r="E2001" s="196" t="s">
        <v>19</v>
      </c>
      <c r="F2001" s="197" t="s">
        <v>353</v>
      </c>
      <c r="G2001" s="194"/>
      <c r="H2001" s="196" t="s">
        <v>19</v>
      </c>
      <c r="I2001" s="198"/>
      <c r="J2001" s="194"/>
      <c r="K2001" s="194"/>
      <c r="L2001" s="199"/>
      <c r="M2001" s="200"/>
      <c r="N2001" s="201"/>
      <c r="O2001" s="201"/>
      <c r="P2001" s="201"/>
      <c r="Q2001" s="201"/>
      <c r="R2001" s="201"/>
      <c r="S2001" s="201"/>
      <c r="T2001" s="202"/>
      <c r="AT2001" s="203" t="s">
        <v>155</v>
      </c>
      <c r="AU2001" s="203" t="s">
        <v>82</v>
      </c>
      <c r="AV2001" s="13" t="s">
        <v>80</v>
      </c>
      <c r="AW2001" s="13" t="s">
        <v>33</v>
      </c>
      <c r="AX2001" s="13" t="s">
        <v>72</v>
      </c>
      <c r="AY2001" s="203" t="s">
        <v>143</v>
      </c>
    </row>
    <row r="2002" spans="2:51" s="14" customFormat="1" ht="12">
      <c r="B2002" s="204"/>
      <c r="C2002" s="205"/>
      <c r="D2002" s="195" t="s">
        <v>155</v>
      </c>
      <c r="E2002" s="206" t="s">
        <v>19</v>
      </c>
      <c r="F2002" s="207" t="s">
        <v>354</v>
      </c>
      <c r="G2002" s="205"/>
      <c r="H2002" s="208">
        <v>16.2</v>
      </c>
      <c r="I2002" s="209"/>
      <c r="J2002" s="205"/>
      <c r="K2002" s="205"/>
      <c r="L2002" s="210"/>
      <c r="M2002" s="211"/>
      <c r="N2002" s="212"/>
      <c r="O2002" s="212"/>
      <c r="P2002" s="212"/>
      <c r="Q2002" s="212"/>
      <c r="R2002" s="212"/>
      <c r="S2002" s="212"/>
      <c r="T2002" s="213"/>
      <c r="AT2002" s="214" t="s">
        <v>155</v>
      </c>
      <c r="AU2002" s="214" t="s">
        <v>82</v>
      </c>
      <c r="AV2002" s="14" t="s">
        <v>82</v>
      </c>
      <c r="AW2002" s="14" t="s">
        <v>33</v>
      </c>
      <c r="AX2002" s="14" t="s">
        <v>72</v>
      </c>
      <c r="AY2002" s="214" t="s">
        <v>143</v>
      </c>
    </row>
    <row r="2003" spans="2:51" s="13" customFormat="1" ht="12">
      <c r="B2003" s="193"/>
      <c r="C2003" s="194"/>
      <c r="D2003" s="195" t="s">
        <v>155</v>
      </c>
      <c r="E2003" s="196" t="s">
        <v>19</v>
      </c>
      <c r="F2003" s="197" t="s">
        <v>355</v>
      </c>
      <c r="G2003" s="194"/>
      <c r="H2003" s="196" t="s">
        <v>19</v>
      </c>
      <c r="I2003" s="198"/>
      <c r="J2003" s="194"/>
      <c r="K2003" s="194"/>
      <c r="L2003" s="199"/>
      <c r="M2003" s="200"/>
      <c r="N2003" s="201"/>
      <c r="O2003" s="201"/>
      <c r="P2003" s="201"/>
      <c r="Q2003" s="201"/>
      <c r="R2003" s="201"/>
      <c r="S2003" s="201"/>
      <c r="T2003" s="202"/>
      <c r="AT2003" s="203" t="s">
        <v>155</v>
      </c>
      <c r="AU2003" s="203" t="s">
        <v>82</v>
      </c>
      <c r="AV2003" s="13" t="s">
        <v>80</v>
      </c>
      <c r="AW2003" s="13" t="s">
        <v>33</v>
      </c>
      <c r="AX2003" s="13" t="s">
        <v>72</v>
      </c>
      <c r="AY2003" s="203" t="s">
        <v>143</v>
      </c>
    </row>
    <row r="2004" spans="2:51" s="14" customFormat="1" ht="12">
      <c r="B2004" s="204"/>
      <c r="C2004" s="205"/>
      <c r="D2004" s="195" t="s">
        <v>155</v>
      </c>
      <c r="E2004" s="206" t="s">
        <v>19</v>
      </c>
      <c r="F2004" s="207" t="s">
        <v>356</v>
      </c>
      <c r="G2004" s="205"/>
      <c r="H2004" s="208">
        <v>32.4</v>
      </c>
      <c r="I2004" s="209"/>
      <c r="J2004" s="205"/>
      <c r="K2004" s="205"/>
      <c r="L2004" s="210"/>
      <c r="M2004" s="211"/>
      <c r="N2004" s="212"/>
      <c r="O2004" s="212"/>
      <c r="P2004" s="212"/>
      <c r="Q2004" s="212"/>
      <c r="R2004" s="212"/>
      <c r="S2004" s="212"/>
      <c r="T2004" s="213"/>
      <c r="AT2004" s="214" t="s">
        <v>155</v>
      </c>
      <c r="AU2004" s="214" t="s">
        <v>82</v>
      </c>
      <c r="AV2004" s="14" t="s">
        <v>82</v>
      </c>
      <c r="AW2004" s="14" t="s">
        <v>33</v>
      </c>
      <c r="AX2004" s="14" t="s">
        <v>72</v>
      </c>
      <c r="AY2004" s="214" t="s">
        <v>143</v>
      </c>
    </row>
    <row r="2005" spans="2:51" s="13" customFormat="1" ht="12">
      <c r="B2005" s="193"/>
      <c r="C2005" s="194"/>
      <c r="D2005" s="195" t="s">
        <v>155</v>
      </c>
      <c r="E2005" s="196" t="s">
        <v>19</v>
      </c>
      <c r="F2005" s="197" t="s">
        <v>357</v>
      </c>
      <c r="G2005" s="194"/>
      <c r="H2005" s="196" t="s">
        <v>19</v>
      </c>
      <c r="I2005" s="198"/>
      <c r="J2005" s="194"/>
      <c r="K2005" s="194"/>
      <c r="L2005" s="199"/>
      <c r="M2005" s="200"/>
      <c r="N2005" s="201"/>
      <c r="O2005" s="201"/>
      <c r="P2005" s="201"/>
      <c r="Q2005" s="201"/>
      <c r="R2005" s="201"/>
      <c r="S2005" s="201"/>
      <c r="T2005" s="202"/>
      <c r="AT2005" s="203" t="s">
        <v>155</v>
      </c>
      <c r="AU2005" s="203" t="s">
        <v>82</v>
      </c>
      <c r="AV2005" s="13" t="s">
        <v>80</v>
      </c>
      <c r="AW2005" s="13" t="s">
        <v>33</v>
      </c>
      <c r="AX2005" s="13" t="s">
        <v>72</v>
      </c>
      <c r="AY2005" s="203" t="s">
        <v>143</v>
      </c>
    </row>
    <row r="2006" spans="2:51" s="14" customFormat="1" ht="12">
      <c r="B2006" s="204"/>
      <c r="C2006" s="205"/>
      <c r="D2006" s="195" t="s">
        <v>155</v>
      </c>
      <c r="E2006" s="206" t="s">
        <v>19</v>
      </c>
      <c r="F2006" s="207" t="s">
        <v>358</v>
      </c>
      <c r="G2006" s="205"/>
      <c r="H2006" s="208">
        <v>9.6</v>
      </c>
      <c r="I2006" s="209"/>
      <c r="J2006" s="205"/>
      <c r="K2006" s="205"/>
      <c r="L2006" s="210"/>
      <c r="M2006" s="211"/>
      <c r="N2006" s="212"/>
      <c r="O2006" s="212"/>
      <c r="P2006" s="212"/>
      <c r="Q2006" s="212"/>
      <c r="R2006" s="212"/>
      <c r="S2006" s="212"/>
      <c r="T2006" s="213"/>
      <c r="AT2006" s="214" t="s">
        <v>155</v>
      </c>
      <c r="AU2006" s="214" t="s">
        <v>82</v>
      </c>
      <c r="AV2006" s="14" t="s">
        <v>82</v>
      </c>
      <c r="AW2006" s="14" t="s">
        <v>33</v>
      </c>
      <c r="AX2006" s="14" t="s">
        <v>72</v>
      </c>
      <c r="AY2006" s="214" t="s">
        <v>143</v>
      </c>
    </row>
    <row r="2007" spans="2:51" s="13" customFormat="1" ht="12">
      <c r="B2007" s="193"/>
      <c r="C2007" s="194"/>
      <c r="D2007" s="195" t="s">
        <v>155</v>
      </c>
      <c r="E2007" s="196" t="s">
        <v>19</v>
      </c>
      <c r="F2007" s="197" t="s">
        <v>359</v>
      </c>
      <c r="G2007" s="194"/>
      <c r="H2007" s="196" t="s">
        <v>19</v>
      </c>
      <c r="I2007" s="198"/>
      <c r="J2007" s="194"/>
      <c r="K2007" s="194"/>
      <c r="L2007" s="199"/>
      <c r="M2007" s="200"/>
      <c r="N2007" s="201"/>
      <c r="O2007" s="201"/>
      <c r="P2007" s="201"/>
      <c r="Q2007" s="201"/>
      <c r="R2007" s="201"/>
      <c r="S2007" s="201"/>
      <c r="T2007" s="202"/>
      <c r="AT2007" s="203" t="s">
        <v>155</v>
      </c>
      <c r="AU2007" s="203" t="s">
        <v>82</v>
      </c>
      <c r="AV2007" s="13" t="s">
        <v>80</v>
      </c>
      <c r="AW2007" s="13" t="s">
        <v>33</v>
      </c>
      <c r="AX2007" s="13" t="s">
        <v>72</v>
      </c>
      <c r="AY2007" s="203" t="s">
        <v>143</v>
      </c>
    </row>
    <row r="2008" spans="2:51" s="14" customFormat="1" ht="12">
      <c r="B2008" s="204"/>
      <c r="C2008" s="205"/>
      <c r="D2008" s="195" t="s">
        <v>155</v>
      </c>
      <c r="E2008" s="206" t="s">
        <v>19</v>
      </c>
      <c r="F2008" s="207" t="s">
        <v>360</v>
      </c>
      <c r="G2008" s="205"/>
      <c r="H2008" s="208">
        <v>7.2</v>
      </c>
      <c r="I2008" s="209"/>
      <c r="J2008" s="205"/>
      <c r="K2008" s="205"/>
      <c r="L2008" s="210"/>
      <c r="M2008" s="211"/>
      <c r="N2008" s="212"/>
      <c r="O2008" s="212"/>
      <c r="P2008" s="212"/>
      <c r="Q2008" s="212"/>
      <c r="R2008" s="212"/>
      <c r="S2008" s="212"/>
      <c r="T2008" s="213"/>
      <c r="AT2008" s="214" t="s">
        <v>155</v>
      </c>
      <c r="AU2008" s="214" t="s">
        <v>82</v>
      </c>
      <c r="AV2008" s="14" t="s">
        <v>82</v>
      </c>
      <c r="AW2008" s="14" t="s">
        <v>33</v>
      </c>
      <c r="AX2008" s="14" t="s">
        <v>72</v>
      </c>
      <c r="AY2008" s="214" t="s">
        <v>143</v>
      </c>
    </row>
    <row r="2009" spans="2:51" s="16" customFormat="1" ht="12">
      <c r="B2009" s="236"/>
      <c r="C2009" s="237"/>
      <c r="D2009" s="195" t="s">
        <v>155</v>
      </c>
      <c r="E2009" s="238" t="s">
        <v>19</v>
      </c>
      <c r="F2009" s="239" t="s">
        <v>361</v>
      </c>
      <c r="G2009" s="237"/>
      <c r="H2009" s="240">
        <v>74.2</v>
      </c>
      <c r="I2009" s="241"/>
      <c r="J2009" s="237"/>
      <c r="K2009" s="237"/>
      <c r="L2009" s="242"/>
      <c r="M2009" s="243"/>
      <c r="N2009" s="244"/>
      <c r="O2009" s="244"/>
      <c r="P2009" s="244"/>
      <c r="Q2009" s="244"/>
      <c r="R2009" s="244"/>
      <c r="S2009" s="244"/>
      <c r="T2009" s="245"/>
      <c r="AT2009" s="246" t="s">
        <v>155</v>
      </c>
      <c r="AU2009" s="246" t="s">
        <v>82</v>
      </c>
      <c r="AV2009" s="16" t="s">
        <v>144</v>
      </c>
      <c r="AW2009" s="16" t="s">
        <v>33</v>
      </c>
      <c r="AX2009" s="16" t="s">
        <v>72</v>
      </c>
      <c r="AY2009" s="246" t="s">
        <v>143</v>
      </c>
    </row>
    <row r="2010" spans="2:51" s="13" customFormat="1" ht="12">
      <c r="B2010" s="193"/>
      <c r="C2010" s="194"/>
      <c r="D2010" s="195" t="s">
        <v>155</v>
      </c>
      <c r="E2010" s="196" t="s">
        <v>19</v>
      </c>
      <c r="F2010" s="197" t="s">
        <v>336</v>
      </c>
      <c r="G2010" s="194"/>
      <c r="H2010" s="196" t="s">
        <v>19</v>
      </c>
      <c r="I2010" s="198"/>
      <c r="J2010" s="194"/>
      <c r="K2010" s="194"/>
      <c r="L2010" s="199"/>
      <c r="M2010" s="200"/>
      <c r="N2010" s="201"/>
      <c r="O2010" s="201"/>
      <c r="P2010" s="201"/>
      <c r="Q2010" s="201"/>
      <c r="R2010" s="201"/>
      <c r="S2010" s="201"/>
      <c r="T2010" s="202"/>
      <c r="AT2010" s="203" t="s">
        <v>155</v>
      </c>
      <c r="AU2010" s="203" t="s">
        <v>82</v>
      </c>
      <c r="AV2010" s="13" t="s">
        <v>80</v>
      </c>
      <c r="AW2010" s="13" t="s">
        <v>33</v>
      </c>
      <c r="AX2010" s="13" t="s">
        <v>72</v>
      </c>
      <c r="AY2010" s="203" t="s">
        <v>143</v>
      </c>
    </row>
    <row r="2011" spans="2:51" s="13" customFormat="1" ht="12">
      <c r="B2011" s="193"/>
      <c r="C2011" s="194"/>
      <c r="D2011" s="195" t="s">
        <v>155</v>
      </c>
      <c r="E2011" s="196" t="s">
        <v>19</v>
      </c>
      <c r="F2011" s="197" t="s">
        <v>362</v>
      </c>
      <c r="G2011" s="194"/>
      <c r="H2011" s="196" t="s">
        <v>19</v>
      </c>
      <c r="I2011" s="198"/>
      <c r="J2011" s="194"/>
      <c r="K2011" s="194"/>
      <c r="L2011" s="199"/>
      <c r="M2011" s="200"/>
      <c r="N2011" s="201"/>
      <c r="O2011" s="201"/>
      <c r="P2011" s="201"/>
      <c r="Q2011" s="201"/>
      <c r="R2011" s="201"/>
      <c r="S2011" s="201"/>
      <c r="T2011" s="202"/>
      <c r="AT2011" s="203" t="s">
        <v>155</v>
      </c>
      <c r="AU2011" s="203" t="s">
        <v>82</v>
      </c>
      <c r="AV2011" s="13" t="s">
        <v>80</v>
      </c>
      <c r="AW2011" s="13" t="s">
        <v>33</v>
      </c>
      <c r="AX2011" s="13" t="s">
        <v>72</v>
      </c>
      <c r="AY2011" s="203" t="s">
        <v>143</v>
      </c>
    </row>
    <row r="2012" spans="2:51" s="14" customFormat="1" ht="12">
      <c r="B2012" s="204"/>
      <c r="C2012" s="205"/>
      <c r="D2012" s="195" t="s">
        <v>155</v>
      </c>
      <c r="E2012" s="206" t="s">
        <v>19</v>
      </c>
      <c r="F2012" s="207" t="s">
        <v>363</v>
      </c>
      <c r="G2012" s="205"/>
      <c r="H2012" s="208">
        <v>5.4</v>
      </c>
      <c r="I2012" s="209"/>
      <c r="J2012" s="205"/>
      <c r="K2012" s="205"/>
      <c r="L2012" s="210"/>
      <c r="M2012" s="211"/>
      <c r="N2012" s="212"/>
      <c r="O2012" s="212"/>
      <c r="P2012" s="212"/>
      <c r="Q2012" s="212"/>
      <c r="R2012" s="212"/>
      <c r="S2012" s="212"/>
      <c r="T2012" s="213"/>
      <c r="AT2012" s="214" t="s">
        <v>155</v>
      </c>
      <c r="AU2012" s="214" t="s">
        <v>82</v>
      </c>
      <c r="AV2012" s="14" t="s">
        <v>82</v>
      </c>
      <c r="AW2012" s="14" t="s">
        <v>33</v>
      </c>
      <c r="AX2012" s="14" t="s">
        <v>72</v>
      </c>
      <c r="AY2012" s="214" t="s">
        <v>143</v>
      </c>
    </row>
    <row r="2013" spans="2:51" s="13" customFormat="1" ht="12">
      <c r="B2013" s="193"/>
      <c r="C2013" s="194"/>
      <c r="D2013" s="195" t="s">
        <v>155</v>
      </c>
      <c r="E2013" s="196" t="s">
        <v>19</v>
      </c>
      <c r="F2013" s="197" t="s">
        <v>364</v>
      </c>
      <c r="G2013" s="194"/>
      <c r="H2013" s="196" t="s">
        <v>19</v>
      </c>
      <c r="I2013" s="198"/>
      <c r="J2013" s="194"/>
      <c r="K2013" s="194"/>
      <c r="L2013" s="199"/>
      <c r="M2013" s="200"/>
      <c r="N2013" s="201"/>
      <c r="O2013" s="201"/>
      <c r="P2013" s="201"/>
      <c r="Q2013" s="201"/>
      <c r="R2013" s="201"/>
      <c r="S2013" s="201"/>
      <c r="T2013" s="202"/>
      <c r="AT2013" s="203" t="s">
        <v>155</v>
      </c>
      <c r="AU2013" s="203" t="s">
        <v>82</v>
      </c>
      <c r="AV2013" s="13" t="s">
        <v>80</v>
      </c>
      <c r="AW2013" s="13" t="s">
        <v>33</v>
      </c>
      <c r="AX2013" s="13" t="s">
        <v>72</v>
      </c>
      <c r="AY2013" s="203" t="s">
        <v>143</v>
      </c>
    </row>
    <row r="2014" spans="2:51" s="14" customFormat="1" ht="12">
      <c r="B2014" s="204"/>
      <c r="C2014" s="205"/>
      <c r="D2014" s="195" t="s">
        <v>155</v>
      </c>
      <c r="E2014" s="206" t="s">
        <v>19</v>
      </c>
      <c r="F2014" s="207" t="s">
        <v>365</v>
      </c>
      <c r="G2014" s="205"/>
      <c r="H2014" s="208">
        <v>5.13</v>
      </c>
      <c r="I2014" s="209"/>
      <c r="J2014" s="205"/>
      <c r="K2014" s="205"/>
      <c r="L2014" s="210"/>
      <c r="M2014" s="211"/>
      <c r="N2014" s="212"/>
      <c r="O2014" s="212"/>
      <c r="P2014" s="212"/>
      <c r="Q2014" s="212"/>
      <c r="R2014" s="212"/>
      <c r="S2014" s="212"/>
      <c r="T2014" s="213"/>
      <c r="AT2014" s="214" t="s">
        <v>155</v>
      </c>
      <c r="AU2014" s="214" t="s">
        <v>82</v>
      </c>
      <c r="AV2014" s="14" t="s">
        <v>82</v>
      </c>
      <c r="AW2014" s="14" t="s">
        <v>33</v>
      </c>
      <c r="AX2014" s="14" t="s">
        <v>72</v>
      </c>
      <c r="AY2014" s="214" t="s">
        <v>143</v>
      </c>
    </row>
    <row r="2015" spans="2:51" s="13" customFormat="1" ht="12">
      <c r="B2015" s="193"/>
      <c r="C2015" s="194"/>
      <c r="D2015" s="195" t="s">
        <v>155</v>
      </c>
      <c r="E2015" s="196" t="s">
        <v>19</v>
      </c>
      <c r="F2015" s="197" t="s">
        <v>366</v>
      </c>
      <c r="G2015" s="194"/>
      <c r="H2015" s="196" t="s">
        <v>19</v>
      </c>
      <c r="I2015" s="198"/>
      <c r="J2015" s="194"/>
      <c r="K2015" s="194"/>
      <c r="L2015" s="199"/>
      <c r="M2015" s="200"/>
      <c r="N2015" s="201"/>
      <c r="O2015" s="201"/>
      <c r="P2015" s="201"/>
      <c r="Q2015" s="201"/>
      <c r="R2015" s="201"/>
      <c r="S2015" s="201"/>
      <c r="T2015" s="202"/>
      <c r="AT2015" s="203" t="s">
        <v>155</v>
      </c>
      <c r="AU2015" s="203" t="s">
        <v>82</v>
      </c>
      <c r="AV2015" s="13" t="s">
        <v>80</v>
      </c>
      <c r="AW2015" s="13" t="s">
        <v>33</v>
      </c>
      <c r="AX2015" s="13" t="s">
        <v>72</v>
      </c>
      <c r="AY2015" s="203" t="s">
        <v>143</v>
      </c>
    </row>
    <row r="2016" spans="2:51" s="14" customFormat="1" ht="12">
      <c r="B2016" s="204"/>
      <c r="C2016" s="205"/>
      <c r="D2016" s="195" t="s">
        <v>155</v>
      </c>
      <c r="E2016" s="206" t="s">
        <v>19</v>
      </c>
      <c r="F2016" s="207" t="s">
        <v>363</v>
      </c>
      <c r="G2016" s="205"/>
      <c r="H2016" s="208">
        <v>5.4</v>
      </c>
      <c r="I2016" s="209"/>
      <c r="J2016" s="205"/>
      <c r="K2016" s="205"/>
      <c r="L2016" s="210"/>
      <c r="M2016" s="211"/>
      <c r="N2016" s="212"/>
      <c r="O2016" s="212"/>
      <c r="P2016" s="212"/>
      <c r="Q2016" s="212"/>
      <c r="R2016" s="212"/>
      <c r="S2016" s="212"/>
      <c r="T2016" s="213"/>
      <c r="AT2016" s="214" t="s">
        <v>155</v>
      </c>
      <c r="AU2016" s="214" t="s">
        <v>82</v>
      </c>
      <c r="AV2016" s="14" t="s">
        <v>82</v>
      </c>
      <c r="AW2016" s="14" t="s">
        <v>33</v>
      </c>
      <c r="AX2016" s="14" t="s">
        <v>72</v>
      </c>
      <c r="AY2016" s="214" t="s">
        <v>143</v>
      </c>
    </row>
    <row r="2017" spans="2:51" s="13" customFormat="1" ht="12">
      <c r="B2017" s="193"/>
      <c r="C2017" s="194"/>
      <c r="D2017" s="195" t="s">
        <v>155</v>
      </c>
      <c r="E2017" s="196" t="s">
        <v>19</v>
      </c>
      <c r="F2017" s="197" t="s">
        <v>367</v>
      </c>
      <c r="G2017" s="194"/>
      <c r="H2017" s="196" t="s">
        <v>19</v>
      </c>
      <c r="I2017" s="198"/>
      <c r="J2017" s="194"/>
      <c r="K2017" s="194"/>
      <c r="L2017" s="199"/>
      <c r="M2017" s="200"/>
      <c r="N2017" s="201"/>
      <c r="O2017" s="201"/>
      <c r="P2017" s="201"/>
      <c r="Q2017" s="201"/>
      <c r="R2017" s="201"/>
      <c r="S2017" s="201"/>
      <c r="T2017" s="202"/>
      <c r="AT2017" s="203" t="s">
        <v>155</v>
      </c>
      <c r="AU2017" s="203" t="s">
        <v>82</v>
      </c>
      <c r="AV2017" s="13" t="s">
        <v>80</v>
      </c>
      <c r="AW2017" s="13" t="s">
        <v>33</v>
      </c>
      <c r="AX2017" s="13" t="s">
        <v>72</v>
      </c>
      <c r="AY2017" s="203" t="s">
        <v>143</v>
      </c>
    </row>
    <row r="2018" spans="2:51" s="14" customFormat="1" ht="12">
      <c r="B2018" s="204"/>
      <c r="C2018" s="205"/>
      <c r="D2018" s="195" t="s">
        <v>155</v>
      </c>
      <c r="E2018" s="206" t="s">
        <v>19</v>
      </c>
      <c r="F2018" s="207" t="s">
        <v>368</v>
      </c>
      <c r="G2018" s="205"/>
      <c r="H2018" s="208">
        <v>10.098</v>
      </c>
      <c r="I2018" s="209"/>
      <c r="J2018" s="205"/>
      <c r="K2018" s="205"/>
      <c r="L2018" s="210"/>
      <c r="M2018" s="211"/>
      <c r="N2018" s="212"/>
      <c r="O2018" s="212"/>
      <c r="P2018" s="212"/>
      <c r="Q2018" s="212"/>
      <c r="R2018" s="212"/>
      <c r="S2018" s="212"/>
      <c r="T2018" s="213"/>
      <c r="AT2018" s="214" t="s">
        <v>155</v>
      </c>
      <c r="AU2018" s="214" t="s">
        <v>82</v>
      </c>
      <c r="AV2018" s="14" t="s">
        <v>82</v>
      </c>
      <c r="AW2018" s="14" t="s">
        <v>33</v>
      </c>
      <c r="AX2018" s="14" t="s">
        <v>72</v>
      </c>
      <c r="AY2018" s="214" t="s">
        <v>143</v>
      </c>
    </row>
    <row r="2019" spans="2:51" s="13" customFormat="1" ht="12">
      <c r="B2019" s="193"/>
      <c r="C2019" s="194"/>
      <c r="D2019" s="195" t="s">
        <v>155</v>
      </c>
      <c r="E2019" s="196" t="s">
        <v>19</v>
      </c>
      <c r="F2019" s="197" t="s">
        <v>337</v>
      </c>
      <c r="G2019" s="194"/>
      <c r="H2019" s="196" t="s">
        <v>19</v>
      </c>
      <c r="I2019" s="198"/>
      <c r="J2019" s="194"/>
      <c r="K2019" s="194"/>
      <c r="L2019" s="199"/>
      <c r="M2019" s="200"/>
      <c r="N2019" s="201"/>
      <c r="O2019" s="201"/>
      <c r="P2019" s="201"/>
      <c r="Q2019" s="201"/>
      <c r="R2019" s="201"/>
      <c r="S2019" s="201"/>
      <c r="T2019" s="202"/>
      <c r="AT2019" s="203" t="s">
        <v>155</v>
      </c>
      <c r="AU2019" s="203" t="s">
        <v>82</v>
      </c>
      <c r="AV2019" s="13" t="s">
        <v>80</v>
      </c>
      <c r="AW2019" s="13" t="s">
        <v>33</v>
      </c>
      <c r="AX2019" s="13" t="s">
        <v>72</v>
      </c>
      <c r="AY2019" s="203" t="s">
        <v>143</v>
      </c>
    </row>
    <row r="2020" spans="2:51" s="14" customFormat="1" ht="12">
      <c r="B2020" s="204"/>
      <c r="C2020" s="205"/>
      <c r="D2020" s="195" t="s">
        <v>155</v>
      </c>
      <c r="E2020" s="206" t="s">
        <v>19</v>
      </c>
      <c r="F2020" s="207" t="s">
        <v>369</v>
      </c>
      <c r="G2020" s="205"/>
      <c r="H2020" s="208">
        <v>2.88</v>
      </c>
      <c r="I2020" s="209"/>
      <c r="J2020" s="205"/>
      <c r="K2020" s="205"/>
      <c r="L2020" s="210"/>
      <c r="M2020" s="211"/>
      <c r="N2020" s="212"/>
      <c r="O2020" s="212"/>
      <c r="P2020" s="212"/>
      <c r="Q2020" s="212"/>
      <c r="R2020" s="212"/>
      <c r="S2020" s="212"/>
      <c r="T2020" s="213"/>
      <c r="AT2020" s="214" t="s">
        <v>155</v>
      </c>
      <c r="AU2020" s="214" t="s">
        <v>82</v>
      </c>
      <c r="AV2020" s="14" t="s">
        <v>82</v>
      </c>
      <c r="AW2020" s="14" t="s">
        <v>33</v>
      </c>
      <c r="AX2020" s="14" t="s">
        <v>72</v>
      </c>
      <c r="AY2020" s="214" t="s">
        <v>143</v>
      </c>
    </row>
    <row r="2021" spans="2:51" s="13" customFormat="1" ht="12">
      <c r="B2021" s="193"/>
      <c r="C2021" s="194"/>
      <c r="D2021" s="195" t="s">
        <v>155</v>
      </c>
      <c r="E2021" s="196" t="s">
        <v>19</v>
      </c>
      <c r="F2021" s="197" t="s">
        <v>370</v>
      </c>
      <c r="G2021" s="194"/>
      <c r="H2021" s="196" t="s">
        <v>19</v>
      </c>
      <c r="I2021" s="198"/>
      <c r="J2021" s="194"/>
      <c r="K2021" s="194"/>
      <c r="L2021" s="199"/>
      <c r="M2021" s="200"/>
      <c r="N2021" s="201"/>
      <c r="O2021" s="201"/>
      <c r="P2021" s="201"/>
      <c r="Q2021" s="201"/>
      <c r="R2021" s="201"/>
      <c r="S2021" s="201"/>
      <c r="T2021" s="202"/>
      <c r="AT2021" s="203" t="s">
        <v>155</v>
      </c>
      <c r="AU2021" s="203" t="s">
        <v>82</v>
      </c>
      <c r="AV2021" s="13" t="s">
        <v>80</v>
      </c>
      <c r="AW2021" s="13" t="s">
        <v>33</v>
      </c>
      <c r="AX2021" s="13" t="s">
        <v>72</v>
      </c>
      <c r="AY2021" s="203" t="s">
        <v>143</v>
      </c>
    </row>
    <row r="2022" spans="2:51" s="14" customFormat="1" ht="12">
      <c r="B2022" s="204"/>
      <c r="C2022" s="205"/>
      <c r="D2022" s="195" t="s">
        <v>155</v>
      </c>
      <c r="E2022" s="206" t="s">
        <v>19</v>
      </c>
      <c r="F2022" s="207" t="s">
        <v>371</v>
      </c>
      <c r="G2022" s="205"/>
      <c r="H2022" s="208">
        <v>3.68</v>
      </c>
      <c r="I2022" s="209"/>
      <c r="J2022" s="205"/>
      <c r="K2022" s="205"/>
      <c r="L2022" s="210"/>
      <c r="M2022" s="211"/>
      <c r="N2022" s="212"/>
      <c r="O2022" s="212"/>
      <c r="P2022" s="212"/>
      <c r="Q2022" s="212"/>
      <c r="R2022" s="212"/>
      <c r="S2022" s="212"/>
      <c r="T2022" s="213"/>
      <c r="AT2022" s="214" t="s">
        <v>155</v>
      </c>
      <c r="AU2022" s="214" t="s">
        <v>82</v>
      </c>
      <c r="AV2022" s="14" t="s">
        <v>82</v>
      </c>
      <c r="AW2022" s="14" t="s">
        <v>33</v>
      </c>
      <c r="AX2022" s="14" t="s">
        <v>72</v>
      </c>
      <c r="AY2022" s="214" t="s">
        <v>143</v>
      </c>
    </row>
    <row r="2023" spans="2:51" s="13" customFormat="1" ht="12">
      <c r="B2023" s="193"/>
      <c r="C2023" s="194"/>
      <c r="D2023" s="195" t="s">
        <v>155</v>
      </c>
      <c r="E2023" s="196" t="s">
        <v>19</v>
      </c>
      <c r="F2023" s="197" t="s">
        <v>372</v>
      </c>
      <c r="G2023" s="194"/>
      <c r="H2023" s="196" t="s">
        <v>19</v>
      </c>
      <c r="I2023" s="198"/>
      <c r="J2023" s="194"/>
      <c r="K2023" s="194"/>
      <c r="L2023" s="199"/>
      <c r="M2023" s="200"/>
      <c r="N2023" s="201"/>
      <c r="O2023" s="201"/>
      <c r="P2023" s="201"/>
      <c r="Q2023" s="201"/>
      <c r="R2023" s="201"/>
      <c r="S2023" s="201"/>
      <c r="T2023" s="202"/>
      <c r="AT2023" s="203" t="s">
        <v>155</v>
      </c>
      <c r="AU2023" s="203" t="s">
        <v>82</v>
      </c>
      <c r="AV2023" s="13" t="s">
        <v>80</v>
      </c>
      <c r="AW2023" s="13" t="s">
        <v>33</v>
      </c>
      <c r="AX2023" s="13" t="s">
        <v>72</v>
      </c>
      <c r="AY2023" s="203" t="s">
        <v>143</v>
      </c>
    </row>
    <row r="2024" spans="2:51" s="14" customFormat="1" ht="12">
      <c r="B2024" s="204"/>
      <c r="C2024" s="205"/>
      <c r="D2024" s="195" t="s">
        <v>155</v>
      </c>
      <c r="E2024" s="206" t="s">
        <v>19</v>
      </c>
      <c r="F2024" s="207" t="s">
        <v>373</v>
      </c>
      <c r="G2024" s="205"/>
      <c r="H2024" s="208">
        <v>2.56</v>
      </c>
      <c r="I2024" s="209"/>
      <c r="J2024" s="205"/>
      <c r="K2024" s="205"/>
      <c r="L2024" s="210"/>
      <c r="M2024" s="211"/>
      <c r="N2024" s="212"/>
      <c r="O2024" s="212"/>
      <c r="P2024" s="212"/>
      <c r="Q2024" s="212"/>
      <c r="R2024" s="212"/>
      <c r="S2024" s="212"/>
      <c r="T2024" s="213"/>
      <c r="AT2024" s="214" t="s">
        <v>155</v>
      </c>
      <c r="AU2024" s="214" t="s">
        <v>82</v>
      </c>
      <c r="AV2024" s="14" t="s">
        <v>82</v>
      </c>
      <c r="AW2024" s="14" t="s">
        <v>33</v>
      </c>
      <c r="AX2024" s="14" t="s">
        <v>72</v>
      </c>
      <c r="AY2024" s="214" t="s">
        <v>143</v>
      </c>
    </row>
    <row r="2025" spans="2:51" s="13" customFormat="1" ht="12">
      <c r="B2025" s="193"/>
      <c r="C2025" s="194"/>
      <c r="D2025" s="195" t="s">
        <v>155</v>
      </c>
      <c r="E2025" s="196" t="s">
        <v>19</v>
      </c>
      <c r="F2025" s="197" t="s">
        <v>339</v>
      </c>
      <c r="G2025" s="194"/>
      <c r="H2025" s="196" t="s">
        <v>19</v>
      </c>
      <c r="I2025" s="198"/>
      <c r="J2025" s="194"/>
      <c r="K2025" s="194"/>
      <c r="L2025" s="199"/>
      <c r="M2025" s="200"/>
      <c r="N2025" s="201"/>
      <c r="O2025" s="201"/>
      <c r="P2025" s="201"/>
      <c r="Q2025" s="201"/>
      <c r="R2025" s="201"/>
      <c r="S2025" s="201"/>
      <c r="T2025" s="202"/>
      <c r="AT2025" s="203" t="s">
        <v>155</v>
      </c>
      <c r="AU2025" s="203" t="s">
        <v>82</v>
      </c>
      <c r="AV2025" s="13" t="s">
        <v>80</v>
      </c>
      <c r="AW2025" s="13" t="s">
        <v>33</v>
      </c>
      <c r="AX2025" s="13" t="s">
        <v>72</v>
      </c>
      <c r="AY2025" s="203" t="s">
        <v>143</v>
      </c>
    </row>
    <row r="2026" spans="2:51" s="14" customFormat="1" ht="12">
      <c r="B2026" s="204"/>
      <c r="C2026" s="205"/>
      <c r="D2026" s="195" t="s">
        <v>155</v>
      </c>
      <c r="E2026" s="206" t="s">
        <v>19</v>
      </c>
      <c r="F2026" s="207" t="s">
        <v>374</v>
      </c>
      <c r="G2026" s="205"/>
      <c r="H2026" s="208">
        <v>2.24</v>
      </c>
      <c r="I2026" s="209"/>
      <c r="J2026" s="205"/>
      <c r="K2026" s="205"/>
      <c r="L2026" s="210"/>
      <c r="M2026" s="211"/>
      <c r="N2026" s="212"/>
      <c r="O2026" s="212"/>
      <c r="P2026" s="212"/>
      <c r="Q2026" s="212"/>
      <c r="R2026" s="212"/>
      <c r="S2026" s="212"/>
      <c r="T2026" s="213"/>
      <c r="AT2026" s="214" t="s">
        <v>155</v>
      </c>
      <c r="AU2026" s="214" t="s">
        <v>82</v>
      </c>
      <c r="AV2026" s="14" t="s">
        <v>82</v>
      </c>
      <c r="AW2026" s="14" t="s">
        <v>33</v>
      </c>
      <c r="AX2026" s="14" t="s">
        <v>72</v>
      </c>
      <c r="AY2026" s="214" t="s">
        <v>143</v>
      </c>
    </row>
    <row r="2027" spans="2:51" s="13" customFormat="1" ht="12">
      <c r="B2027" s="193"/>
      <c r="C2027" s="194"/>
      <c r="D2027" s="195" t="s">
        <v>155</v>
      </c>
      <c r="E2027" s="196" t="s">
        <v>19</v>
      </c>
      <c r="F2027" s="197" t="s">
        <v>375</v>
      </c>
      <c r="G2027" s="194"/>
      <c r="H2027" s="196" t="s">
        <v>19</v>
      </c>
      <c r="I2027" s="198"/>
      <c r="J2027" s="194"/>
      <c r="K2027" s="194"/>
      <c r="L2027" s="199"/>
      <c r="M2027" s="200"/>
      <c r="N2027" s="201"/>
      <c r="O2027" s="201"/>
      <c r="P2027" s="201"/>
      <c r="Q2027" s="201"/>
      <c r="R2027" s="201"/>
      <c r="S2027" s="201"/>
      <c r="T2027" s="202"/>
      <c r="AT2027" s="203" t="s">
        <v>155</v>
      </c>
      <c r="AU2027" s="203" t="s">
        <v>82</v>
      </c>
      <c r="AV2027" s="13" t="s">
        <v>80</v>
      </c>
      <c r="AW2027" s="13" t="s">
        <v>33</v>
      </c>
      <c r="AX2027" s="13" t="s">
        <v>72</v>
      </c>
      <c r="AY2027" s="203" t="s">
        <v>143</v>
      </c>
    </row>
    <row r="2028" spans="2:51" s="14" customFormat="1" ht="12">
      <c r="B2028" s="204"/>
      <c r="C2028" s="205"/>
      <c r="D2028" s="195" t="s">
        <v>155</v>
      </c>
      <c r="E2028" s="206" t="s">
        <v>19</v>
      </c>
      <c r="F2028" s="207" t="s">
        <v>376</v>
      </c>
      <c r="G2028" s="205"/>
      <c r="H2028" s="208">
        <v>3.22</v>
      </c>
      <c r="I2028" s="209"/>
      <c r="J2028" s="205"/>
      <c r="K2028" s="205"/>
      <c r="L2028" s="210"/>
      <c r="M2028" s="211"/>
      <c r="N2028" s="212"/>
      <c r="O2028" s="212"/>
      <c r="P2028" s="212"/>
      <c r="Q2028" s="212"/>
      <c r="R2028" s="212"/>
      <c r="S2028" s="212"/>
      <c r="T2028" s="213"/>
      <c r="AT2028" s="214" t="s">
        <v>155</v>
      </c>
      <c r="AU2028" s="214" t="s">
        <v>82</v>
      </c>
      <c r="AV2028" s="14" t="s">
        <v>82</v>
      </c>
      <c r="AW2028" s="14" t="s">
        <v>33</v>
      </c>
      <c r="AX2028" s="14" t="s">
        <v>72</v>
      </c>
      <c r="AY2028" s="214" t="s">
        <v>143</v>
      </c>
    </row>
    <row r="2029" spans="2:51" s="16" customFormat="1" ht="12">
      <c r="B2029" s="236"/>
      <c r="C2029" s="237"/>
      <c r="D2029" s="195" t="s">
        <v>155</v>
      </c>
      <c r="E2029" s="238" t="s">
        <v>19</v>
      </c>
      <c r="F2029" s="239" t="s">
        <v>361</v>
      </c>
      <c r="G2029" s="237"/>
      <c r="H2029" s="240">
        <v>40.608</v>
      </c>
      <c r="I2029" s="241"/>
      <c r="J2029" s="237"/>
      <c r="K2029" s="237"/>
      <c r="L2029" s="242"/>
      <c r="M2029" s="243"/>
      <c r="N2029" s="244"/>
      <c r="O2029" s="244"/>
      <c r="P2029" s="244"/>
      <c r="Q2029" s="244"/>
      <c r="R2029" s="244"/>
      <c r="S2029" s="244"/>
      <c r="T2029" s="245"/>
      <c r="AT2029" s="246" t="s">
        <v>155</v>
      </c>
      <c r="AU2029" s="246" t="s">
        <v>82</v>
      </c>
      <c r="AV2029" s="16" t="s">
        <v>144</v>
      </c>
      <c r="AW2029" s="16" t="s">
        <v>33</v>
      </c>
      <c r="AX2029" s="16" t="s">
        <v>72</v>
      </c>
      <c r="AY2029" s="246" t="s">
        <v>143</v>
      </c>
    </row>
    <row r="2030" spans="2:51" s="13" customFormat="1" ht="12">
      <c r="B2030" s="193"/>
      <c r="C2030" s="194"/>
      <c r="D2030" s="195" t="s">
        <v>155</v>
      </c>
      <c r="E2030" s="196" t="s">
        <v>19</v>
      </c>
      <c r="F2030" s="197" t="s">
        <v>800</v>
      </c>
      <c r="G2030" s="194"/>
      <c r="H2030" s="196" t="s">
        <v>19</v>
      </c>
      <c r="I2030" s="198"/>
      <c r="J2030" s="194"/>
      <c r="K2030" s="194"/>
      <c r="L2030" s="199"/>
      <c r="M2030" s="200"/>
      <c r="N2030" s="201"/>
      <c r="O2030" s="201"/>
      <c r="P2030" s="201"/>
      <c r="Q2030" s="201"/>
      <c r="R2030" s="201"/>
      <c r="S2030" s="201"/>
      <c r="T2030" s="202"/>
      <c r="AT2030" s="203" t="s">
        <v>155</v>
      </c>
      <c r="AU2030" s="203" t="s">
        <v>82</v>
      </c>
      <c r="AV2030" s="13" t="s">
        <v>80</v>
      </c>
      <c r="AW2030" s="13" t="s">
        <v>33</v>
      </c>
      <c r="AX2030" s="13" t="s">
        <v>72</v>
      </c>
      <c r="AY2030" s="203" t="s">
        <v>143</v>
      </c>
    </row>
    <row r="2031" spans="2:51" s="13" customFormat="1" ht="12">
      <c r="B2031" s="193"/>
      <c r="C2031" s="194"/>
      <c r="D2031" s="195" t="s">
        <v>155</v>
      </c>
      <c r="E2031" s="196" t="s">
        <v>19</v>
      </c>
      <c r="F2031" s="197" t="s">
        <v>1411</v>
      </c>
      <c r="G2031" s="194"/>
      <c r="H2031" s="196" t="s">
        <v>19</v>
      </c>
      <c r="I2031" s="198"/>
      <c r="J2031" s="194"/>
      <c r="K2031" s="194"/>
      <c r="L2031" s="199"/>
      <c r="M2031" s="200"/>
      <c r="N2031" s="201"/>
      <c r="O2031" s="201"/>
      <c r="P2031" s="201"/>
      <c r="Q2031" s="201"/>
      <c r="R2031" s="201"/>
      <c r="S2031" s="201"/>
      <c r="T2031" s="202"/>
      <c r="AT2031" s="203" t="s">
        <v>155</v>
      </c>
      <c r="AU2031" s="203" t="s">
        <v>82</v>
      </c>
      <c r="AV2031" s="13" t="s">
        <v>80</v>
      </c>
      <c r="AW2031" s="13" t="s">
        <v>33</v>
      </c>
      <c r="AX2031" s="13" t="s">
        <v>72</v>
      </c>
      <c r="AY2031" s="203" t="s">
        <v>143</v>
      </c>
    </row>
    <row r="2032" spans="2:51" s="14" customFormat="1" ht="12">
      <c r="B2032" s="204"/>
      <c r="C2032" s="205"/>
      <c r="D2032" s="195" t="s">
        <v>155</v>
      </c>
      <c r="E2032" s="206" t="s">
        <v>19</v>
      </c>
      <c r="F2032" s="207" t="s">
        <v>2311</v>
      </c>
      <c r="G2032" s="205"/>
      <c r="H2032" s="208">
        <v>11.34</v>
      </c>
      <c r="I2032" s="209"/>
      <c r="J2032" s="205"/>
      <c r="K2032" s="205"/>
      <c r="L2032" s="210"/>
      <c r="M2032" s="211"/>
      <c r="N2032" s="212"/>
      <c r="O2032" s="212"/>
      <c r="P2032" s="212"/>
      <c r="Q2032" s="212"/>
      <c r="R2032" s="212"/>
      <c r="S2032" s="212"/>
      <c r="T2032" s="213"/>
      <c r="AT2032" s="214" t="s">
        <v>155</v>
      </c>
      <c r="AU2032" s="214" t="s">
        <v>82</v>
      </c>
      <c r="AV2032" s="14" t="s">
        <v>82</v>
      </c>
      <c r="AW2032" s="14" t="s">
        <v>33</v>
      </c>
      <c r="AX2032" s="14" t="s">
        <v>72</v>
      </c>
      <c r="AY2032" s="214" t="s">
        <v>143</v>
      </c>
    </row>
    <row r="2033" spans="2:51" s="14" customFormat="1" ht="12">
      <c r="B2033" s="204"/>
      <c r="C2033" s="205"/>
      <c r="D2033" s="195" t="s">
        <v>155</v>
      </c>
      <c r="E2033" s="206" t="s">
        <v>19</v>
      </c>
      <c r="F2033" s="207" t="s">
        <v>2312</v>
      </c>
      <c r="G2033" s="205"/>
      <c r="H2033" s="208">
        <v>-0.203</v>
      </c>
      <c r="I2033" s="209"/>
      <c r="J2033" s="205"/>
      <c r="K2033" s="205"/>
      <c r="L2033" s="210"/>
      <c r="M2033" s="211"/>
      <c r="N2033" s="212"/>
      <c r="O2033" s="212"/>
      <c r="P2033" s="212"/>
      <c r="Q2033" s="212"/>
      <c r="R2033" s="212"/>
      <c r="S2033" s="212"/>
      <c r="T2033" s="213"/>
      <c r="AT2033" s="214" t="s">
        <v>155</v>
      </c>
      <c r="AU2033" s="214" t="s">
        <v>82</v>
      </c>
      <c r="AV2033" s="14" t="s">
        <v>82</v>
      </c>
      <c r="AW2033" s="14" t="s">
        <v>33</v>
      </c>
      <c r="AX2033" s="14" t="s">
        <v>72</v>
      </c>
      <c r="AY2033" s="214" t="s">
        <v>143</v>
      </c>
    </row>
    <row r="2034" spans="2:51" s="14" customFormat="1" ht="12">
      <c r="B2034" s="204"/>
      <c r="C2034" s="205"/>
      <c r="D2034" s="195" t="s">
        <v>155</v>
      </c>
      <c r="E2034" s="206" t="s">
        <v>19</v>
      </c>
      <c r="F2034" s="207" t="s">
        <v>2313</v>
      </c>
      <c r="G2034" s="205"/>
      <c r="H2034" s="208">
        <v>-2.52</v>
      </c>
      <c r="I2034" s="209"/>
      <c r="J2034" s="205"/>
      <c r="K2034" s="205"/>
      <c r="L2034" s="210"/>
      <c r="M2034" s="211"/>
      <c r="N2034" s="212"/>
      <c r="O2034" s="212"/>
      <c r="P2034" s="212"/>
      <c r="Q2034" s="212"/>
      <c r="R2034" s="212"/>
      <c r="S2034" s="212"/>
      <c r="T2034" s="213"/>
      <c r="AT2034" s="214" t="s">
        <v>155</v>
      </c>
      <c r="AU2034" s="214" t="s">
        <v>82</v>
      </c>
      <c r="AV2034" s="14" t="s">
        <v>82</v>
      </c>
      <c r="AW2034" s="14" t="s">
        <v>33</v>
      </c>
      <c r="AX2034" s="14" t="s">
        <v>72</v>
      </c>
      <c r="AY2034" s="214" t="s">
        <v>143</v>
      </c>
    </row>
    <row r="2035" spans="2:51" s="13" customFormat="1" ht="12">
      <c r="B2035" s="193"/>
      <c r="C2035" s="194"/>
      <c r="D2035" s="195" t="s">
        <v>155</v>
      </c>
      <c r="E2035" s="196" t="s">
        <v>19</v>
      </c>
      <c r="F2035" s="197" t="s">
        <v>1414</v>
      </c>
      <c r="G2035" s="194"/>
      <c r="H2035" s="196" t="s">
        <v>19</v>
      </c>
      <c r="I2035" s="198"/>
      <c r="J2035" s="194"/>
      <c r="K2035" s="194"/>
      <c r="L2035" s="199"/>
      <c r="M2035" s="200"/>
      <c r="N2035" s="201"/>
      <c r="O2035" s="201"/>
      <c r="P2035" s="201"/>
      <c r="Q2035" s="201"/>
      <c r="R2035" s="201"/>
      <c r="S2035" s="201"/>
      <c r="T2035" s="202"/>
      <c r="AT2035" s="203" t="s">
        <v>155</v>
      </c>
      <c r="AU2035" s="203" t="s">
        <v>82</v>
      </c>
      <c r="AV2035" s="13" t="s">
        <v>80</v>
      </c>
      <c r="AW2035" s="13" t="s">
        <v>33</v>
      </c>
      <c r="AX2035" s="13" t="s">
        <v>72</v>
      </c>
      <c r="AY2035" s="203" t="s">
        <v>143</v>
      </c>
    </row>
    <row r="2036" spans="2:51" s="14" customFormat="1" ht="12">
      <c r="B2036" s="204"/>
      <c r="C2036" s="205"/>
      <c r="D2036" s="195" t="s">
        <v>155</v>
      </c>
      <c r="E2036" s="206" t="s">
        <v>19</v>
      </c>
      <c r="F2036" s="207" t="s">
        <v>2314</v>
      </c>
      <c r="G2036" s="205"/>
      <c r="H2036" s="208">
        <v>12.24</v>
      </c>
      <c r="I2036" s="209"/>
      <c r="J2036" s="205"/>
      <c r="K2036" s="205"/>
      <c r="L2036" s="210"/>
      <c r="M2036" s="211"/>
      <c r="N2036" s="212"/>
      <c r="O2036" s="212"/>
      <c r="P2036" s="212"/>
      <c r="Q2036" s="212"/>
      <c r="R2036" s="212"/>
      <c r="S2036" s="212"/>
      <c r="T2036" s="213"/>
      <c r="AT2036" s="214" t="s">
        <v>155</v>
      </c>
      <c r="AU2036" s="214" t="s">
        <v>82</v>
      </c>
      <c r="AV2036" s="14" t="s">
        <v>82</v>
      </c>
      <c r="AW2036" s="14" t="s">
        <v>33</v>
      </c>
      <c r="AX2036" s="14" t="s">
        <v>72</v>
      </c>
      <c r="AY2036" s="214" t="s">
        <v>143</v>
      </c>
    </row>
    <row r="2037" spans="2:51" s="14" customFormat="1" ht="12">
      <c r="B2037" s="204"/>
      <c r="C2037" s="205"/>
      <c r="D2037" s="195" t="s">
        <v>155</v>
      </c>
      <c r="E2037" s="206" t="s">
        <v>19</v>
      </c>
      <c r="F2037" s="207" t="s">
        <v>2315</v>
      </c>
      <c r="G2037" s="205"/>
      <c r="H2037" s="208">
        <v>-0.21</v>
      </c>
      <c r="I2037" s="209"/>
      <c r="J2037" s="205"/>
      <c r="K2037" s="205"/>
      <c r="L2037" s="210"/>
      <c r="M2037" s="211"/>
      <c r="N2037" s="212"/>
      <c r="O2037" s="212"/>
      <c r="P2037" s="212"/>
      <c r="Q2037" s="212"/>
      <c r="R2037" s="212"/>
      <c r="S2037" s="212"/>
      <c r="T2037" s="213"/>
      <c r="AT2037" s="214" t="s">
        <v>155</v>
      </c>
      <c r="AU2037" s="214" t="s">
        <v>82</v>
      </c>
      <c r="AV2037" s="14" t="s">
        <v>82</v>
      </c>
      <c r="AW2037" s="14" t="s">
        <v>33</v>
      </c>
      <c r="AX2037" s="14" t="s">
        <v>72</v>
      </c>
      <c r="AY2037" s="214" t="s">
        <v>143</v>
      </c>
    </row>
    <row r="2038" spans="2:51" s="14" customFormat="1" ht="12">
      <c r="B2038" s="204"/>
      <c r="C2038" s="205"/>
      <c r="D2038" s="195" t="s">
        <v>155</v>
      </c>
      <c r="E2038" s="206" t="s">
        <v>19</v>
      </c>
      <c r="F2038" s="207" t="s">
        <v>2316</v>
      </c>
      <c r="G2038" s="205"/>
      <c r="H2038" s="208">
        <v>-1.26</v>
      </c>
      <c r="I2038" s="209"/>
      <c r="J2038" s="205"/>
      <c r="K2038" s="205"/>
      <c r="L2038" s="210"/>
      <c r="M2038" s="211"/>
      <c r="N2038" s="212"/>
      <c r="O2038" s="212"/>
      <c r="P2038" s="212"/>
      <c r="Q2038" s="212"/>
      <c r="R2038" s="212"/>
      <c r="S2038" s="212"/>
      <c r="T2038" s="213"/>
      <c r="AT2038" s="214" t="s">
        <v>155</v>
      </c>
      <c r="AU2038" s="214" t="s">
        <v>82</v>
      </c>
      <c r="AV2038" s="14" t="s">
        <v>82</v>
      </c>
      <c r="AW2038" s="14" t="s">
        <v>33</v>
      </c>
      <c r="AX2038" s="14" t="s">
        <v>72</v>
      </c>
      <c r="AY2038" s="214" t="s">
        <v>143</v>
      </c>
    </row>
    <row r="2039" spans="2:51" s="13" customFormat="1" ht="12">
      <c r="B2039" s="193"/>
      <c r="C2039" s="194"/>
      <c r="D2039" s="195" t="s">
        <v>155</v>
      </c>
      <c r="E2039" s="196" t="s">
        <v>19</v>
      </c>
      <c r="F2039" s="197" t="s">
        <v>1417</v>
      </c>
      <c r="G2039" s="194"/>
      <c r="H2039" s="196" t="s">
        <v>19</v>
      </c>
      <c r="I2039" s="198"/>
      <c r="J2039" s="194"/>
      <c r="K2039" s="194"/>
      <c r="L2039" s="199"/>
      <c r="M2039" s="200"/>
      <c r="N2039" s="201"/>
      <c r="O2039" s="201"/>
      <c r="P2039" s="201"/>
      <c r="Q2039" s="201"/>
      <c r="R2039" s="201"/>
      <c r="S2039" s="201"/>
      <c r="T2039" s="202"/>
      <c r="AT2039" s="203" t="s">
        <v>155</v>
      </c>
      <c r="AU2039" s="203" t="s">
        <v>82</v>
      </c>
      <c r="AV2039" s="13" t="s">
        <v>80</v>
      </c>
      <c r="AW2039" s="13" t="s">
        <v>33</v>
      </c>
      <c r="AX2039" s="13" t="s">
        <v>72</v>
      </c>
      <c r="AY2039" s="203" t="s">
        <v>143</v>
      </c>
    </row>
    <row r="2040" spans="2:51" s="14" customFormat="1" ht="12">
      <c r="B2040" s="204"/>
      <c r="C2040" s="205"/>
      <c r="D2040" s="195" t="s">
        <v>155</v>
      </c>
      <c r="E2040" s="206" t="s">
        <v>19</v>
      </c>
      <c r="F2040" s="207" t="s">
        <v>2317</v>
      </c>
      <c r="G2040" s="205"/>
      <c r="H2040" s="208">
        <v>9.252</v>
      </c>
      <c r="I2040" s="209"/>
      <c r="J2040" s="205"/>
      <c r="K2040" s="205"/>
      <c r="L2040" s="210"/>
      <c r="M2040" s="211"/>
      <c r="N2040" s="212"/>
      <c r="O2040" s="212"/>
      <c r="P2040" s="212"/>
      <c r="Q2040" s="212"/>
      <c r="R2040" s="212"/>
      <c r="S2040" s="212"/>
      <c r="T2040" s="213"/>
      <c r="AT2040" s="214" t="s">
        <v>155</v>
      </c>
      <c r="AU2040" s="214" t="s">
        <v>82</v>
      </c>
      <c r="AV2040" s="14" t="s">
        <v>82</v>
      </c>
      <c r="AW2040" s="14" t="s">
        <v>33</v>
      </c>
      <c r="AX2040" s="14" t="s">
        <v>72</v>
      </c>
      <c r="AY2040" s="214" t="s">
        <v>143</v>
      </c>
    </row>
    <row r="2041" spans="2:51" s="14" customFormat="1" ht="12">
      <c r="B2041" s="204"/>
      <c r="C2041" s="205"/>
      <c r="D2041" s="195" t="s">
        <v>155</v>
      </c>
      <c r="E2041" s="206" t="s">
        <v>19</v>
      </c>
      <c r="F2041" s="207" t="s">
        <v>2318</v>
      </c>
      <c r="G2041" s="205"/>
      <c r="H2041" s="208">
        <v>-0.128</v>
      </c>
      <c r="I2041" s="209"/>
      <c r="J2041" s="205"/>
      <c r="K2041" s="205"/>
      <c r="L2041" s="210"/>
      <c r="M2041" s="211"/>
      <c r="N2041" s="212"/>
      <c r="O2041" s="212"/>
      <c r="P2041" s="212"/>
      <c r="Q2041" s="212"/>
      <c r="R2041" s="212"/>
      <c r="S2041" s="212"/>
      <c r="T2041" s="213"/>
      <c r="AT2041" s="214" t="s">
        <v>155</v>
      </c>
      <c r="AU2041" s="214" t="s">
        <v>82</v>
      </c>
      <c r="AV2041" s="14" t="s">
        <v>82</v>
      </c>
      <c r="AW2041" s="14" t="s">
        <v>33</v>
      </c>
      <c r="AX2041" s="14" t="s">
        <v>72</v>
      </c>
      <c r="AY2041" s="214" t="s">
        <v>143</v>
      </c>
    </row>
    <row r="2042" spans="2:51" s="14" customFormat="1" ht="12">
      <c r="B2042" s="204"/>
      <c r="C2042" s="205"/>
      <c r="D2042" s="195" t="s">
        <v>155</v>
      </c>
      <c r="E2042" s="206" t="s">
        <v>19</v>
      </c>
      <c r="F2042" s="207" t="s">
        <v>2319</v>
      </c>
      <c r="G2042" s="205"/>
      <c r="H2042" s="208">
        <v>-1.08</v>
      </c>
      <c r="I2042" s="209"/>
      <c r="J2042" s="205"/>
      <c r="K2042" s="205"/>
      <c r="L2042" s="210"/>
      <c r="M2042" s="211"/>
      <c r="N2042" s="212"/>
      <c r="O2042" s="212"/>
      <c r="P2042" s="212"/>
      <c r="Q2042" s="212"/>
      <c r="R2042" s="212"/>
      <c r="S2042" s="212"/>
      <c r="T2042" s="213"/>
      <c r="AT2042" s="214" t="s">
        <v>155</v>
      </c>
      <c r="AU2042" s="214" t="s">
        <v>82</v>
      </c>
      <c r="AV2042" s="14" t="s">
        <v>82</v>
      </c>
      <c r="AW2042" s="14" t="s">
        <v>33</v>
      </c>
      <c r="AX2042" s="14" t="s">
        <v>72</v>
      </c>
      <c r="AY2042" s="214" t="s">
        <v>143</v>
      </c>
    </row>
    <row r="2043" spans="2:51" s="14" customFormat="1" ht="12">
      <c r="B2043" s="204"/>
      <c r="C2043" s="205"/>
      <c r="D2043" s="195" t="s">
        <v>155</v>
      </c>
      <c r="E2043" s="206" t="s">
        <v>19</v>
      </c>
      <c r="F2043" s="207" t="s">
        <v>2313</v>
      </c>
      <c r="G2043" s="205"/>
      <c r="H2043" s="208">
        <v>-2.52</v>
      </c>
      <c r="I2043" s="209"/>
      <c r="J2043" s="205"/>
      <c r="K2043" s="205"/>
      <c r="L2043" s="210"/>
      <c r="M2043" s="211"/>
      <c r="N2043" s="212"/>
      <c r="O2043" s="212"/>
      <c r="P2043" s="212"/>
      <c r="Q2043" s="212"/>
      <c r="R2043" s="212"/>
      <c r="S2043" s="212"/>
      <c r="T2043" s="213"/>
      <c r="AT2043" s="214" t="s">
        <v>155</v>
      </c>
      <c r="AU2043" s="214" t="s">
        <v>82</v>
      </c>
      <c r="AV2043" s="14" t="s">
        <v>82</v>
      </c>
      <c r="AW2043" s="14" t="s">
        <v>33</v>
      </c>
      <c r="AX2043" s="14" t="s">
        <v>72</v>
      </c>
      <c r="AY2043" s="214" t="s">
        <v>143</v>
      </c>
    </row>
    <row r="2044" spans="2:51" s="13" customFormat="1" ht="12">
      <c r="B2044" s="193"/>
      <c r="C2044" s="194"/>
      <c r="D2044" s="195" t="s">
        <v>155</v>
      </c>
      <c r="E2044" s="196" t="s">
        <v>19</v>
      </c>
      <c r="F2044" s="197" t="s">
        <v>1420</v>
      </c>
      <c r="G2044" s="194"/>
      <c r="H2044" s="196" t="s">
        <v>19</v>
      </c>
      <c r="I2044" s="198"/>
      <c r="J2044" s="194"/>
      <c r="K2044" s="194"/>
      <c r="L2044" s="199"/>
      <c r="M2044" s="200"/>
      <c r="N2044" s="201"/>
      <c r="O2044" s="201"/>
      <c r="P2044" s="201"/>
      <c r="Q2044" s="201"/>
      <c r="R2044" s="201"/>
      <c r="S2044" s="201"/>
      <c r="T2044" s="202"/>
      <c r="AT2044" s="203" t="s">
        <v>155</v>
      </c>
      <c r="AU2044" s="203" t="s">
        <v>82</v>
      </c>
      <c r="AV2044" s="13" t="s">
        <v>80</v>
      </c>
      <c r="AW2044" s="13" t="s">
        <v>33</v>
      </c>
      <c r="AX2044" s="13" t="s">
        <v>72</v>
      </c>
      <c r="AY2044" s="203" t="s">
        <v>143</v>
      </c>
    </row>
    <row r="2045" spans="2:51" s="14" customFormat="1" ht="12">
      <c r="B2045" s="204"/>
      <c r="C2045" s="205"/>
      <c r="D2045" s="195" t="s">
        <v>155</v>
      </c>
      <c r="E2045" s="206" t="s">
        <v>19</v>
      </c>
      <c r="F2045" s="207" t="s">
        <v>2314</v>
      </c>
      <c r="G2045" s="205"/>
      <c r="H2045" s="208">
        <v>12.24</v>
      </c>
      <c r="I2045" s="209"/>
      <c r="J2045" s="205"/>
      <c r="K2045" s="205"/>
      <c r="L2045" s="210"/>
      <c r="M2045" s="211"/>
      <c r="N2045" s="212"/>
      <c r="O2045" s="212"/>
      <c r="P2045" s="212"/>
      <c r="Q2045" s="212"/>
      <c r="R2045" s="212"/>
      <c r="S2045" s="212"/>
      <c r="T2045" s="213"/>
      <c r="AT2045" s="214" t="s">
        <v>155</v>
      </c>
      <c r="AU2045" s="214" t="s">
        <v>82</v>
      </c>
      <c r="AV2045" s="14" t="s">
        <v>82</v>
      </c>
      <c r="AW2045" s="14" t="s">
        <v>33</v>
      </c>
      <c r="AX2045" s="14" t="s">
        <v>72</v>
      </c>
      <c r="AY2045" s="214" t="s">
        <v>143</v>
      </c>
    </row>
    <row r="2046" spans="2:51" s="14" customFormat="1" ht="12">
      <c r="B2046" s="204"/>
      <c r="C2046" s="205"/>
      <c r="D2046" s="195" t="s">
        <v>155</v>
      </c>
      <c r="E2046" s="206" t="s">
        <v>19</v>
      </c>
      <c r="F2046" s="207" t="s">
        <v>2315</v>
      </c>
      <c r="G2046" s="205"/>
      <c r="H2046" s="208">
        <v>-0.21</v>
      </c>
      <c r="I2046" s="209"/>
      <c r="J2046" s="205"/>
      <c r="K2046" s="205"/>
      <c r="L2046" s="210"/>
      <c r="M2046" s="211"/>
      <c r="N2046" s="212"/>
      <c r="O2046" s="212"/>
      <c r="P2046" s="212"/>
      <c r="Q2046" s="212"/>
      <c r="R2046" s="212"/>
      <c r="S2046" s="212"/>
      <c r="T2046" s="213"/>
      <c r="AT2046" s="214" t="s">
        <v>155</v>
      </c>
      <c r="AU2046" s="214" t="s">
        <v>82</v>
      </c>
      <c r="AV2046" s="14" t="s">
        <v>82</v>
      </c>
      <c r="AW2046" s="14" t="s">
        <v>33</v>
      </c>
      <c r="AX2046" s="14" t="s">
        <v>72</v>
      </c>
      <c r="AY2046" s="214" t="s">
        <v>143</v>
      </c>
    </row>
    <row r="2047" spans="2:51" s="14" customFormat="1" ht="12">
      <c r="B2047" s="204"/>
      <c r="C2047" s="205"/>
      <c r="D2047" s="195" t="s">
        <v>155</v>
      </c>
      <c r="E2047" s="206" t="s">
        <v>19</v>
      </c>
      <c r="F2047" s="207" t="s">
        <v>2316</v>
      </c>
      <c r="G2047" s="205"/>
      <c r="H2047" s="208">
        <v>-1.26</v>
      </c>
      <c r="I2047" s="209"/>
      <c r="J2047" s="205"/>
      <c r="K2047" s="205"/>
      <c r="L2047" s="210"/>
      <c r="M2047" s="211"/>
      <c r="N2047" s="212"/>
      <c r="O2047" s="212"/>
      <c r="P2047" s="212"/>
      <c r="Q2047" s="212"/>
      <c r="R2047" s="212"/>
      <c r="S2047" s="212"/>
      <c r="T2047" s="213"/>
      <c r="AT2047" s="214" t="s">
        <v>155</v>
      </c>
      <c r="AU2047" s="214" t="s">
        <v>82</v>
      </c>
      <c r="AV2047" s="14" t="s">
        <v>82</v>
      </c>
      <c r="AW2047" s="14" t="s">
        <v>33</v>
      </c>
      <c r="AX2047" s="14" t="s">
        <v>72</v>
      </c>
      <c r="AY2047" s="214" t="s">
        <v>143</v>
      </c>
    </row>
    <row r="2048" spans="2:51" s="13" customFormat="1" ht="12">
      <c r="B2048" s="193"/>
      <c r="C2048" s="194"/>
      <c r="D2048" s="195" t="s">
        <v>155</v>
      </c>
      <c r="E2048" s="196" t="s">
        <v>19</v>
      </c>
      <c r="F2048" s="197" t="s">
        <v>1422</v>
      </c>
      <c r="G2048" s="194"/>
      <c r="H2048" s="196" t="s">
        <v>19</v>
      </c>
      <c r="I2048" s="198"/>
      <c r="J2048" s="194"/>
      <c r="K2048" s="194"/>
      <c r="L2048" s="199"/>
      <c r="M2048" s="200"/>
      <c r="N2048" s="201"/>
      <c r="O2048" s="201"/>
      <c r="P2048" s="201"/>
      <c r="Q2048" s="201"/>
      <c r="R2048" s="201"/>
      <c r="S2048" s="201"/>
      <c r="T2048" s="202"/>
      <c r="AT2048" s="203" t="s">
        <v>155</v>
      </c>
      <c r="AU2048" s="203" t="s">
        <v>82</v>
      </c>
      <c r="AV2048" s="13" t="s">
        <v>80</v>
      </c>
      <c r="AW2048" s="13" t="s">
        <v>33</v>
      </c>
      <c r="AX2048" s="13" t="s">
        <v>72</v>
      </c>
      <c r="AY2048" s="203" t="s">
        <v>143</v>
      </c>
    </row>
    <row r="2049" spans="2:51" s="14" customFormat="1" ht="12">
      <c r="B2049" s="204"/>
      <c r="C2049" s="205"/>
      <c r="D2049" s="195" t="s">
        <v>155</v>
      </c>
      <c r="E2049" s="206" t="s">
        <v>19</v>
      </c>
      <c r="F2049" s="207" t="s">
        <v>2320</v>
      </c>
      <c r="G2049" s="205"/>
      <c r="H2049" s="208">
        <v>6.372</v>
      </c>
      <c r="I2049" s="209"/>
      <c r="J2049" s="205"/>
      <c r="K2049" s="205"/>
      <c r="L2049" s="210"/>
      <c r="M2049" s="211"/>
      <c r="N2049" s="212"/>
      <c r="O2049" s="212"/>
      <c r="P2049" s="212"/>
      <c r="Q2049" s="212"/>
      <c r="R2049" s="212"/>
      <c r="S2049" s="212"/>
      <c r="T2049" s="213"/>
      <c r="AT2049" s="214" t="s">
        <v>155</v>
      </c>
      <c r="AU2049" s="214" t="s">
        <v>82</v>
      </c>
      <c r="AV2049" s="14" t="s">
        <v>82</v>
      </c>
      <c r="AW2049" s="14" t="s">
        <v>33</v>
      </c>
      <c r="AX2049" s="14" t="s">
        <v>72</v>
      </c>
      <c r="AY2049" s="214" t="s">
        <v>143</v>
      </c>
    </row>
    <row r="2050" spans="2:51" s="14" customFormat="1" ht="12">
      <c r="B2050" s="204"/>
      <c r="C2050" s="205"/>
      <c r="D2050" s="195" t="s">
        <v>155</v>
      </c>
      <c r="E2050" s="206" t="s">
        <v>19</v>
      </c>
      <c r="F2050" s="207" t="s">
        <v>2321</v>
      </c>
      <c r="G2050" s="205"/>
      <c r="H2050" s="208">
        <v>-0.207</v>
      </c>
      <c r="I2050" s="209"/>
      <c r="J2050" s="205"/>
      <c r="K2050" s="205"/>
      <c r="L2050" s="210"/>
      <c r="M2050" s="211"/>
      <c r="N2050" s="212"/>
      <c r="O2050" s="212"/>
      <c r="P2050" s="212"/>
      <c r="Q2050" s="212"/>
      <c r="R2050" s="212"/>
      <c r="S2050" s="212"/>
      <c r="T2050" s="213"/>
      <c r="AT2050" s="214" t="s">
        <v>155</v>
      </c>
      <c r="AU2050" s="214" t="s">
        <v>82</v>
      </c>
      <c r="AV2050" s="14" t="s">
        <v>82</v>
      </c>
      <c r="AW2050" s="14" t="s">
        <v>33</v>
      </c>
      <c r="AX2050" s="14" t="s">
        <v>72</v>
      </c>
      <c r="AY2050" s="214" t="s">
        <v>143</v>
      </c>
    </row>
    <row r="2051" spans="2:51" s="14" customFormat="1" ht="12">
      <c r="B2051" s="204"/>
      <c r="C2051" s="205"/>
      <c r="D2051" s="195" t="s">
        <v>155</v>
      </c>
      <c r="E2051" s="206" t="s">
        <v>19</v>
      </c>
      <c r="F2051" s="207" t="s">
        <v>2319</v>
      </c>
      <c r="G2051" s="205"/>
      <c r="H2051" s="208">
        <v>-1.08</v>
      </c>
      <c r="I2051" s="209"/>
      <c r="J2051" s="205"/>
      <c r="K2051" s="205"/>
      <c r="L2051" s="210"/>
      <c r="M2051" s="211"/>
      <c r="N2051" s="212"/>
      <c r="O2051" s="212"/>
      <c r="P2051" s="212"/>
      <c r="Q2051" s="212"/>
      <c r="R2051" s="212"/>
      <c r="S2051" s="212"/>
      <c r="T2051" s="213"/>
      <c r="AT2051" s="214" t="s">
        <v>155</v>
      </c>
      <c r="AU2051" s="214" t="s">
        <v>82</v>
      </c>
      <c r="AV2051" s="14" t="s">
        <v>82</v>
      </c>
      <c r="AW2051" s="14" t="s">
        <v>33</v>
      </c>
      <c r="AX2051" s="14" t="s">
        <v>72</v>
      </c>
      <c r="AY2051" s="214" t="s">
        <v>143</v>
      </c>
    </row>
    <row r="2052" spans="2:51" s="16" customFormat="1" ht="12">
      <c r="B2052" s="236"/>
      <c r="C2052" s="237"/>
      <c r="D2052" s="195" t="s">
        <v>155</v>
      </c>
      <c r="E2052" s="238" t="s">
        <v>19</v>
      </c>
      <c r="F2052" s="239" t="s">
        <v>361</v>
      </c>
      <c r="G2052" s="237"/>
      <c r="H2052" s="240">
        <v>40.766</v>
      </c>
      <c r="I2052" s="241"/>
      <c r="J2052" s="237"/>
      <c r="K2052" s="237"/>
      <c r="L2052" s="242"/>
      <c r="M2052" s="243"/>
      <c r="N2052" s="244"/>
      <c r="O2052" s="244"/>
      <c r="P2052" s="244"/>
      <c r="Q2052" s="244"/>
      <c r="R2052" s="244"/>
      <c r="S2052" s="244"/>
      <c r="T2052" s="245"/>
      <c r="AT2052" s="246" t="s">
        <v>155</v>
      </c>
      <c r="AU2052" s="246" t="s">
        <v>82</v>
      </c>
      <c r="AV2052" s="16" t="s">
        <v>144</v>
      </c>
      <c r="AW2052" s="16" t="s">
        <v>33</v>
      </c>
      <c r="AX2052" s="16" t="s">
        <v>72</v>
      </c>
      <c r="AY2052" s="246" t="s">
        <v>143</v>
      </c>
    </row>
    <row r="2053" spans="2:51" s="15" customFormat="1" ht="12">
      <c r="B2053" s="215"/>
      <c r="C2053" s="216"/>
      <c r="D2053" s="195" t="s">
        <v>155</v>
      </c>
      <c r="E2053" s="217" t="s">
        <v>19</v>
      </c>
      <c r="F2053" s="218" t="s">
        <v>166</v>
      </c>
      <c r="G2053" s="216"/>
      <c r="H2053" s="219">
        <v>155.574</v>
      </c>
      <c r="I2053" s="220"/>
      <c r="J2053" s="216"/>
      <c r="K2053" s="216"/>
      <c r="L2053" s="221"/>
      <c r="M2053" s="222"/>
      <c r="N2053" s="223"/>
      <c r="O2053" s="223"/>
      <c r="P2053" s="223"/>
      <c r="Q2053" s="223"/>
      <c r="R2053" s="223"/>
      <c r="S2053" s="223"/>
      <c r="T2053" s="224"/>
      <c r="AT2053" s="225" t="s">
        <v>155</v>
      </c>
      <c r="AU2053" s="225" t="s">
        <v>82</v>
      </c>
      <c r="AV2053" s="15" t="s">
        <v>151</v>
      </c>
      <c r="AW2053" s="15" t="s">
        <v>33</v>
      </c>
      <c r="AX2053" s="15" t="s">
        <v>80</v>
      </c>
      <c r="AY2053" s="225" t="s">
        <v>143</v>
      </c>
    </row>
    <row r="2054" spans="1:65" s="2" customFormat="1" ht="36.75" customHeight="1">
      <c r="A2054" s="36"/>
      <c r="B2054" s="37"/>
      <c r="C2054" s="226" t="s">
        <v>2322</v>
      </c>
      <c r="D2054" s="226" t="s">
        <v>227</v>
      </c>
      <c r="E2054" s="227" t="s">
        <v>2323</v>
      </c>
      <c r="F2054" s="228" t="s">
        <v>2767</v>
      </c>
      <c r="G2054" s="229" t="s">
        <v>178</v>
      </c>
      <c r="H2054" s="230">
        <v>186.689</v>
      </c>
      <c r="I2054" s="231"/>
      <c r="J2054" s="232">
        <f>ROUND(I2054*H2054,2)</f>
        <v>0</v>
      </c>
      <c r="K2054" s="228" t="s">
        <v>150</v>
      </c>
      <c r="L2054" s="233"/>
      <c r="M2054" s="234" t="s">
        <v>19</v>
      </c>
      <c r="N2054" s="235" t="s">
        <v>43</v>
      </c>
      <c r="O2054" s="66"/>
      <c r="P2054" s="184">
        <f>O2054*H2054</f>
        <v>0</v>
      </c>
      <c r="Q2054" s="184">
        <v>0.0129</v>
      </c>
      <c r="R2054" s="184">
        <f>Q2054*H2054</f>
        <v>2.4082881</v>
      </c>
      <c r="S2054" s="184">
        <v>0</v>
      </c>
      <c r="T2054" s="185">
        <f>S2054*H2054</f>
        <v>0</v>
      </c>
      <c r="U2054" s="36"/>
      <c r="V2054" s="36"/>
      <c r="W2054" s="36"/>
      <c r="X2054" s="36"/>
      <c r="Y2054" s="36"/>
      <c r="Z2054" s="36"/>
      <c r="AA2054" s="36"/>
      <c r="AB2054" s="36"/>
      <c r="AC2054" s="36"/>
      <c r="AD2054" s="36"/>
      <c r="AE2054" s="36"/>
      <c r="AR2054" s="186" t="s">
        <v>519</v>
      </c>
      <c r="AT2054" s="186" t="s">
        <v>227</v>
      </c>
      <c r="AU2054" s="186" t="s">
        <v>82</v>
      </c>
      <c r="AY2054" s="19" t="s">
        <v>143</v>
      </c>
      <c r="BE2054" s="187">
        <f>IF(N2054="základní",J2054,0)</f>
        <v>0</v>
      </c>
      <c r="BF2054" s="187">
        <f>IF(N2054="snížená",J2054,0)</f>
        <v>0</v>
      </c>
      <c r="BG2054" s="187">
        <f>IF(N2054="zákl. přenesená",J2054,0)</f>
        <v>0</v>
      </c>
      <c r="BH2054" s="187">
        <f>IF(N2054="sníž. přenesená",J2054,0)</f>
        <v>0</v>
      </c>
      <c r="BI2054" s="187">
        <f>IF(N2054="nulová",J2054,0)</f>
        <v>0</v>
      </c>
      <c r="BJ2054" s="19" t="s">
        <v>80</v>
      </c>
      <c r="BK2054" s="187">
        <f>ROUND(I2054*H2054,2)</f>
        <v>0</v>
      </c>
      <c r="BL2054" s="19" t="s">
        <v>257</v>
      </c>
      <c r="BM2054" s="186" t="s">
        <v>2324</v>
      </c>
    </row>
    <row r="2055" spans="2:51" s="14" customFormat="1" ht="12">
      <c r="B2055" s="204"/>
      <c r="C2055" s="205"/>
      <c r="D2055" s="195" t="s">
        <v>155</v>
      </c>
      <c r="E2055" s="205"/>
      <c r="F2055" s="207" t="s">
        <v>2325</v>
      </c>
      <c r="G2055" s="205"/>
      <c r="H2055" s="208">
        <v>186.689</v>
      </c>
      <c r="I2055" s="209"/>
      <c r="J2055" s="205"/>
      <c r="K2055" s="205"/>
      <c r="L2055" s="210"/>
      <c r="M2055" s="211"/>
      <c r="N2055" s="212"/>
      <c r="O2055" s="212"/>
      <c r="P2055" s="212"/>
      <c r="Q2055" s="212"/>
      <c r="R2055" s="212"/>
      <c r="S2055" s="212"/>
      <c r="T2055" s="213"/>
      <c r="AT2055" s="214" t="s">
        <v>155</v>
      </c>
      <c r="AU2055" s="214" t="s">
        <v>82</v>
      </c>
      <c r="AV2055" s="14" t="s">
        <v>82</v>
      </c>
      <c r="AW2055" s="14" t="s">
        <v>4</v>
      </c>
      <c r="AX2055" s="14" t="s">
        <v>80</v>
      </c>
      <c r="AY2055" s="214" t="s">
        <v>143</v>
      </c>
    </row>
    <row r="2056" spans="1:65" s="2" customFormat="1" ht="24.2" customHeight="1">
      <c r="A2056" s="36"/>
      <c r="B2056" s="37"/>
      <c r="C2056" s="175" t="s">
        <v>2326</v>
      </c>
      <c r="D2056" s="175" t="s">
        <v>146</v>
      </c>
      <c r="E2056" s="176" t="s">
        <v>2327</v>
      </c>
      <c r="F2056" s="177" t="s">
        <v>2328</v>
      </c>
      <c r="G2056" s="178" t="s">
        <v>169</v>
      </c>
      <c r="H2056" s="179">
        <v>21.72</v>
      </c>
      <c r="I2056" s="180"/>
      <c r="J2056" s="181">
        <f>ROUND(I2056*H2056,2)</f>
        <v>0</v>
      </c>
      <c r="K2056" s="177" t="s">
        <v>150</v>
      </c>
      <c r="L2056" s="41"/>
      <c r="M2056" s="182" t="s">
        <v>19</v>
      </c>
      <c r="N2056" s="183" t="s">
        <v>43</v>
      </c>
      <c r="O2056" s="66"/>
      <c r="P2056" s="184">
        <f>O2056*H2056</f>
        <v>0</v>
      </c>
      <c r="Q2056" s="184">
        <v>0.00055</v>
      </c>
      <c r="R2056" s="184">
        <f>Q2056*H2056</f>
        <v>0.011946</v>
      </c>
      <c r="S2056" s="184">
        <v>0</v>
      </c>
      <c r="T2056" s="185">
        <f>S2056*H2056</f>
        <v>0</v>
      </c>
      <c r="U2056" s="36"/>
      <c r="V2056" s="36"/>
      <c r="W2056" s="36"/>
      <c r="X2056" s="36"/>
      <c r="Y2056" s="36"/>
      <c r="Z2056" s="36"/>
      <c r="AA2056" s="36"/>
      <c r="AB2056" s="36"/>
      <c r="AC2056" s="36"/>
      <c r="AD2056" s="36"/>
      <c r="AE2056" s="36"/>
      <c r="AR2056" s="186" t="s">
        <v>257</v>
      </c>
      <c r="AT2056" s="186" t="s">
        <v>146</v>
      </c>
      <c r="AU2056" s="186" t="s">
        <v>82</v>
      </c>
      <c r="AY2056" s="19" t="s">
        <v>143</v>
      </c>
      <c r="BE2056" s="187">
        <f>IF(N2056="základní",J2056,0)</f>
        <v>0</v>
      </c>
      <c r="BF2056" s="187">
        <f>IF(N2056="snížená",J2056,0)</f>
        <v>0</v>
      </c>
      <c r="BG2056" s="187">
        <f>IF(N2056="zákl. přenesená",J2056,0)</f>
        <v>0</v>
      </c>
      <c r="BH2056" s="187">
        <f>IF(N2056="sníž. přenesená",J2056,0)</f>
        <v>0</v>
      </c>
      <c r="BI2056" s="187">
        <f>IF(N2056="nulová",J2056,0)</f>
        <v>0</v>
      </c>
      <c r="BJ2056" s="19" t="s">
        <v>80</v>
      </c>
      <c r="BK2056" s="187">
        <f>ROUND(I2056*H2056,2)</f>
        <v>0</v>
      </c>
      <c r="BL2056" s="19" t="s">
        <v>257</v>
      </c>
      <c r="BM2056" s="186" t="s">
        <v>2329</v>
      </c>
    </row>
    <row r="2057" spans="1:47" s="2" customFormat="1" ht="12">
      <c r="A2057" s="36"/>
      <c r="B2057" s="37"/>
      <c r="C2057" s="38"/>
      <c r="D2057" s="188" t="s">
        <v>153</v>
      </c>
      <c r="E2057" s="38"/>
      <c r="F2057" s="189" t="s">
        <v>2330</v>
      </c>
      <c r="G2057" s="38"/>
      <c r="H2057" s="38"/>
      <c r="I2057" s="190"/>
      <c r="J2057" s="38"/>
      <c r="K2057" s="38"/>
      <c r="L2057" s="41"/>
      <c r="M2057" s="191"/>
      <c r="N2057" s="192"/>
      <c r="O2057" s="66"/>
      <c r="P2057" s="66"/>
      <c r="Q2057" s="66"/>
      <c r="R2057" s="66"/>
      <c r="S2057" s="66"/>
      <c r="T2057" s="67"/>
      <c r="U2057" s="36"/>
      <c r="V2057" s="36"/>
      <c r="W2057" s="36"/>
      <c r="X2057" s="36"/>
      <c r="Y2057" s="36"/>
      <c r="Z2057" s="36"/>
      <c r="AA2057" s="36"/>
      <c r="AB2057" s="36"/>
      <c r="AC2057" s="36"/>
      <c r="AD2057" s="36"/>
      <c r="AE2057" s="36"/>
      <c r="AT2057" s="19" t="s">
        <v>153</v>
      </c>
      <c r="AU2057" s="19" t="s">
        <v>82</v>
      </c>
    </row>
    <row r="2058" spans="2:51" s="13" customFormat="1" ht="12">
      <c r="B2058" s="193"/>
      <c r="C2058" s="194"/>
      <c r="D2058" s="195" t="s">
        <v>155</v>
      </c>
      <c r="E2058" s="196" t="s">
        <v>19</v>
      </c>
      <c r="F2058" s="197" t="s">
        <v>163</v>
      </c>
      <c r="G2058" s="194"/>
      <c r="H2058" s="196" t="s">
        <v>19</v>
      </c>
      <c r="I2058" s="198"/>
      <c r="J2058" s="194"/>
      <c r="K2058" s="194"/>
      <c r="L2058" s="199"/>
      <c r="M2058" s="200"/>
      <c r="N2058" s="201"/>
      <c r="O2058" s="201"/>
      <c r="P2058" s="201"/>
      <c r="Q2058" s="201"/>
      <c r="R2058" s="201"/>
      <c r="S2058" s="201"/>
      <c r="T2058" s="202"/>
      <c r="AT2058" s="203" t="s">
        <v>155</v>
      </c>
      <c r="AU2058" s="203" t="s">
        <v>82</v>
      </c>
      <c r="AV2058" s="13" t="s">
        <v>80</v>
      </c>
      <c r="AW2058" s="13" t="s">
        <v>33</v>
      </c>
      <c r="AX2058" s="13" t="s">
        <v>72</v>
      </c>
      <c r="AY2058" s="203" t="s">
        <v>143</v>
      </c>
    </row>
    <row r="2059" spans="2:51" s="13" customFormat="1" ht="12">
      <c r="B2059" s="193"/>
      <c r="C2059" s="194"/>
      <c r="D2059" s="195" t="s">
        <v>155</v>
      </c>
      <c r="E2059" s="196" t="s">
        <v>19</v>
      </c>
      <c r="F2059" s="197" t="s">
        <v>347</v>
      </c>
      <c r="G2059" s="194"/>
      <c r="H2059" s="196" t="s">
        <v>19</v>
      </c>
      <c r="I2059" s="198"/>
      <c r="J2059" s="194"/>
      <c r="K2059" s="194"/>
      <c r="L2059" s="199"/>
      <c r="M2059" s="200"/>
      <c r="N2059" s="201"/>
      <c r="O2059" s="201"/>
      <c r="P2059" s="201"/>
      <c r="Q2059" s="201"/>
      <c r="R2059" s="201"/>
      <c r="S2059" s="201"/>
      <c r="T2059" s="202"/>
      <c r="AT2059" s="203" t="s">
        <v>155</v>
      </c>
      <c r="AU2059" s="203" t="s">
        <v>82</v>
      </c>
      <c r="AV2059" s="13" t="s">
        <v>80</v>
      </c>
      <c r="AW2059" s="13" t="s">
        <v>33</v>
      </c>
      <c r="AX2059" s="13" t="s">
        <v>72</v>
      </c>
      <c r="AY2059" s="203" t="s">
        <v>143</v>
      </c>
    </row>
    <row r="2060" spans="2:51" s="14" customFormat="1" ht="12">
      <c r="B2060" s="204"/>
      <c r="C2060" s="205"/>
      <c r="D2060" s="195" t="s">
        <v>155</v>
      </c>
      <c r="E2060" s="206" t="s">
        <v>19</v>
      </c>
      <c r="F2060" s="207" t="s">
        <v>2331</v>
      </c>
      <c r="G2060" s="205"/>
      <c r="H2060" s="208">
        <v>4.8</v>
      </c>
      <c r="I2060" s="209"/>
      <c r="J2060" s="205"/>
      <c r="K2060" s="205"/>
      <c r="L2060" s="210"/>
      <c r="M2060" s="211"/>
      <c r="N2060" s="212"/>
      <c r="O2060" s="212"/>
      <c r="P2060" s="212"/>
      <c r="Q2060" s="212"/>
      <c r="R2060" s="212"/>
      <c r="S2060" s="212"/>
      <c r="T2060" s="213"/>
      <c r="AT2060" s="214" t="s">
        <v>155</v>
      </c>
      <c r="AU2060" s="214" t="s">
        <v>82</v>
      </c>
      <c r="AV2060" s="14" t="s">
        <v>82</v>
      </c>
      <c r="AW2060" s="14" t="s">
        <v>33</v>
      </c>
      <c r="AX2060" s="14" t="s">
        <v>72</v>
      </c>
      <c r="AY2060" s="214" t="s">
        <v>143</v>
      </c>
    </row>
    <row r="2061" spans="2:51" s="13" customFormat="1" ht="12">
      <c r="B2061" s="193"/>
      <c r="C2061" s="194"/>
      <c r="D2061" s="195" t="s">
        <v>155</v>
      </c>
      <c r="E2061" s="196" t="s">
        <v>19</v>
      </c>
      <c r="F2061" s="197" t="s">
        <v>353</v>
      </c>
      <c r="G2061" s="194"/>
      <c r="H2061" s="196" t="s">
        <v>19</v>
      </c>
      <c r="I2061" s="198"/>
      <c r="J2061" s="194"/>
      <c r="K2061" s="194"/>
      <c r="L2061" s="199"/>
      <c r="M2061" s="200"/>
      <c r="N2061" s="201"/>
      <c r="O2061" s="201"/>
      <c r="P2061" s="201"/>
      <c r="Q2061" s="201"/>
      <c r="R2061" s="201"/>
      <c r="S2061" s="201"/>
      <c r="T2061" s="202"/>
      <c r="AT2061" s="203" t="s">
        <v>155</v>
      </c>
      <c r="AU2061" s="203" t="s">
        <v>82</v>
      </c>
      <c r="AV2061" s="13" t="s">
        <v>80</v>
      </c>
      <c r="AW2061" s="13" t="s">
        <v>33</v>
      </c>
      <c r="AX2061" s="13" t="s">
        <v>72</v>
      </c>
      <c r="AY2061" s="203" t="s">
        <v>143</v>
      </c>
    </row>
    <row r="2062" spans="2:51" s="14" customFormat="1" ht="12">
      <c r="B2062" s="204"/>
      <c r="C2062" s="205"/>
      <c r="D2062" s="195" t="s">
        <v>155</v>
      </c>
      <c r="E2062" s="206" t="s">
        <v>19</v>
      </c>
      <c r="F2062" s="207" t="s">
        <v>2332</v>
      </c>
      <c r="G2062" s="205"/>
      <c r="H2062" s="208">
        <v>2.95</v>
      </c>
      <c r="I2062" s="209"/>
      <c r="J2062" s="205"/>
      <c r="K2062" s="205"/>
      <c r="L2062" s="210"/>
      <c r="M2062" s="211"/>
      <c r="N2062" s="212"/>
      <c r="O2062" s="212"/>
      <c r="P2062" s="212"/>
      <c r="Q2062" s="212"/>
      <c r="R2062" s="212"/>
      <c r="S2062" s="212"/>
      <c r="T2062" s="213"/>
      <c r="AT2062" s="214" t="s">
        <v>155</v>
      </c>
      <c r="AU2062" s="214" t="s">
        <v>82</v>
      </c>
      <c r="AV2062" s="14" t="s">
        <v>82</v>
      </c>
      <c r="AW2062" s="14" t="s">
        <v>33</v>
      </c>
      <c r="AX2062" s="14" t="s">
        <v>72</v>
      </c>
      <c r="AY2062" s="214" t="s">
        <v>143</v>
      </c>
    </row>
    <row r="2063" spans="2:51" s="13" customFormat="1" ht="12">
      <c r="B2063" s="193"/>
      <c r="C2063" s="194"/>
      <c r="D2063" s="195" t="s">
        <v>155</v>
      </c>
      <c r="E2063" s="196" t="s">
        <v>19</v>
      </c>
      <c r="F2063" s="197" t="s">
        <v>355</v>
      </c>
      <c r="G2063" s="194"/>
      <c r="H2063" s="196" t="s">
        <v>19</v>
      </c>
      <c r="I2063" s="198"/>
      <c r="J2063" s="194"/>
      <c r="K2063" s="194"/>
      <c r="L2063" s="199"/>
      <c r="M2063" s="200"/>
      <c r="N2063" s="201"/>
      <c r="O2063" s="201"/>
      <c r="P2063" s="201"/>
      <c r="Q2063" s="201"/>
      <c r="R2063" s="201"/>
      <c r="S2063" s="201"/>
      <c r="T2063" s="202"/>
      <c r="AT2063" s="203" t="s">
        <v>155</v>
      </c>
      <c r="AU2063" s="203" t="s">
        <v>82</v>
      </c>
      <c r="AV2063" s="13" t="s">
        <v>80</v>
      </c>
      <c r="AW2063" s="13" t="s">
        <v>33</v>
      </c>
      <c r="AX2063" s="13" t="s">
        <v>72</v>
      </c>
      <c r="AY2063" s="203" t="s">
        <v>143</v>
      </c>
    </row>
    <row r="2064" spans="2:51" s="14" customFormat="1" ht="12">
      <c r="B2064" s="204"/>
      <c r="C2064" s="205"/>
      <c r="D2064" s="195" t="s">
        <v>155</v>
      </c>
      <c r="E2064" s="206" t="s">
        <v>19</v>
      </c>
      <c r="F2064" s="207" t="s">
        <v>2333</v>
      </c>
      <c r="G2064" s="205"/>
      <c r="H2064" s="208">
        <v>8.35</v>
      </c>
      <c r="I2064" s="209"/>
      <c r="J2064" s="205"/>
      <c r="K2064" s="205"/>
      <c r="L2064" s="210"/>
      <c r="M2064" s="211"/>
      <c r="N2064" s="212"/>
      <c r="O2064" s="212"/>
      <c r="P2064" s="212"/>
      <c r="Q2064" s="212"/>
      <c r="R2064" s="212"/>
      <c r="S2064" s="212"/>
      <c r="T2064" s="213"/>
      <c r="AT2064" s="214" t="s">
        <v>155</v>
      </c>
      <c r="AU2064" s="214" t="s">
        <v>82</v>
      </c>
      <c r="AV2064" s="14" t="s">
        <v>82</v>
      </c>
      <c r="AW2064" s="14" t="s">
        <v>33</v>
      </c>
      <c r="AX2064" s="14" t="s">
        <v>72</v>
      </c>
      <c r="AY2064" s="214" t="s">
        <v>143</v>
      </c>
    </row>
    <row r="2065" spans="2:51" s="16" customFormat="1" ht="12">
      <c r="B2065" s="236"/>
      <c r="C2065" s="237"/>
      <c r="D2065" s="195" t="s">
        <v>155</v>
      </c>
      <c r="E2065" s="238" t="s">
        <v>19</v>
      </c>
      <c r="F2065" s="239" t="s">
        <v>361</v>
      </c>
      <c r="G2065" s="237"/>
      <c r="H2065" s="240">
        <v>16.1</v>
      </c>
      <c r="I2065" s="241"/>
      <c r="J2065" s="237"/>
      <c r="K2065" s="237"/>
      <c r="L2065" s="242"/>
      <c r="M2065" s="243"/>
      <c r="N2065" s="244"/>
      <c r="O2065" s="244"/>
      <c r="P2065" s="244"/>
      <c r="Q2065" s="244"/>
      <c r="R2065" s="244"/>
      <c r="S2065" s="244"/>
      <c r="T2065" s="245"/>
      <c r="AT2065" s="246" t="s">
        <v>155</v>
      </c>
      <c r="AU2065" s="246" t="s">
        <v>82</v>
      </c>
      <c r="AV2065" s="16" t="s">
        <v>144</v>
      </c>
      <c r="AW2065" s="16" t="s">
        <v>33</v>
      </c>
      <c r="AX2065" s="16" t="s">
        <v>72</v>
      </c>
      <c r="AY2065" s="246" t="s">
        <v>143</v>
      </c>
    </row>
    <row r="2066" spans="2:51" s="13" customFormat="1" ht="12">
      <c r="B2066" s="193"/>
      <c r="C2066" s="194"/>
      <c r="D2066" s="195" t="s">
        <v>155</v>
      </c>
      <c r="E2066" s="196" t="s">
        <v>19</v>
      </c>
      <c r="F2066" s="197" t="s">
        <v>800</v>
      </c>
      <c r="G2066" s="194"/>
      <c r="H2066" s="196" t="s">
        <v>19</v>
      </c>
      <c r="I2066" s="198"/>
      <c r="J2066" s="194"/>
      <c r="K2066" s="194"/>
      <c r="L2066" s="199"/>
      <c r="M2066" s="200"/>
      <c r="N2066" s="201"/>
      <c r="O2066" s="201"/>
      <c r="P2066" s="201"/>
      <c r="Q2066" s="201"/>
      <c r="R2066" s="201"/>
      <c r="S2066" s="201"/>
      <c r="T2066" s="202"/>
      <c r="AT2066" s="203" t="s">
        <v>155</v>
      </c>
      <c r="AU2066" s="203" t="s">
        <v>82</v>
      </c>
      <c r="AV2066" s="13" t="s">
        <v>80</v>
      </c>
      <c r="AW2066" s="13" t="s">
        <v>33</v>
      </c>
      <c r="AX2066" s="13" t="s">
        <v>72</v>
      </c>
      <c r="AY2066" s="203" t="s">
        <v>143</v>
      </c>
    </row>
    <row r="2067" spans="2:51" s="13" customFormat="1" ht="12">
      <c r="B2067" s="193"/>
      <c r="C2067" s="194"/>
      <c r="D2067" s="195" t="s">
        <v>155</v>
      </c>
      <c r="E2067" s="196" t="s">
        <v>19</v>
      </c>
      <c r="F2067" s="197" t="s">
        <v>1411</v>
      </c>
      <c r="G2067" s="194"/>
      <c r="H2067" s="196" t="s">
        <v>19</v>
      </c>
      <c r="I2067" s="198"/>
      <c r="J2067" s="194"/>
      <c r="K2067" s="194"/>
      <c r="L2067" s="199"/>
      <c r="M2067" s="200"/>
      <c r="N2067" s="201"/>
      <c r="O2067" s="201"/>
      <c r="P2067" s="201"/>
      <c r="Q2067" s="201"/>
      <c r="R2067" s="201"/>
      <c r="S2067" s="201"/>
      <c r="T2067" s="202"/>
      <c r="AT2067" s="203" t="s">
        <v>155</v>
      </c>
      <c r="AU2067" s="203" t="s">
        <v>82</v>
      </c>
      <c r="AV2067" s="13" t="s">
        <v>80</v>
      </c>
      <c r="AW2067" s="13" t="s">
        <v>33</v>
      </c>
      <c r="AX2067" s="13" t="s">
        <v>72</v>
      </c>
      <c r="AY2067" s="203" t="s">
        <v>143</v>
      </c>
    </row>
    <row r="2068" spans="2:51" s="14" customFormat="1" ht="12">
      <c r="B2068" s="204"/>
      <c r="C2068" s="205"/>
      <c r="D2068" s="195" t="s">
        <v>155</v>
      </c>
      <c r="E2068" s="206" t="s">
        <v>19</v>
      </c>
      <c r="F2068" s="207" t="s">
        <v>2334</v>
      </c>
      <c r="G2068" s="205"/>
      <c r="H2068" s="208">
        <v>1.05</v>
      </c>
      <c r="I2068" s="209"/>
      <c r="J2068" s="205"/>
      <c r="K2068" s="205"/>
      <c r="L2068" s="210"/>
      <c r="M2068" s="211"/>
      <c r="N2068" s="212"/>
      <c r="O2068" s="212"/>
      <c r="P2068" s="212"/>
      <c r="Q2068" s="212"/>
      <c r="R2068" s="212"/>
      <c r="S2068" s="212"/>
      <c r="T2068" s="213"/>
      <c r="AT2068" s="214" t="s">
        <v>155</v>
      </c>
      <c r="AU2068" s="214" t="s">
        <v>82</v>
      </c>
      <c r="AV2068" s="14" t="s">
        <v>82</v>
      </c>
      <c r="AW2068" s="14" t="s">
        <v>33</v>
      </c>
      <c r="AX2068" s="14" t="s">
        <v>72</v>
      </c>
      <c r="AY2068" s="214" t="s">
        <v>143</v>
      </c>
    </row>
    <row r="2069" spans="2:51" s="13" customFormat="1" ht="12">
      <c r="B2069" s="193"/>
      <c r="C2069" s="194"/>
      <c r="D2069" s="195" t="s">
        <v>155</v>
      </c>
      <c r="E2069" s="196" t="s">
        <v>19</v>
      </c>
      <c r="F2069" s="197" t="s">
        <v>1414</v>
      </c>
      <c r="G2069" s="194"/>
      <c r="H2069" s="196" t="s">
        <v>19</v>
      </c>
      <c r="I2069" s="198"/>
      <c r="J2069" s="194"/>
      <c r="K2069" s="194"/>
      <c r="L2069" s="199"/>
      <c r="M2069" s="200"/>
      <c r="N2069" s="201"/>
      <c r="O2069" s="201"/>
      <c r="P2069" s="201"/>
      <c r="Q2069" s="201"/>
      <c r="R2069" s="201"/>
      <c r="S2069" s="201"/>
      <c r="T2069" s="202"/>
      <c r="AT2069" s="203" t="s">
        <v>155</v>
      </c>
      <c r="AU2069" s="203" t="s">
        <v>82</v>
      </c>
      <c r="AV2069" s="13" t="s">
        <v>80</v>
      </c>
      <c r="AW2069" s="13" t="s">
        <v>33</v>
      </c>
      <c r="AX2069" s="13" t="s">
        <v>72</v>
      </c>
      <c r="AY2069" s="203" t="s">
        <v>143</v>
      </c>
    </row>
    <row r="2070" spans="2:51" s="14" customFormat="1" ht="12">
      <c r="B2070" s="204"/>
      <c r="C2070" s="205"/>
      <c r="D2070" s="195" t="s">
        <v>155</v>
      </c>
      <c r="E2070" s="206" t="s">
        <v>19</v>
      </c>
      <c r="F2070" s="207" t="s">
        <v>2335</v>
      </c>
      <c r="G2070" s="205"/>
      <c r="H2070" s="208">
        <v>1</v>
      </c>
      <c r="I2070" s="209"/>
      <c r="J2070" s="205"/>
      <c r="K2070" s="205"/>
      <c r="L2070" s="210"/>
      <c r="M2070" s="211"/>
      <c r="N2070" s="212"/>
      <c r="O2070" s="212"/>
      <c r="P2070" s="212"/>
      <c r="Q2070" s="212"/>
      <c r="R2070" s="212"/>
      <c r="S2070" s="212"/>
      <c r="T2070" s="213"/>
      <c r="AT2070" s="214" t="s">
        <v>155</v>
      </c>
      <c r="AU2070" s="214" t="s">
        <v>82</v>
      </c>
      <c r="AV2070" s="14" t="s">
        <v>82</v>
      </c>
      <c r="AW2070" s="14" t="s">
        <v>33</v>
      </c>
      <c r="AX2070" s="14" t="s">
        <v>72</v>
      </c>
      <c r="AY2070" s="214" t="s">
        <v>143</v>
      </c>
    </row>
    <row r="2071" spans="2:51" s="13" customFormat="1" ht="12">
      <c r="B2071" s="193"/>
      <c r="C2071" s="194"/>
      <c r="D2071" s="195" t="s">
        <v>155</v>
      </c>
      <c r="E2071" s="196" t="s">
        <v>19</v>
      </c>
      <c r="F2071" s="197" t="s">
        <v>1417</v>
      </c>
      <c r="G2071" s="194"/>
      <c r="H2071" s="196" t="s">
        <v>19</v>
      </c>
      <c r="I2071" s="198"/>
      <c r="J2071" s="194"/>
      <c r="K2071" s="194"/>
      <c r="L2071" s="199"/>
      <c r="M2071" s="200"/>
      <c r="N2071" s="201"/>
      <c r="O2071" s="201"/>
      <c r="P2071" s="201"/>
      <c r="Q2071" s="201"/>
      <c r="R2071" s="201"/>
      <c r="S2071" s="201"/>
      <c r="T2071" s="202"/>
      <c r="AT2071" s="203" t="s">
        <v>155</v>
      </c>
      <c r="AU2071" s="203" t="s">
        <v>82</v>
      </c>
      <c r="AV2071" s="13" t="s">
        <v>80</v>
      </c>
      <c r="AW2071" s="13" t="s">
        <v>33</v>
      </c>
      <c r="AX2071" s="13" t="s">
        <v>72</v>
      </c>
      <c r="AY2071" s="203" t="s">
        <v>143</v>
      </c>
    </row>
    <row r="2072" spans="2:51" s="14" customFormat="1" ht="12">
      <c r="B2072" s="204"/>
      <c r="C2072" s="205"/>
      <c r="D2072" s="195" t="s">
        <v>155</v>
      </c>
      <c r="E2072" s="206" t="s">
        <v>19</v>
      </c>
      <c r="F2072" s="207" t="s">
        <v>2336</v>
      </c>
      <c r="G2072" s="205"/>
      <c r="H2072" s="208">
        <v>1.55</v>
      </c>
      <c r="I2072" s="209"/>
      <c r="J2072" s="205"/>
      <c r="K2072" s="205"/>
      <c r="L2072" s="210"/>
      <c r="M2072" s="211"/>
      <c r="N2072" s="212"/>
      <c r="O2072" s="212"/>
      <c r="P2072" s="212"/>
      <c r="Q2072" s="212"/>
      <c r="R2072" s="212"/>
      <c r="S2072" s="212"/>
      <c r="T2072" s="213"/>
      <c r="AT2072" s="214" t="s">
        <v>155</v>
      </c>
      <c r="AU2072" s="214" t="s">
        <v>82</v>
      </c>
      <c r="AV2072" s="14" t="s">
        <v>82</v>
      </c>
      <c r="AW2072" s="14" t="s">
        <v>33</v>
      </c>
      <c r="AX2072" s="14" t="s">
        <v>72</v>
      </c>
      <c r="AY2072" s="214" t="s">
        <v>143</v>
      </c>
    </row>
    <row r="2073" spans="2:51" s="13" customFormat="1" ht="12">
      <c r="B2073" s="193"/>
      <c r="C2073" s="194"/>
      <c r="D2073" s="195" t="s">
        <v>155</v>
      </c>
      <c r="E2073" s="196" t="s">
        <v>19</v>
      </c>
      <c r="F2073" s="197" t="s">
        <v>1420</v>
      </c>
      <c r="G2073" s="194"/>
      <c r="H2073" s="196" t="s">
        <v>19</v>
      </c>
      <c r="I2073" s="198"/>
      <c r="J2073" s="194"/>
      <c r="K2073" s="194"/>
      <c r="L2073" s="199"/>
      <c r="M2073" s="200"/>
      <c r="N2073" s="201"/>
      <c r="O2073" s="201"/>
      <c r="P2073" s="201"/>
      <c r="Q2073" s="201"/>
      <c r="R2073" s="201"/>
      <c r="S2073" s="201"/>
      <c r="T2073" s="202"/>
      <c r="AT2073" s="203" t="s">
        <v>155</v>
      </c>
      <c r="AU2073" s="203" t="s">
        <v>82</v>
      </c>
      <c r="AV2073" s="13" t="s">
        <v>80</v>
      </c>
      <c r="AW2073" s="13" t="s">
        <v>33</v>
      </c>
      <c r="AX2073" s="13" t="s">
        <v>72</v>
      </c>
      <c r="AY2073" s="203" t="s">
        <v>143</v>
      </c>
    </row>
    <row r="2074" spans="2:51" s="14" customFormat="1" ht="12">
      <c r="B2074" s="204"/>
      <c r="C2074" s="205"/>
      <c r="D2074" s="195" t="s">
        <v>155</v>
      </c>
      <c r="E2074" s="206" t="s">
        <v>19</v>
      </c>
      <c r="F2074" s="207" t="s">
        <v>2335</v>
      </c>
      <c r="G2074" s="205"/>
      <c r="H2074" s="208">
        <v>1</v>
      </c>
      <c r="I2074" s="209"/>
      <c r="J2074" s="205"/>
      <c r="K2074" s="205"/>
      <c r="L2074" s="210"/>
      <c r="M2074" s="211"/>
      <c r="N2074" s="212"/>
      <c r="O2074" s="212"/>
      <c r="P2074" s="212"/>
      <c r="Q2074" s="212"/>
      <c r="R2074" s="212"/>
      <c r="S2074" s="212"/>
      <c r="T2074" s="213"/>
      <c r="AT2074" s="214" t="s">
        <v>155</v>
      </c>
      <c r="AU2074" s="214" t="s">
        <v>82</v>
      </c>
      <c r="AV2074" s="14" t="s">
        <v>82</v>
      </c>
      <c r="AW2074" s="14" t="s">
        <v>33</v>
      </c>
      <c r="AX2074" s="14" t="s">
        <v>72</v>
      </c>
      <c r="AY2074" s="214" t="s">
        <v>143</v>
      </c>
    </row>
    <row r="2075" spans="2:51" s="13" customFormat="1" ht="12">
      <c r="B2075" s="193"/>
      <c r="C2075" s="194"/>
      <c r="D2075" s="195" t="s">
        <v>155</v>
      </c>
      <c r="E2075" s="196" t="s">
        <v>19</v>
      </c>
      <c r="F2075" s="197" t="s">
        <v>1422</v>
      </c>
      <c r="G2075" s="194"/>
      <c r="H2075" s="196" t="s">
        <v>19</v>
      </c>
      <c r="I2075" s="198"/>
      <c r="J2075" s="194"/>
      <c r="K2075" s="194"/>
      <c r="L2075" s="199"/>
      <c r="M2075" s="200"/>
      <c r="N2075" s="201"/>
      <c r="O2075" s="201"/>
      <c r="P2075" s="201"/>
      <c r="Q2075" s="201"/>
      <c r="R2075" s="201"/>
      <c r="S2075" s="201"/>
      <c r="T2075" s="202"/>
      <c r="AT2075" s="203" t="s">
        <v>155</v>
      </c>
      <c r="AU2075" s="203" t="s">
        <v>82</v>
      </c>
      <c r="AV2075" s="13" t="s">
        <v>80</v>
      </c>
      <c r="AW2075" s="13" t="s">
        <v>33</v>
      </c>
      <c r="AX2075" s="13" t="s">
        <v>72</v>
      </c>
      <c r="AY2075" s="203" t="s">
        <v>143</v>
      </c>
    </row>
    <row r="2076" spans="2:51" s="14" customFormat="1" ht="12">
      <c r="B2076" s="204"/>
      <c r="C2076" s="205"/>
      <c r="D2076" s="195" t="s">
        <v>155</v>
      </c>
      <c r="E2076" s="206" t="s">
        <v>19</v>
      </c>
      <c r="F2076" s="207" t="s">
        <v>2337</v>
      </c>
      <c r="G2076" s="205"/>
      <c r="H2076" s="208">
        <v>1.02</v>
      </c>
      <c r="I2076" s="209"/>
      <c r="J2076" s="205"/>
      <c r="K2076" s="205"/>
      <c r="L2076" s="210"/>
      <c r="M2076" s="211"/>
      <c r="N2076" s="212"/>
      <c r="O2076" s="212"/>
      <c r="P2076" s="212"/>
      <c r="Q2076" s="212"/>
      <c r="R2076" s="212"/>
      <c r="S2076" s="212"/>
      <c r="T2076" s="213"/>
      <c r="AT2076" s="214" t="s">
        <v>155</v>
      </c>
      <c r="AU2076" s="214" t="s">
        <v>82</v>
      </c>
      <c r="AV2076" s="14" t="s">
        <v>82</v>
      </c>
      <c r="AW2076" s="14" t="s">
        <v>33</v>
      </c>
      <c r="AX2076" s="14" t="s">
        <v>72</v>
      </c>
      <c r="AY2076" s="214" t="s">
        <v>143</v>
      </c>
    </row>
    <row r="2077" spans="2:51" s="16" customFormat="1" ht="12">
      <c r="B2077" s="236"/>
      <c r="C2077" s="237"/>
      <c r="D2077" s="195" t="s">
        <v>155</v>
      </c>
      <c r="E2077" s="238" t="s">
        <v>19</v>
      </c>
      <c r="F2077" s="239" t="s">
        <v>361</v>
      </c>
      <c r="G2077" s="237"/>
      <c r="H2077" s="240">
        <v>5.62</v>
      </c>
      <c r="I2077" s="241"/>
      <c r="J2077" s="237"/>
      <c r="K2077" s="237"/>
      <c r="L2077" s="242"/>
      <c r="M2077" s="243"/>
      <c r="N2077" s="244"/>
      <c r="O2077" s="244"/>
      <c r="P2077" s="244"/>
      <c r="Q2077" s="244"/>
      <c r="R2077" s="244"/>
      <c r="S2077" s="244"/>
      <c r="T2077" s="245"/>
      <c r="AT2077" s="246" t="s">
        <v>155</v>
      </c>
      <c r="AU2077" s="246" t="s">
        <v>82</v>
      </c>
      <c r="AV2077" s="16" t="s">
        <v>144</v>
      </c>
      <c r="AW2077" s="16" t="s">
        <v>33</v>
      </c>
      <c r="AX2077" s="16" t="s">
        <v>72</v>
      </c>
      <c r="AY2077" s="246" t="s">
        <v>143</v>
      </c>
    </row>
    <row r="2078" spans="2:51" s="15" customFormat="1" ht="12">
      <c r="B2078" s="215"/>
      <c r="C2078" s="216"/>
      <c r="D2078" s="195" t="s">
        <v>155</v>
      </c>
      <c r="E2078" s="217" t="s">
        <v>19</v>
      </c>
      <c r="F2078" s="218" t="s">
        <v>166</v>
      </c>
      <c r="G2078" s="216"/>
      <c r="H2078" s="219">
        <v>21.72</v>
      </c>
      <c r="I2078" s="220"/>
      <c r="J2078" s="216"/>
      <c r="K2078" s="216"/>
      <c r="L2078" s="221"/>
      <c r="M2078" s="222"/>
      <c r="N2078" s="223"/>
      <c r="O2078" s="223"/>
      <c r="P2078" s="223"/>
      <c r="Q2078" s="223"/>
      <c r="R2078" s="223"/>
      <c r="S2078" s="223"/>
      <c r="T2078" s="224"/>
      <c r="AT2078" s="225" t="s">
        <v>155</v>
      </c>
      <c r="AU2078" s="225" t="s">
        <v>82</v>
      </c>
      <c r="AV2078" s="15" t="s">
        <v>151</v>
      </c>
      <c r="AW2078" s="15" t="s">
        <v>33</v>
      </c>
      <c r="AX2078" s="15" t="s">
        <v>80</v>
      </c>
      <c r="AY2078" s="225" t="s">
        <v>143</v>
      </c>
    </row>
    <row r="2079" spans="1:65" s="2" customFormat="1" ht="24.2" customHeight="1">
      <c r="A2079" s="36"/>
      <c r="B2079" s="37"/>
      <c r="C2079" s="175" t="s">
        <v>2338</v>
      </c>
      <c r="D2079" s="175" t="s">
        <v>146</v>
      </c>
      <c r="E2079" s="176" t="s">
        <v>2339</v>
      </c>
      <c r="F2079" s="177" t="s">
        <v>2340</v>
      </c>
      <c r="G2079" s="178" t="s">
        <v>169</v>
      </c>
      <c r="H2079" s="179">
        <v>61.86</v>
      </c>
      <c r="I2079" s="180"/>
      <c r="J2079" s="181">
        <f>ROUND(I2079*H2079,2)</f>
        <v>0</v>
      </c>
      <c r="K2079" s="177" t="s">
        <v>150</v>
      </c>
      <c r="L2079" s="41"/>
      <c r="M2079" s="182" t="s">
        <v>19</v>
      </c>
      <c r="N2079" s="183" t="s">
        <v>43</v>
      </c>
      <c r="O2079" s="66"/>
      <c r="P2079" s="184">
        <f>O2079*H2079</f>
        <v>0</v>
      </c>
      <c r="Q2079" s="184">
        <v>0.0005</v>
      </c>
      <c r="R2079" s="184">
        <f>Q2079*H2079</f>
        <v>0.03093</v>
      </c>
      <c r="S2079" s="184">
        <v>0</v>
      </c>
      <c r="T2079" s="185">
        <f>S2079*H2079</f>
        <v>0</v>
      </c>
      <c r="U2079" s="36"/>
      <c r="V2079" s="36"/>
      <c r="W2079" s="36"/>
      <c r="X2079" s="36"/>
      <c r="Y2079" s="36"/>
      <c r="Z2079" s="36"/>
      <c r="AA2079" s="36"/>
      <c r="AB2079" s="36"/>
      <c r="AC2079" s="36"/>
      <c r="AD2079" s="36"/>
      <c r="AE2079" s="36"/>
      <c r="AR2079" s="186" t="s">
        <v>257</v>
      </c>
      <c r="AT2079" s="186" t="s">
        <v>146</v>
      </c>
      <c r="AU2079" s="186" t="s">
        <v>82</v>
      </c>
      <c r="AY2079" s="19" t="s">
        <v>143</v>
      </c>
      <c r="BE2079" s="187">
        <f>IF(N2079="základní",J2079,0)</f>
        <v>0</v>
      </c>
      <c r="BF2079" s="187">
        <f>IF(N2079="snížená",J2079,0)</f>
        <v>0</v>
      </c>
      <c r="BG2079" s="187">
        <f>IF(N2079="zákl. přenesená",J2079,0)</f>
        <v>0</v>
      </c>
      <c r="BH2079" s="187">
        <f>IF(N2079="sníž. přenesená",J2079,0)</f>
        <v>0</v>
      </c>
      <c r="BI2079" s="187">
        <f>IF(N2079="nulová",J2079,0)</f>
        <v>0</v>
      </c>
      <c r="BJ2079" s="19" t="s">
        <v>80</v>
      </c>
      <c r="BK2079" s="187">
        <f>ROUND(I2079*H2079,2)</f>
        <v>0</v>
      </c>
      <c r="BL2079" s="19" t="s">
        <v>257</v>
      </c>
      <c r="BM2079" s="186" t="s">
        <v>2341</v>
      </c>
    </row>
    <row r="2080" spans="1:47" s="2" customFormat="1" ht="12">
      <c r="A2080" s="36"/>
      <c r="B2080" s="37"/>
      <c r="C2080" s="38"/>
      <c r="D2080" s="188" t="s">
        <v>153</v>
      </c>
      <c r="E2080" s="38"/>
      <c r="F2080" s="189" t="s">
        <v>2342</v>
      </c>
      <c r="G2080" s="38"/>
      <c r="H2080" s="38"/>
      <c r="I2080" s="190"/>
      <c r="J2080" s="38"/>
      <c r="K2080" s="38"/>
      <c r="L2080" s="41"/>
      <c r="M2080" s="191"/>
      <c r="N2080" s="192"/>
      <c r="O2080" s="66"/>
      <c r="P2080" s="66"/>
      <c r="Q2080" s="66"/>
      <c r="R2080" s="66"/>
      <c r="S2080" s="66"/>
      <c r="T2080" s="67"/>
      <c r="U2080" s="36"/>
      <c r="V2080" s="36"/>
      <c r="W2080" s="36"/>
      <c r="X2080" s="36"/>
      <c r="Y2080" s="36"/>
      <c r="Z2080" s="36"/>
      <c r="AA2080" s="36"/>
      <c r="AB2080" s="36"/>
      <c r="AC2080" s="36"/>
      <c r="AD2080" s="36"/>
      <c r="AE2080" s="36"/>
      <c r="AT2080" s="19" t="s">
        <v>153</v>
      </c>
      <c r="AU2080" s="19" t="s">
        <v>82</v>
      </c>
    </row>
    <row r="2081" spans="2:51" s="13" customFormat="1" ht="12">
      <c r="B2081" s="193"/>
      <c r="C2081" s="194"/>
      <c r="D2081" s="195" t="s">
        <v>155</v>
      </c>
      <c r="E2081" s="196" t="s">
        <v>19</v>
      </c>
      <c r="F2081" s="197" t="s">
        <v>163</v>
      </c>
      <c r="G2081" s="194"/>
      <c r="H2081" s="196" t="s">
        <v>19</v>
      </c>
      <c r="I2081" s="198"/>
      <c r="J2081" s="194"/>
      <c r="K2081" s="194"/>
      <c r="L2081" s="199"/>
      <c r="M2081" s="200"/>
      <c r="N2081" s="201"/>
      <c r="O2081" s="201"/>
      <c r="P2081" s="201"/>
      <c r="Q2081" s="201"/>
      <c r="R2081" s="201"/>
      <c r="S2081" s="201"/>
      <c r="T2081" s="202"/>
      <c r="AT2081" s="203" t="s">
        <v>155</v>
      </c>
      <c r="AU2081" s="203" t="s">
        <v>82</v>
      </c>
      <c r="AV2081" s="13" t="s">
        <v>80</v>
      </c>
      <c r="AW2081" s="13" t="s">
        <v>33</v>
      </c>
      <c r="AX2081" s="13" t="s">
        <v>72</v>
      </c>
      <c r="AY2081" s="203" t="s">
        <v>143</v>
      </c>
    </row>
    <row r="2082" spans="2:51" s="13" customFormat="1" ht="12">
      <c r="B2082" s="193"/>
      <c r="C2082" s="194"/>
      <c r="D2082" s="195" t="s">
        <v>155</v>
      </c>
      <c r="E2082" s="196" t="s">
        <v>19</v>
      </c>
      <c r="F2082" s="197" t="s">
        <v>347</v>
      </c>
      <c r="G2082" s="194"/>
      <c r="H2082" s="196" t="s">
        <v>19</v>
      </c>
      <c r="I2082" s="198"/>
      <c r="J2082" s="194"/>
      <c r="K2082" s="194"/>
      <c r="L2082" s="199"/>
      <c r="M2082" s="200"/>
      <c r="N2082" s="201"/>
      <c r="O2082" s="201"/>
      <c r="P2082" s="201"/>
      <c r="Q2082" s="201"/>
      <c r="R2082" s="201"/>
      <c r="S2082" s="201"/>
      <c r="T2082" s="202"/>
      <c r="AT2082" s="203" t="s">
        <v>155</v>
      </c>
      <c r="AU2082" s="203" t="s">
        <v>82</v>
      </c>
      <c r="AV2082" s="13" t="s">
        <v>80</v>
      </c>
      <c r="AW2082" s="13" t="s">
        <v>33</v>
      </c>
      <c r="AX2082" s="13" t="s">
        <v>72</v>
      </c>
      <c r="AY2082" s="203" t="s">
        <v>143</v>
      </c>
    </row>
    <row r="2083" spans="2:51" s="14" customFormat="1" ht="12">
      <c r="B2083" s="204"/>
      <c r="C2083" s="205"/>
      <c r="D2083" s="195" t="s">
        <v>155</v>
      </c>
      <c r="E2083" s="206" t="s">
        <v>19</v>
      </c>
      <c r="F2083" s="207" t="s">
        <v>2343</v>
      </c>
      <c r="G2083" s="205"/>
      <c r="H2083" s="208">
        <v>3</v>
      </c>
      <c r="I2083" s="209"/>
      <c r="J2083" s="205"/>
      <c r="K2083" s="205"/>
      <c r="L2083" s="210"/>
      <c r="M2083" s="211"/>
      <c r="N2083" s="212"/>
      <c r="O2083" s="212"/>
      <c r="P2083" s="212"/>
      <c r="Q2083" s="212"/>
      <c r="R2083" s="212"/>
      <c r="S2083" s="212"/>
      <c r="T2083" s="213"/>
      <c r="AT2083" s="214" t="s">
        <v>155</v>
      </c>
      <c r="AU2083" s="214" t="s">
        <v>82</v>
      </c>
      <c r="AV2083" s="14" t="s">
        <v>82</v>
      </c>
      <c r="AW2083" s="14" t="s">
        <v>33</v>
      </c>
      <c r="AX2083" s="14" t="s">
        <v>72</v>
      </c>
      <c r="AY2083" s="214" t="s">
        <v>143</v>
      </c>
    </row>
    <row r="2084" spans="2:51" s="13" customFormat="1" ht="12">
      <c r="B2084" s="193"/>
      <c r="C2084" s="194"/>
      <c r="D2084" s="195" t="s">
        <v>155</v>
      </c>
      <c r="E2084" s="196" t="s">
        <v>19</v>
      </c>
      <c r="F2084" s="197" t="s">
        <v>349</v>
      </c>
      <c r="G2084" s="194"/>
      <c r="H2084" s="196" t="s">
        <v>19</v>
      </c>
      <c r="I2084" s="198"/>
      <c r="J2084" s="194"/>
      <c r="K2084" s="194"/>
      <c r="L2084" s="199"/>
      <c r="M2084" s="200"/>
      <c r="N2084" s="201"/>
      <c r="O2084" s="201"/>
      <c r="P2084" s="201"/>
      <c r="Q2084" s="201"/>
      <c r="R2084" s="201"/>
      <c r="S2084" s="201"/>
      <c r="T2084" s="202"/>
      <c r="AT2084" s="203" t="s">
        <v>155</v>
      </c>
      <c r="AU2084" s="203" t="s">
        <v>82</v>
      </c>
      <c r="AV2084" s="13" t="s">
        <v>80</v>
      </c>
      <c r="AW2084" s="13" t="s">
        <v>33</v>
      </c>
      <c r="AX2084" s="13" t="s">
        <v>72</v>
      </c>
      <c r="AY2084" s="203" t="s">
        <v>143</v>
      </c>
    </row>
    <row r="2085" spans="2:51" s="14" customFormat="1" ht="12">
      <c r="B2085" s="204"/>
      <c r="C2085" s="205"/>
      <c r="D2085" s="195" t="s">
        <v>155</v>
      </c>
      <c r="E2085" s="206" t="s">
        <v>19</v>
      </c>
      <c r="F2085" s="207" t="s">
        <v>2335</v>
      </c>
      <c r="G2085" s="205"/>
      <c r="H2085" s="208">
        <v>1</v>
      </c>
      <c r="I2085" s="209"/>
      <c r="J2085" s="205"/>
      <c r="K2085" s="205"/>
      <c r="L2085" s="210"/>
      <c r="M2085" s="211"/>
      <c r="N2085" s="212"/>
      <c r="O2085" s="212"/>
      <c r="P2085" s="212"/>
      <c r="Q2085" s="212"/>
      <c r="R2085" s="212"/>
      <c r="S2085" s="212"/>
      <c r="T2085" s="213"/>
      <c r="AT2085" s="214" t="s">
        <v>155</v>
      </c>
      <c r="AU2085" s="214" t="s">
        <v>82</v>
      </c>
      <c r="AV2085" s="14" t="s">
        <v>82</v>
      </c>
      <c r="AW2085" s="14" t="s">
        <v>33</v>
      </c>
      <c r="AX2085" s="14" t="s">
        <v>72</v>
      </c>
      <c r="AY2085" s="214" t="s">
        <v>143</v>
      </c>
    </row>
    <row r="2086" spans="2:51" s="13" customFormat="1" ht="12">
      <c r="B2086" s="193"/>
      <c r="C2086" s="194"/>
      <c r="D2086" s="195" t="s">
        <v>155</v>
      </c>
      <c r="E2086" s="196" t="s">
        <v>19</v>
      </c>
      <c r="F2086" s="197" t="s">
        <v>351</v>
      </c>
      <c r="G2086" s="194"/>
      <c r="H2086" s="196" t="s">
        <v>19</v>
      </c>
      <c r="I2086" s="198"/>
      <c r="J2086" s="194"/>
      <c r="K2086" s="194"/>
      <c r="L2086" s="199"/>
      <c r="M2086" s="200"/>
      <c r="N2086" s="201"/>
      <c r="O2086" s="201"/>
      <c r="P2086" s="201"/>
      <c r="Q2086" s="201"/>
      <c r="R2086" s="201"/>
      <c r="S2086" s="201"/>
      <c r="T2086" s="202"/>
      <c r="AT2086" s="203" t="s">
        <v>155</v>
      </c>
      <c r="AU2086" s="203" t="s">
        <v>82</v>
      </c>
      <c r="AV2086" s="13" t="s">
        <v>80</v>
      </c>
      <c r="AW2086" s="13" t="s">
        <v>33</v>
      </c>
      <c r="AX2086" s="13" t="s">
        <v>72</v>
      </c>
      <c r="AY2086" s="203" t="s">
        <v>143</v>
      </c>
    </row>
    <row r="2087" spans="2:51" s="14" customFormat="1" ht="12">
      <c r="B2087" s="204"/>
      <c r="C2087" s="205"/>
      <c r="D2087" s="195" t="s">
        <v>155</v>
      </c>
      <c r="E2087" s="206" t="s">
        <v>19</v>
      </c>
      <c r="F2087" s="207" t="s">
        <v>2344</v>
      </c>
      <c r="G2087" s="205"/>
      <c r="H2087" s="208">
        <v>4.4</v>
      </c>
      <c r="I2087" s="209"/>
      <c r="J2087" s="205"/>
      <c r="K2087" s="205"/>
      <c r="L2087" s="210"/>
      <c r="M2087" s="211"/>
      <c r="N2087" s="212"/>
      <c r="O2087" s="212"/>
      <c r="P2087" s="212"/>
      <c r="Q2087" s="212"/>
      <c r="R2087" s="212"/>
      <c r="S2087" s="212"/>
      <c r="T2087" s="213"/>
      <c r="AT2087" s="214" t="s">
        <v>155</v>
      </c>
      <c r="AU2087" s="214" t="s">
        <v>82</v>
      </c>
      <c r="AV2087" s="14" t="s">
        <v>82</v>
      </c>
      <c r="AW2087" s="14" t="s">
        <v>33</v>
      </c>
      <c r="AX2087" s="14" t="s">
        <v>72</v>
      </c>
      <c r="AY2087" s="214" t="s">
        <v>143</v>
      </c>
    </row>
    <row r="2088" spans="2:51" s="13" customFormat="1" ht="12">
      <c r="B2088" s="193"/>
      <c r="C2088" s="194"/>
      <c r="D2088" s="195" t="s">
        <v>155</v>
      </c>
      <c r="E2088" s="196" t="s">
        <v>19</v>
      </c>
      <c r="F2088" s="197" t="s">
        <v>357</v>
      </c>
      <c r="G2088" s="194"/>
      <c r="H2088" s="196" t="s">
        <v>19</v>
      </c>
      <c r="I2088" s="198"/>
      <c r="J2088" s="194"/>
      <c r="K2088" s="194"/>
      <c r="L2088" s="199"/>
      <c r="M2088" s="200"/>
      <c r="N2088" s="201"/>
      <c r="O2088" s="201"/>
      <c r="P2088" s="201"/>
      <c r="Q2088" s="201"/>
      <c r="R2088" s="201"/>
      <c r="S2088" s="201"/>
      <c r="T2088" s="202"/>
      <c r="AT2088" s="203" t="s">
        <v>155</v>
      </c>
      <c r="AU2088" s="203" t="s">
        <v>82</v>
      </c>
      <c r="AV2088" s="13" t="s">
        <v>80</v>
      </c>
      <c r="AW2088" s="13" t="s">
        <v>33</v>
      </c>
      <c r="AX2088" s="13" t="s">
        <v>72</v>
      </c>
      <c r="AY2088" s="203" t="s">
        <v>143</v>
      </c>
    </row>
    <row r="2089" spans="2:51" s="14" customFormat="1" ht="12">
      <c r="B2089" s="204"/>
      <c r="C2089" s="205"/>
      <c r="D2089" s="195" t="s">
        <v>155</v>
      </c>
      <c r="E2089" s="206" t="s">
        <v>19</v>
      </c>
      <c r="F2089" s="207" t="s">
        <v>2345</v>
      </c>
      <c r="G2089" s="205"/>
      <c r="H2089" s="208">
        <v>9.6</v>
      </c>
      <c r="I2089" s="209"/>
      <c r="J2089" s="205"/>
      <c r="K2089" s="205"/>
      <c r="L2089" s="210"/>
      <c r="M2089" s="211"/>
      <c r="N2089" s="212"/>
      <c r="O2089" s="212"/>
      <c r="P2089" s="212"/>
      <c r="Q2089" s="212"/>
      <c r="R2089" s="212"/>
      <c r="S2089" s="212"/>
      <c r="T2089" s="213"/>
      <c r="AT2089" s="214" t="s">
        <v>155</v>
      </c>
      <c r="AU2089" s="214" t="s">
        <v>82</v>
      </c>
      <c r="AV2089" s="14" t="s">
        <v>82</v>
      </c>
      <c r="AW2089" s="14" t="s">
        <v>33</v>
      </c>
      <c r="AX2089" s="14" t="s">
        <v>72</v>
      </c>
      <c r="AY2089" s="214" t="s">
        <v>143</v>
      </c>
    </row>
    <row r="2090" spans="2:51" s="13" customFormat="1" ht="12">
      <c r="B2090" s="193"/>
      <c r="C2090" s="194"/>
      <c r="D2090" s="195" t="s">
        <v>155</v>
      </c>
      <c r="E2090" s="196" t="s">
        <v>19</v>
      </c>
      <c r="F2090" s="197" t="s">
        <v>359</v>
      </c>
      <c r="G2090" s="194"/>
      <c r="H2090" s="196" t="s">
        <v>19</v>
      </c>
      <c r="I2090" s="198"/>
      <c r="J2090" s="194"/>
      <c r="K2090" s="194"/>
      <c r="L2090" s="199"/>
      <c r="M2090" s="200"/>
      <c r="N2090" s="201"/>
      <c r="O2090" s="201"/>
      <c r="P2090" s="201"/>
      <c r="Q2090" s="201"/>
      <c r="R2090" s="201"/>
      <c r="S2090" s="201"/>
      <c r="T2090" s="202"/>
      <c r="AT2090" s="203" t="s">
        <v>155</v>
      </c>
      <c r="AU2090" s="203" t="s">
        <v>82</v>
      </c>
      <c r="AV2090" s="13" t="s">
        <v>80</v>
      </c>
      <c r="AW2090" s="13" t="s">
        <v>33</v>
      </c>
      <c r="AX2090" s="13" t="s">
        <v>72</v>
      </c>
      <c r="AY2090" s="203" t="s">
        <v>143</v>
      </c>
    </row>
    <row r="2091" spans="2:51" s="14" customFormat="1" ht="12">
      <c r="B2091" s="204"/>
      <c r="C2091" s="205"/>
      <c r="D2091" s="195" t="s">
        <v>155</v>
      </c>
      <c r="E2091" s="206" t="s">
        <v>19</v>
      </c>
      <c r="F2091" s="207" t="s">
        <v>2346</v>
      </c>
      <c r="G2091" s="205"/>
      <c r="H2091" s="208">
        <v>8</v>
      </c>
      <c r="I2091" s="209"/>
      <c r="J2091" s="205"/>
      <c r="K2091" s="205"/>
      <c r="L2091" s="210"/>
      <c r="M2091" s="211"/>
      <c r="N2091" s="212"/>
      <c r="O2091" s="212"/>
      <c r="P2091" s="212"/>
      <c r="Q2091" s="212"/>
      <c r="R2091" s="212"/>
      <c r="S2091" s="212"/>
      <c r="T2091" s="213"/>
      <c r="AT2091" s="214" t="s">
        <v>155</v>
      </c>
      <c r="AU2091" s="214" t="s">
        <v>82</v>
      </c>
      <c r="AV2091" s="14" t="s">
        <v>82</v>
      </c>
      <c r="AW2091" s="14" t="s">
        <v>33</v>
      </c>
      <c r="AX2091" s="14" t="s">
        <v>72</v>
      </c>
      <c r="AY2091" s="214" t="s">
        <v>143</v>
      </c>
    </row>
    <row r="2092" spans="2:51" s="16" customFormat="1" ht="12">
      <c r="B2092" s="236"/>
      <c r="C2092" s="237"/>
      <c r="D2092" s="195" t="s">
        <v>155</v>
      </c>
      <c r="E2092" s="238" t="s">
        <v>19</v>
      </c>
      <c r="F2092" s="239" t="s">
        <v>361</v>
      </c>
      <c r="G2092" s="237"/>
      <c r="H2092" s="240">
        <v>26</v>
      </c>
      <c r="I2092" s="241"/>
      <c r="J2092" s="237"/>
      <c r="K2092" s="237"/>
      <c r="L2092" s="242"/>
      <c r="M2092" s="243"/>
      <c r="N2092" s="244"/>
      <c r="O2092" s="244"/>
      <c r="P2092" s="244"/>
      <c r="Q2092" s="244"/>
      <c r="R2092" s="244"/>
      <c r="S2092" s="244"/>
      <c r="T2092" s="245"/>
      <c r="AT2092" s="246" t="s">
        <v>155</v>
      </c>
      <c r="AU2092" s="246" t="s">
        <v>82</v>
      </c>
      <c r="AV2092" s="16" t="s">
        <v>144</v>
      </c>
      <c r="AW2092" s="16" t="s">
        <v>33</v>
      </c>
      <c r="AX2092" s="16" t="s">
        <v>72</v>
      </c>
      <c r="AY2092" s="246" t="s">
        <v>143</v>
      </c>
    </row>
    <row r="2093" spans="2:51" s="13" customFormat="1" ht="12">
      <c r="B2093" s="193"/>
      <c r="C2093" s="194"/>
      <c r="D2093" s="195" t="s">
        <v>155</v>
      </c>
      <c r="E2093" s="196" t="s">
        <v>19</v>
      </c>
      <c r="F2093" s="197" t="s">
        <v>336</v>
      </c>
      <c r="G2093" s="194"/>
      <c r="H2093" s="196" t="s">
        <v>19</v>
      </c>
      <c r="I2093" s="198"/>
      <c r="J2093" s="194"/>
      <c r="K2093" s="194"/>
      <c r="L2093" s="199"/>
      <c r="M2093" s="200"/>
      <c r="N2093" s="201"/>
      <c r="O2093" s="201"/>
      <c r="P2093" s="201"/>
      <c r="Q2093" s="201"/>
      <c r="R2093" s="201"/>
      <c r="S2093" s="201"/>
      <c r="T2093" s="202"/>
      <c r="AT2093" s="203" t="s">
        <v>155</v>
      </c>
      <c r="AU2093" s="203" t="s">
        <v>82</v>
      </c>
      <c r="AV2093" s="13" t="s">
        <v>80</v>
      </c>
      <c r="AW2093" s="13" t="s">
        <v>33</v>
      </c>
      <c r="AX2093" s="13" t="s">
        <v>72</v>
      </c>
      <c r="AY2093" s="203" t="s">
        <v>143</v>
      </c>
    </row>
    <row r="2094" spans="2:51" s="13" customFormat="1" ht="12">
      <c r="B2094" s="193"/>
      <c r="C2094" s="194"/>
      <c r="D2094" s="195" t="s">
        <v>155</v>
      </c>
      <c r="E2094" s="196" t="s">
        <v>19</v>
      </c>
      <c r="F2094" s="197" t="s">
        <v>362</v>
      </c>
      <c r="G2094" s="194"/>
      <c r="H2094" s="196" t="s">
        <v>19</v>
      </c>
      <c r="I2094" s="198"/>
      <c r="J2094" s="194"/>
      <c r="K2094" s="194"/>
      <c r="L2094" s="199"/>
      <c r="M2094" s="200"/>
      <c r="N2094" s="201"/>
      <c r="O2094" s="201"/>
      <c r="P2094" s="201"/>
      <c r="Q2094" s="201"/>
      <c r="R2094" s="201"/>
      <c r="S2094" s="201"/>
      <c r="T2094" s="202"/>
      <c r="AT2094" s="203" t="s">
        <v>155</v>
      </c>
      <c r="AU2094" s="203" t="s">
        <v>82</v>
      </c>
      <c r="AV2094" s="13" t="s">
        <v>80</v>
      </c>
      <c r="AW2094" s="13" t="s">
        <v>33</v>
      </c>
      <c r="AX2094" s="13" t="s">
        <v>72</v>
      </c>
      <c r="AY2094" s="203" t="s">
        <v>143</v>
      </c>
    </row>
    <row r="2095" spans="2:51" s="14" customFormat="1" ht="12">
      <c r="B2095" s="204"/>
      <c r="C2095" s="205"/>
      <c r="D2095" s="195" t="s">
        <v>155</v>
      </c>
      <c r="E2095" s="206" t="s">
        <v>19</v>
      </c>
      <c r="F2095" s="207" t="s">
        <v>2343</v>
      </c>
      <c r="G2095" s="205"/>
      <c r="H2095" s="208">
        <v>3</v>
      </c>
      <c r="I2095" s="209"/>
      <c r="J2095" s="205"/>
      <c r="K2095" s="205"/>
      <c r="L2095" s="210"/>
      <c r="M2095" s="211"/>
      <c r="N2095" s="212"/>
      <c r="O2095" s="212"/>
      <c r="P2095" s="212"/>
      <c r="Q2095" s="212"/>
      <c r="R2095" s="212"/>
      <c r="S2095" s="212"/>
      <c r="T2095" s="213"/>
      <c r="AT2095" s="214" t="s">
        <v>155</v>
      </c>
      <c r="AU2095" s="214" t="s">
        <v>82</v>
      </c>
      <c r="AV2095" s="14" t="s">
        <v>82</v>
      </c>
      <c r="AW2095" s="14" t="s">
        <v>33</v>
      </c>
      <c r="AX2095" s="14" t="s">
        <v>72</v>
      </c>
      <c r="AY2095" s="214" t="s">
        <v>143</v>
      </c>
    </row>
    <row r="2096" spans="2:51" s="13" customFormat="1" ht="12">
      <c r="B2096" s="193"/>
      <c r="C2096" s="194"/>
      <c r="D2096" s="195" t="s">
        <v>155</v>
      </c>
      <c r="E2096" s="196" t="s">
        <v>19</v>
      </c>
      <c r="F2096" s="197" t="s">
        <v>364</v>
      </c>
      <c r="G2096" s="194"/>
      <c r="H2096" s="196" t="s">
        <v>19</v>
      </c>
      <c r="I2096" s="198"/>
      <c r="J2096" s="194"/>
      <c r="K2096" s="194"/>
      <c r="L2096" s="199"/>
      <c r="M2096" s="200"/>
      <c r="N2096" s="201"/>
      <c r="O2096" s="201"/>
      <c r="P2096" s="201"/>
      <c r="Q2096" s="201"/>
      <c r="R2096" s="201"/>
      <c r="S2096" s="201"/>
      <c r="T2096" s="202"/>
      <c r="AT2096" s="203" t="s">
        <v>155</v>
      </c>
      <c r="AU2096" s="203" t="s">
        <v>82</v>
      </c>
      <c r="AV2096" s="13" t="s">
        <v>80</v>
      </c>
      <c r="AW2096" s="13" t="s">
        <v>33</v>
      </c>
      <c r="AX2096" s="13" t="s">
        <v>72</v>
      </c>
      <c r="AY2096" s="203" t="s">
        <v>143</v>
      </c>
    </row>
    <row r="2097" spans="2:51" s="14" customFormat="1" ht="12">
      <c r="B2097" s="204"/>
      <c r="C2097" s="205"/>
      <c r="D2097" s="195" t="s">
        <v>155</v>
      </c>
      <c r="E2097" s="206" t="s">
        <v>19</v>
      </c>
      <c r="F2097" s="207" t="s">
        <v>2347</v>
      </c>
      <c r="G2097" s="205"/>
      <c r="H2097" s="208">
        <v>2.85</v>
      </c>
      <c r="I2097" s="209"/>
      <c r="J2097" s="205"/>
      <c r="K2097" s="205"/>
      <c r="L2097" s="210"/>
      <c r="M2097" s="211"/>
      <c r="N2097" s="212"/>
      <c r="O2097" s="212"/>
      <c r="P2097" s="212"/>
      <c r="Q2097" s="212"/>
      <c r="R2097" s="212"/>
      <c r="S2097" s="212"/>
      <c r="T2097" s="213"/>
      <c r="AT2097" s="214" t="s">
        <v>155</v>
      </c>
      <c r="AU2097" s="214" t="s">
        <v>82</v>
      </c>
      <c r="AV2097" s="14" t="s">
        <v>82</v>
      </c>
      <c r="AW2097" s="14" t="s">
        <v>33</v>
      </c>
      <c r="AX2097" s="14" t="s">
        <v>72</v>
      </c>
      <c r="AY2097" s="214" t="s">
        <v>143</v>
      </c>
    </row>
    <row r="2098" spans="2:51" s="13" customFormat="1" ht="12">
      <c r="B2098" s="193"/>
      <c r="C2098" s="194"/>
      <c r="D2098" s="195" t="s">
        <v>155</v>
      </c>
      <c r="E2098" s="196" t="s">
        <v>19</v>
      </c>
      <c r="F2098" s="197" t="s">
        <v>366</v>
      </c>
      <c r="G2098" s="194"/>
      <c r="H2098" s="196" t="s">
        <v>19</v>
      </c>
      <c r="I2098" s="198"/>
      <c r="J2098" s="194"/>
      <c r="K2098" s="194"/>
      <c r="L2098" s="199"/>
      <c r="M2098" s="200"/>
      <c r="N2098" s="201"/>
      <c r="O2098" s="201"/>
      <c r="P2098" s="201"/>
      <c r="Q2098" s="201"/>
      <c r="R2098" s="201"/>
      <c r="S2098" s="201"/>
      <c r="T2098" s="202"/>
      <c r="AT2098" s="203" t="s">
        <v>155</v>
      </c>
      <c r="AU2098" s="203" t="s">
        <v>82</v>
      </c>
      <c r="AV2098" s="13" t="s">
        <v>80</v>
      </c>
      <c r="AW2098" s="13" t="s">
        <v>33</v>
      </c>
      <c r="AX2098" s="13" t="s">
        <v>72</v>
      </c>
      <c r="AY2098" s="203" t="s">
        <v>143</v>
      </c>
    </row>
    <row r="2099" spans="2:51" s="14" customFormat="1" ht="12">
      <c r="B2099" s="204"/>
      <c r="C2099" s="205"/>
      <c r="D2099" s="195" t="s">
        <v>155</v>
      </c>
      <c r="E2099" s="206" t="s">
        <v>19</v>
      </c>
      <c r="F2099" s="207" t="s">
        <v>2343</v>
      </c>
      <c r="G2099" s="205"/>
      <c r="H2099" s="208">
        <v>3</v>
      </c>
      <c r="I2099" s="209"/>
      <c r="J2099" s="205"/>
      <c r="K2099" s="205"/>
      <c r="L2099" s="210"/>
      <c r="M2099" s="211"/>
      <c r="N2099" s="212"/>
      <c r="O2099" s="212"/>
      <c r="P2099" s="212"/>
      <c r="Q2099" s="212"/>
      <c r="R2099" s="212"/>
      <c r="S2099" s="212"/>
      <c r="T2099" s="213"/>
      <c r="AT2099" s="214" t="s">
        <v>155</v>
      </c>
      <c r="AU2099" s="214" t="s">
        <v>82</v>
      </c>
      <c r="AV2099" s="14" t="s">
        <v>82</v>
      </c>
      <c r="AW2099" s="14" t="s">
        <v>33</v>
      </c>
      <c r="AX2099" s="14" t="s">
        <v>72</v>
      </c>
      <c r="AY2099" s="214" t="s">
        <v>143</v>
      </c>
    </row>
    <row r="2100" spans="2:51" s="13" customFormat="1" ht="12">
      <c r="B2100" s="193"/>
      <c r="C2100" s="194"/>
      <c r="D2100" s="195" t="s">
        <v>155</v>
      </c>
      <c r="E2100" s="196" t="s">
        <v>19</v>
      </c>
      <c r="F2100" s="197" t="s">
        <v>367</v>
      </c>
      <c r="G2100" s="194"/>
      <c r="H2100" s="196" t="s">
        <v>19</v>
      </c>
      <c r="I2100" s="198"/>
      <c r="J2100" s="194"/>
      <c r="K2100" s="194"/>
      <c r="L2100" s="199"/>
      <c r="M2100" s="200"/>
      <c r="N2100" s="201"/>
      <c r="O2100" s="201"/>
      <c r="P2100" s="201"/>
      <c r="Q2100" s="201"/>
      <c r="R2100" s="201"/>
      <c r="S2100" s="201"/>
      <c r="T2100" s="202"/>
      <c r="AT2100" s="203" t="s">
        <v>155</v>
      </c>
      <c r="AU2100" s="203" t="s">
        <v>82</v>
      </c>
      <c r="AV2100" s="13" t="s">
        <v>80</v>
      </c>
      <c r="AW2100" s="13" t="s">
        <v>33</v>
      </c>
      <c r="AX2100" s="13" t="s">
        <v>72</v>
      </c>
      <c r="AY2100" s="203" t="s">
        <v>143</v>
      </c>
    </row>
    <row r="2101" spans="2:51" s="14" customFormat="1" ht="12">
      <c r="B2101" s="204"/>
      <c r="C2101" s="205"/>
      <c r="D2101" s="195" t="s">
        <v>155</v>
      </c>
      <c r="E2101" s="206" t="s">
        <v>19</v>
      </c>
      <c r="F2101" s="207" t="s">
        <v>2348</v>
      </c>
      <c r="G2101" s="205"/>
      <c r="H2101" s="208">
        <v>5.61</v>
      </c>
      <c r="I2101" s="209"/>
      <c r="J2101" s="205"/>
      <c r="K2101" s="205"/>
      <c r="L2101" s="210"/>
      <c r="M2101" s="211"/>
      <c r="N2101" s="212"/>
      <c r="O2101" s="212"/>
      <c r="P2101" s="212"/>
      <c r="Q2101" s="212"/>
      <c r="R2101" s="212"/>
      <c r="S2101" s="212"/>
      <c r="T2101" s="213"/>
      <c r="AT2101" s="214" t="s">
        <v>155</v>
      </c>
      <c r="AU2101" s="214" t="s">
        <v>82</v>
      </c>
      <c r="AV2101" s="14" t="s">
        <v>82</v>
      </c>
      <c r="AW2101" s="14" t="s">
        <v>33</v>
      </c>
      <c r="AX2101" s="14" t="s">
        <v>72</v>
      </c>
      <c r="AY2101" s="214" t="s">
        <v>143</v>
      </c>
    </row>
    <row r="2102" spans="2:51" s="13" customFormat="1" ht="12">
      <c r="B2102" s="193"/>
      <c r="C2102" s="194"/>
      <c r="D2102" s="195" t="s">
        <v>155</v>
      </c>
      <c r="E2102" s="196" t="s">
        <v>19</v>
      </c>
      <c r="F2102" s="197" t="s">
        <v>337</v>
      </c>
      <c r="G2102" s="194"/>
      <c r="H2102" s="196" t="s">
        <v>19</v>
      </c>
      <c r="I2102" s="198"/>
      <c r="J2102" s="194"/>
      <c r="K2102" s="194"/>
      <c r="L2102" s="199"/>
      <c r="M2102" s="200"/>
      <c r="N2102" s="201"/>
      <c r="O2102" s="201"/>
      <c r="P2102" s="201"/>
      <c r="Q2102" s="201"/>
      <c r="R2102" s="201"/>
      <c r="S2102" s="201"/>
      <c r="T2102" s="202"/>
      <c r="AT2102" s="203" t="s">
        <v>155</v>
      </c>
      <c r="AU2102" s="203" t="s">
        <v>82</v>
      </c>
      <c r="AV2102" s="13" t="s">
        <v>80</v>
      </c>
      <c r="AW2102" s="13" t="s">
        <v>33</v>
      </c>
      <c r="AX2102" s="13" t="s">
        <v>72</v>
      </c>
      <c r="AY2102" s="203" t="s">
        <v>143</v>
      </c>
    </row>
    <row r="2103" spans="2:51" s="14" customFormat="1" ht="12">
      <c r="B2103" s="204"/>
      <c r="C2103" s="205"/>
      <c r="D2103" s="195" t="s">
        <v>155</v>
      </c>
      <c r="E2103" s="206" t="s">
        <v>19</v>
      </c>
      <c r="F2103" s="207" t="s">
        <v>2349</v>
      </c>
      <c r="G2103" s="205"/>
      <c r="H2103" s="208">
        <v>4.8</v>
      </c>
      <c r="I2103" s="209"/>
      <c r="J2103" s="205"/>
      <c r="K2103" s="205"/>
      <c r="L2103" s="210"/>
      <c r="M2103" s="211"/>
      <c r="N2103" s="212"/>
      <c r="O2103" s="212"/>
      <c r="P2103" s="212"/>
      <c r="Q2103" s="212"/>
      <c r="R2103" s="212"/>
      <c r="S2103" s="212"/>
      <c r="T2103" s="213"/>
      <c r="AT2103" s="214" t="s">
        <v>155</v>
      </c>
      <c r="AU2103" s="214" t="s">
        <v>82</v>
      </c>
      <c r="AV2103" s="14" t="s">
        <v>82</v>
      </c>
      <c r="AW2103" s="14" t="s">
        <v>33</v>
      </c>
      <c r="AX2103" s="14" t="s">
        <v>72</v>
      </c>
      <c r="AY2103" s="214" t="s">
        <v>143</v>
      </c>
    </row>
    <row r="2104" spans="2:51" s="13" customFormat="1" ht="12">
      <c r="B2104" s="193"/>
      <c r="C2104" s="194"/>
      <c r="D2104" s="195" t="s">
        <v>155</v>
      </c>
      <c r="E2104" s="196" t="s">
        <v>19</v>
      </c>
      <c r="F2104" s="197" t="s">
        <v>370</v>
      </c>
      <c r="G2104" s="194"/>
      <c r="H2104" s="196" t="s">
        <v>19</v>
      </c>
      <c r="I2104" s="198"/>
      <c r="J2104" s="194"/>
      <c r="K2104" s="194"/>
      <c r="L2104" s="199"/>
      <c r="M2104" s="200"/>
      <c r="N2104" s="201"/>
      <c r="O2104" s="201"/>
      <c r="P2104" s="201"/>
      <c r="Q2104" s="201"/>
      <c r="R2104" s="201"/>
      <c r="S2104" s="201"/>
      <c r="T2104" s="202"/>
      <c r="AT2104" s="203" t="s">
        <v>155</v>
      </c>
      <c r="AU2104" s="203" t="s">
        <v>82</v>
      </c>
      <c r="AV2104" s="13" t="s">
        <v>80</v>
      </c>
      <c r="AW2104" s="13" t="s">
        <v>33</v>
      </c>
      <c r="AX2104" s="13" t="s">
        <v>72</v>
      </c>
      <c r="AY2104" s="203" t="s">
        <v>143</v>
      </c>
    </row>
    <row r="2105" spans="2:51" s="14" customFormat="1" ht="12">
      <c r="B2105" s="204"/>
      <c r="C2105" s="205"/>
      <c r="D2105" s="195" t="s">
        <v>155</v>
      </c>
      <c r="E2105" s="206" t="s">
        <v>19</v>
      </c>
      <c r="F2105" s="207" t="s">
        <v>1161</v>
      </c>
      <c r="G2105" s="205"/>
      <c r="H2105" s="208">
        <v>2.3</v>
      </c>
      <c r="I2105" s="209"/>
      <c r="J2105" s="205"/>
      <c r="K2105" s="205"/>
      <c r="L2105" s="210"/>
      <c r="M2105" s="211"/>
      <c r="N2105" s="212"/>
      <c r="O2105" s="212"/>
      <c r="P2105" s="212"/>
      <c r="Q2105" s="212"/>
      <c r="R2105" s="212"/>
      <c r="S2105" s="212"/>
      <c r="T2105" s="213"/>
      <c r="AT2105" s="214" t="s">
        <v>155</v>
      </c>
      <c r="AU2105" s="214" t="s">
        <v>82</v>
      </c>
      <c r="AV2105" s="14" t="s">
        <v>82</v>
      </c>
      <c r="AW2105" s="14" t="s">
        <v>33</v>
      </c>
      <c r="AX2105" s="14" t="s">
        <v>72</v>
      </c>
      <c r="AY2105" s="214" t="s">
        <v>143</v>
      </c>
    </row>
    <row r="2106" spans="2:51" s="13" customFormat="1" ht="12">
      <c r="B2106" s="193"/>
      <c r="C2106" s="194"/>
      <c r="D2106" s="195" t="s">
        <v>155</v>
      </c>
      <c r="E2106" s="196" t="s">
        <v>19</v>
      </c>
      <c r="F2106" s="197" t="s">
        <v>372</v>
      </c>
      <c r="G2106" s="194"/>
      <c r="H2106" s="196" t="s">
        <v>19</v>
      </c>
      <c r="I2106" s="198"/>
      <c r="J2106" s="194"/>
      <c r="K2106" s="194"/>
      <c r="L2106" s="199"/>
      <c r="M2106" s="200"/>
      <c r="N2106" s="201"/>
      <c r="O2106" s="201"/>
      <c r="P2106" s="201"/>
      <c r="Q2106" s="201"/>
      <c r="R2106" s="201"/>
      <c r="S2106" s="201"/>
      <c r="T2106" s="202"/>
      <c r="AT2106" s="203" t="s">
        <v>155</v>
      </c>
      <c r="AU2106" s="203" t="s">
        <v>82</v>
      </c>
      <c r="AV2106" s="13" t="s">
        <v>80</v>
      </c>
      <c r="AW2106" s="13" t="s">
        <v>33</v>
      </c>
      <c r="AX2106" s="13" t="s">
        <v>72</v>
      </c>
      <c r="AY2106" s="203" t="s">
        <v>143</v>
      </c>
    </row>
    <row r="2107" spans="2:51" s="14" customFormat="1" ht="12">
      <c r="B2107" s="204"/>
      <c r="C2107" s="205"/>
      <c r="D2107" s="195" t="s">
        <v>155</v>
      </c>
      <c r="E2107" s="206" t="s">
        <v>19</v>
      </c>
      <c r="F2107" s="207" t="s">
        <v>2350</v>
      </c>
      <c r="G2107" s="205"/>
      <c r="H2107" s="208">
        <v>4.8</v>
      </c>
      <c r="I2107" s="209"/>
      <c r="J2107" s="205"/>
      <c r="K2107" s="205"/>
      <c r="L2107" s="210"/>
      <c r="M2107" s="211"/>
      <c r="N2107" s="212"/>
      <c r="O2107" s="212"/>
      <c r="P2107" s="212"/>
      <c r="Q2107" s="212"/>
      <c r="R2107" s="212"/>
      <c r="S2107" s="212"/>
      <c r="T2107" s="213"/>
      <c r="AT2107" s="214" t="s">
        <v>155</v>
      </c>
      <c r="AU2107" s="214" t="s">
        <v>82</v>
      </c>
      <c r="AV2107" s="14" t="s">
        <v>82</v>
      </c>
      <c r="AW2107" s="14" t="s">
        <v>33</v>
      </c>
      <c r="AX2107" s="14" t="s">
        <v>72</v>
      </c>
      <c r="AY2107" s="214" t="s">
        <v>143</v>
      </c>
    </row>
    <row r="2108" spans="2:51" s="13" customFormat="1" ht="12">
      <c r="B2108" s="193"/>
      <c r="C2108" s="194"/>
      <c r="D2108" s="195" t="s">
        <v>155</v>
      </c>
      <c r="E2108" s="196" t="s">
        <v>19</v>
      </c>
      <c r="F2108" s="197" t="s">
        <v>339</v>
      </c>
      <c r="G2108" s="194"/>
      <c r="H2108" s="196" t="s">
        <v>19</v>
      </c>
      <c r="I2108" s="198"/>
      <c r="J2108" s="194"/>
      <c r="K2108" s="194"/>
      <c r="L2108" s="199"/>
      <c r="M2108" s="200"/>
      <c r="N2108" s="201"/>
      <c r="O2108" s="201"/>
      <c r="P2108" s="201"/>
      <c r="Q2108" s="201"/>
      <c r="R2108" s="201"/>
      <c r="S2108" s="201"/>
      <c r="T2108" s="202"/>
      <c r="AT2108" s="203" t="s">
        <v>155</v>
      </c>
      <c r="AU2108" s="203" t="s">
        <v>82</v>
      </c>
      <c r="AV2108" s="13" t="s">
        <v>80</v>
      </c>
      <c r="AW2108" s="13" t="s">
        <v>33</v>
      </c>
      <c r="AX2108" s="13" t="s">
        <v>72</v>
      </c>
      <c r="AY2108" s="203" t="s">
        <v>143</v>
      </c>
    </row>
    <row r="2109" spans="2:51" s="14" customFormat="1" ht="12">
      <c r="B2109" s="204"/>
      <c r="C2109" s="205"/>
      <c r="D2109" s="195" t="s">
        <v>155</v>
      </c>
      <c r="E2109" s="206" t="s">
        <v>19</v>
      </c>
      <c r="F2109" s="207" t="s">
        <v>2351</v>
      </c>
      <c r="G2109" s="205"/>
      <c r="H2109" s="208">
        <v>4.4</v>
      </c>
      <c r="I2109" s="209"/>
      <c r="J2109" s="205"/>
      <c r="K2109" s="205"/>
      <c r="L2109" s="210"/>
      <c r="M2109" s="211"/>
      <c r="N2109" s="212"/>
      <c r="O2109" s="212"/>
      <c r="P2109" s="212"/>
      <c r="Q2109" s="212"/>
      <c r="R2109" s="212"/>
      <c r="S2109" s="212"/>
      <c r="T2109" s="213"/>
      <c r="AT2109" s="214" t="s">
        <v>155</v>
      </c>
      <c r="AU2109" s="214" t="s">
        <v>82</v>
      </c>
      <c r="AV2109" s="14" t="s">
        <v>82</v>
      </c>
      <c r="AW2109" s="14" t="s">
        <v>33</v>
      </c>
      <c r="AX2109" s="14" t="s">
        <v>72</v>
      </c>
      <c r="AY2109" s="214" t="s">
        <v>143</v>
      </c>
    </row>
    <row r="2110" spans="2:51" s="13" customFormat="1" ht="12">
      <c r="B2110" s="193"/>
      <c r="C2110" s="194"/>
      <c r="D2110" s="195" t="s">
        <v>155</v>
      </c>
      <c r="E2110" s="196" t="s">
        <v>19</v>
      </c>
      <c r="F2110" s="197" t="s">
        <v>375</v>
      </c>
      <c r="G2110" s="194"/>
      <c r="H2110" s="196" t="s">
        <v>19</v>
      </c>
      <c r="I2110" s="198"/>
      <c r="J2110" s="194"/>
      <c r="K2110" s="194"/>
      <c r="L2110" s="199"/>
      <c r="M2110" s="200"/>
      <c r="N2110" s="201"/>
      <c r="O2110" s="201"/>
      <c r="P2110" s="201"/>
      <c r="Q2110" s="201"/>
      <c r="R2110" s="201"/>
      <c r="S2110" s="201"/>
      <c r="T2110" s="202"/>
      <c r="AT2110" s="203" t="s">
        <v>155</v>
      </c>
      <c r="AU2110" s="203" t="s">
        <v>82</v>
      </c>
      <c r="AV2110" s="13" t="s">
        <v>80</v>
      </c>
      <c r="AW2110" s="13" t="s">
        <v>33</v>
      </c>
      <c r="AX2110" s="13" t="s">
        <v>72</v>
      </c>
      <c r="AY2110" s="203" t="s">
        <v>143</v>
      </c>
    </row>
    <row r="2111" spans="2:51" s="14" customFormat="1" ht="12">
      <c r="B2111" s="204"/>
      <c r="C2111" s="205"/>
      <c r="D2111" s="195" t="s">
        <v>155</v>
      </c>
      <c r="E2111" s="206" t="s">
        <v>19</v>
      </c>
      <c r="F2111" s="207" t="s">
        <v>2352</v>
      </c>
      <c r="G2111" s="205"/>
      <c r="H2111" s="208">
        <v>5.1</v>
      </c>
      <c r="I2111" s="209"/>
      <c r="J2111" s="205"/>
      <c r="K2111" s="205"/>
      <c r="L2111" s="210"/>
      <c r="M2111" s="211"/>
      <c r="N2111" s="212"/>
      <c r="O2111" s="212"/>
      <c r="P2111" s="212"/>
      <c r="Q2111" s="212"/>
      <c r="R2111" s="212"/>
      <c r="S2111" s="212"/>
      <c r="T2111" s="213"/>
      <c r="AT2111" s="214" t="s">
        <v>155</v>
      </c>
      <c r="AU2111" s="214" t="s">
        <v>82</v>
      </c>
      <c r="AV2111" s="14" t="s">
        <v>82</v>
      </c>
      <c r="AW2111" s="14" t="s">
        <v>33</v>
      </c>
      <c r="AX2111" s="14" t="s">
        <v>72</v>
      </c>
      <c r="AY2111" s="214" t="s">
        <v>143</v>
      </c>
    </row>
    <row r="2112" spans="2:51" s="16" customFormat="1" ht="12">
      <c r="B2112" s="236"/>
      <c r="C2112" s="237"/>
      <c r="D2112" s="195" t="s">
        <v>155</v>
      </c>
      <c r="E2112" s="238" t="s">
        <v>19</v>
      </c>
      <c r="F2112" s="239" t="s">
        <v>361</v>
      </c>
      <c r="G2112" s="237"/>
      <c r="H2112" s="240">
        <v>35.86</v>
      </c>
      <c r="I2112" s="241"/>
      <c r="J2112" s="237"/>
      <c r="K2112" s="237"/>
      <c r="L2112" s="242"/>
      <c r="M2112" s="243"/>
      <c r="N2112" s="244"/>
      <c r="O2112" s="244"/>
      <c r="P2112" s="244"/>
      <c r="Q2112" s="244"/>
      <c r="R2112" s="244"/>
      <c r="S2112" s="244"/>
      <c r="T2112" s="245"/>
      <c r="AT2112" s="246" t="s">
        <v>155</v>
      </c>
      <c r="AU2112" s="246" t="s">
        <v>82</v>
      </c>
      <c r="AV2112" s="16" t="s">
        <v>144</v>
      </c>
      <c r="AW2112" s="16" t="s">
        <v>33</v>
      </c>
      <c r="AX2112" s="16" t="s">
        <v>72</v>
      </c>
      <c r="AY2112" s="246" t="s">
        <v>143</v>
      </c>
    </row>
    <row r="2113" spans="2:51" s="15" customFormat="1" ht="12">
      <c r="B2113" s="215"/>
      <c r="C2113" s="216"/>
      <c r="D2113" s="195" t="s">
        <v>155</v>
      </c>
      <c r="E2113" s="217" t="s">
        <v>19</v>
      </c>
      <c r="F2113" s="218" t="s">
        <v>166</v>
      </c>
      <c r="G2113" s="216"/>
      <c r="H2113" s="219">
        <v>61.86</v>
      </c>
      <c r="I2113" s="220"/>
      <c r="J2113" s="216"/>
      <c r="K2113" s="216"/>
      <c r="L2113" s="221"/>
      <c r="M2113" s="222"/>
      <c r="N2113" s="223"/>
      <c r="O2113" s="223"/>
      <c r="P2113" s="223"/>
      <c r="Q2113" s="223"/>
      <c r="R2113" s="223"/>
      <c r="S2113" s="223"/>
      <c r="T2113" s="224"/>
      <c r="AT2113" s="225" t="s">
        <v>155</v>
      </c>
      <c r="AU2113" s="225" t="s">
        <v>82</v>
      </c>
      <c r="AV2113" s="15" t="s">
        <v>151</v>
      </c>
      <c r="AW2113" s="15" t="s">
        <v>33</v>
      </c>
      <c r="AX2113" s="15" t="s">
        <v>80</v>
      </c>
      <c r="AY2113" s="225" t="s">
        <v>143</v>
      </c>
    </row>
    <row r="2114" spans="1:65" s="2" customFormat="1" ht="24.2" customHeight="1">
      <c r="A2114" s="36"/>
      <c r="B2114" s="37"/>
      <c r="C2114" s="175" t="s">
        <v>2353</v>
      </c>
      <c r="D2114" s="175" t="s">
        <v>146</v>
      </c>
      <c r="E2114" s="176" t="s">
        <v>2354</v>
      </c>
      <c r="F2114" s="177" t="s">
        <v>2355</v>
      </c>
      <c r="G2114" s="178" t="s">
        <v>169</v>
      </c>
      <c r="H2114" s="179">
        <v>164.62</v>
      </c>
      <c r="I2114" s="180"/>
      <c r="J2114" s="181">
        <f>ROUND(I2114*H2114,2)</f>
        <v>0</v>
      </c>
      <c r="K2114" s="177" t="s">
        <v>150</v>
      </c>
      <c r="L2114" s="41"/>
      <c r="M2114" s="182" t="s">
        <v>19</v>
      </c>
      <c r="N2114" s="183" t="s">
        <v>43</v>
      </c>
      <c r="O2114" s="66"/>
      <c r="P2114" s="184">
        <f>O2114*H2114</f>
        <v>0</v>
      </c>
      <c r="Q2114" s="184">
        <v>3E-05</v>
      </c>
      <c r="R2114" s="184">
        <f>Q2114*H2114</f>
        <v>0.0049386000000000005</v>
      </c>
      <c r="S2114" s="184">
        <v>0</v>
      </c>
      <c r="T2114" s="185">
        <f>S2114*H2114</f>
        <v>0</v>
      </c>
      <c r="U2114" s="36"/>
      <c r="V2114" s="36"/>
      <c r="W2114" s="36"/>
      <c r="X2114" s="36"/>
      <c r="Y2114" s="36"/>
      <c r="Z2114" s="36"/>
      <c r="AA2114" s="36"/>
      <c r="AB2114" s="36"/>
      <c r="AC2114" s="36"/>
      <c r="AD2114" s="36"/>
      <c r="AE2114" s="36"/>
      <c r="AR2114" s="186" t="s">
        <v>257</v>
      </c>
      <c r="AT2114" s="186" t="s">
        <v>146</v>
      </c>
      <c r="AU2114" s="186" t="s">
        <v>82</v>
      </c>
      <c r="AY2114" s="19" t="s">
        <v>143</v>
      </c>
      <c r="BE2114" s="187">
        <f>IF(N2114="základní",J2114,0)</f>
        <v>0</v>
      </c>
      <c r="BF2114" s="187">
        <f>IF(N2114="snížená",J2114,0)</f>
        <v>0</v>
      </c>
      <c r="BG2114" s="187">
        <f>IF(N2114="zákl. přenesená",J2114,0)</f>
        <v>0</v>
      </c>
      <c r="BH2114" s="187">
        <f>IF(N2114="sníž. přenesená",J2114,0)</f>
        <v>0</v>
      </c>
      <c r="BI2114" s="187">
        <f>IF(N2114="nulová",J2114,0)</f>
        <v>0</v>
      </c>
      <c r="BJ2114" s="19" t="s">
        <v>80</v>
      </c>
      <c r="BK2114" s="187">
        <f>ROUND(I2114*H2114,2)</f>
        <v>0</v>
      </c>
      <c r="BL2114" s="19" t="s">
        <v>257</v>
      </c>
      <c r="BM2114" s="186" t="s">
        <v>2356</v>
      </c>
    </row>
    <row r="2115" spans="1:47" s="2" customFormat="1" ht="12">
      <c r="A2115" s="36"/>
      <c r="B2115" s="37"/>
      <c r="C2115" s="38"/>
      <c r="D2115" s="188" t="s">
        <v>153</v>
      </c>
      <c r="E2115" s="38"/>
      <c r="F2115" s="189" t="s">
        <v>2357</v>
      </c>
      <c r="G2115" s="38"/>
      <c r="H2115" s="38"/>
      <c r="I2115" s="190"/>
      <c r="J2115" s="38"/>
      <c r="K2115" s="38"/>
      <c r="L2115" s="41"/>
      <c r="M2115" s="191"/>
      <c r="N2115" s="192"/>
      <c r="O2115" s="66"/>
      <c r="P2115" s="66"/>
      <c r="Q2115" s="66"/>
      <c r="R2115" s="66"/>
      <c r="S2115" s="66"/>
      <c r="T2115" s="67"/>
      <c r="U2115" s="36"/>
      <c r="V2115" s="36"/>
      <c r="W2115" s="36"/>
      <c r="X2115" s="36"/>
      <c r="Y2115" s="36"/>
      <c r="Z2115" s="36"/>
      <c r="AA2115" s="36"/>
      <c r="AB2115" s="36"/>
      <c r="AC2115" s="36"/>
      <c r="AD2115" s="36"/>
      <c r="AE2115" s="36"/>
      <c r="AT2115" s="19" t="s">
        <v>153</v>
      </c>
      <c r="AU2115" s="19" t="s">
        <v>82</v>
      </c>
    </row>
    <row r="2116" spans="2:51" s="13" customFormat="1" ht="12">
      <c r="B2116" s="193"/>
      <c r="C2116" s="194"/>
      <c r="D2116" s="195" t="s">
        <v>155</v>
      </c>
      <c r="E2116" s="196" t="s">
        <v>19</v>
      </c>
      <c r="F2116" s="197" t="s">
        <v>163</v>
      </c>
      <c r="G2116" s="194"/>
      <c r="H2116" s="196" t="s">
        <v>19</v>
      </c>
      <c r="I2116" s="198"/>
      <c r="J2116" s="194"/>
      <c r="K2116" s="194"/>
      <c r="L2116" s="199"/>
      <c r="M2116" s="200"/>
      <c r="N2116" s="201"/>
      <c r="O2116" s="201"/>
      <c r="P2116" s="201"/>
      <c r="Q2116" s="201"/>
      <c r="R2116" s="201"/>
      <c r="S2116" s="201"/>
      <c r="T2116" s="202"/>
      <c r="AT2116" s="203" t="s">
        <v>155</v>
      </c>
      <c r="AU2116" s="203" t="s">
        <v>82</v>
      </c>
      <c r="AV2116" s="13" t="s">
        <v>80</v>
      </c>
      <c r="AW2116" s="13" t="s">
        <v>33</v>
      </c>
      <c r="AX2116" s="13" t="s">
        <v>72</v>
      </c>
      <c r="AY2116" s="203" t="s">
        <v>143</v>
      </c>
    </row>
    <row r="2117" spans="2:51" s="13" customFormat="1" ht="12">
      <c r="B2117" s="193"/>
      <c r="C2117" s="194"/>
      <c r="D2117" s="195" t="s">
        <v>155</v>
      </c>
      <c r="E2117" s="196" t="s">
        <v>19</v>
      </c>
      <c r="F2117" s="197" t="s">
        <v>347</v>
      </c>
      <c r="G2117" s="194"/>
      <c r="H2117" s="196" t="s">
        <v>19</v>
      </c>
      <c r="I2117" s="198"/>
      <c r="J2117" s="194"/>
      <c r="K2117" s="194"/>
      <c r="L2117" s="199"/>
      <c r="M2117" s="200"/>
      <c r="N2117" s="201"/>
      <c r="O2117" s="201"/>
      <c r="P2117" s="201"/>
      <c r="Q2117" s="201"/>
      <c r="R2117" s="201"/>
      <c r="S2117" s="201"/>
      <c r="T2117" s="202"/>
      <c r="AT2117" s="203" t="s">
        <v>155</v>
      </c>
      <c r="AU2117" s="203" t="s">
        <v>82</v>
      </c>
      <c r="AV2117" s="13" t="s">
        <v>80</v>
      </c>
      <c r="AW2117" s="13" t="s">
        <v>33</v>
      </c>
      <c r="AX2117" s="13" t="s">
        <v>72</v>
      </c>
      <c r="AY2117" s="203" t="s">
        <v>143</v>
      </c>
    </row>
    <row r="2118" spans="2:51" s="14" customFormat="1" ht="12">
      <c r="B2118" s="204"/>
      <c r="C2118" s="205"/>
      <c r="D2118" s="195" t="s">
        <v>155</v>
      </c>
      <c r="E2118" s="206" t="s">
        <v>19</v>
      </c>
      <c r="F2118" s="207" t="s">
        <v>2358</v>
      </c>
      <c r="G2118" s="205"/>
      <c r="H2118" s="208">
        <v>8</v>
      </c>
      <c r="I2118" s="209"/>
      <c r="J2118" s="205"/>
      <c r="K2118" s="205"/>
      <c r="L2118" s="210"/>
      <c r="M2118" s="211"/>
      <c r="N2118" s="212"/>
      <c r="O2118" s="212"/>
      <c r="P2118" s="212"/>
      <c r="Q2118" s="212"/>
      <c r="R2118" s="212"/>
      <c r="S2118" s="212"/>
      <c r="T2118" s="213"/>
      <c r="AT2118" s="214" t="s">
        <v>155</v>
      </c>
      <c r="AU2118" s="214" t="s">
        <v>82</v>
      </c>
      <c r="AV2118" s="14" t="s">
        <v>82</v>
      </c>
      <c r="AW2118" s="14" t="s">
        <v>33</v>
      </c>
      <c r="AX2118" s="14" t="s">
        <v>72</v>
      </c>
      <c r="AY2118" s="214" t="s">
        <v>143</v>
      </c>
    </row>
    <row r="2119" spans="2:51" s="13" customFormat="1" ht="12">
      <c r="B2119" s="193"/>
      <c r="C2119" s="194"/>
      <c r="D2119" s="195" t="s">
        <v>155</v>
      </c>
      <c r="E2119" s="196" t="s">
        <v>19</v>
      </c>
      <c r="F2119" s="197" t="s">
        <v>349</v>
      </c>
      <c r="G2119" s="194"/>
      <c r="H2119" s="196" t="s">
        <v>19</v>
      </c>
      <c r="I2119" s="198"/>
      <c r="J2119" s="194"/>
      <c r="K2119" s="194"/>
      <c r="L2119" s="199"/>
      <c r="M2119" s="200"/>
      <c r="N2119" s="201"/>
      <c r="O2119" s="201"/>
      <c r="P2119" s="201"/>
      <c r="Q2119" s="201"/>
      <c r="R2119" s="201"/>
      <c r="S2119" s="201"/>
      <c r="T2119" s="202"/>
      <c r="AT2119" s="203" t="s">
        <v>155</v>
      </c>
      <c r="AU2119" s="203" t="s">
        <v>82</v>
      </c>
      <c r="AV2119" s="13" t="s">
        <v>80</v>
      </c>
      <c r="AW2119" s="13" t="s">
        <v>33</v>
      </c>
      <c r="AX2119" s="13" t="s">
        <v>72</v>
      </c>
      <c r="AY2119" s="203" t="s">
        <v>143</v>
      </c>
    </row>
    <row r="2120" spans="2:51" s="14" customFormat="1" ht="12">
      <c r="B2120" s="204"/>
      <c r="C2120" s="205"/>
      <c r="D2120" s="195" t="s">
        <v>155</v>
      </c>
      <c r="E2120" s="206" t="s">
        <v>19</v>
      </c>
      <c r="F2120" s="207" t="s">
        <v>2359</v>
      </c>
      <c r="G2120" s="205"/>
      <c r="H2120" s="208">
        <v>3.2</v>
      </c>
      <c r="I2120" s="209"/>
      <c r="J2120" s="205"/>
      <c r="K2120" s="205"/>
      <c r="L2120" s="210"/>
      <c r="M2120" s="211"/>
      <c r="N2120" s="212"/>
      <c r="O2120" s="212"/>
      <c r="P2120" s="212"/>
      <c r="Q2120" s="212"/>
      <c r="R2120" s="212"/>
      <c r="S2120" s="212"/>
      <c r="T2120" s="213"/>
      <c r="AT2120" s="214" t="s">
        <v>155</v>
      </c>
      <c r="AU2120" s="214" t="s">
        <v>82</v>
      </c>
      <c r="AV2120" s="14" t="s">
        <v>82</v>
      </c>
      <c r="AW2120" s="14" t="s">
        <v>33</v>
      </c>
      <c r="AX2120" s="14" t="s">
        <v>72</v>
      </c>
      <c r="AY2120" s="214" t="s">
        <v>143</v>
      </c>
    </row>
    <row r="2121" spans="2:51" s="13" customFormat="1" ht="12">
      <c r="B2121" s="193"/>
      <c r="C2121" s="194"/>
      <c r="D2121" s="195" t="s">
        <v>155</v>
      </c>
      <c r="E2121" s="196" t="s">
        <v>19</v>
      </c>
      <c r="F2121" s="197" t="s">
        <v>351</v>
      </c>
      <c r="G2121" s="194"/>
      <c r="H2121" s="196" t="s">
        <v>19</v>
      </c>
      <c r="I2121" s="198"/>
      <c r="J2121" s="194"/>
      <c r="K2121" s="194"/>
      <c r="L2121" s="199"/>
      <c r="M2121" s="200"/>
      <c r="N2121" s="201"/>
      <c r="O2121" s="201"/>
      <c r="P2121" s="201"/>
      <c r="Q2121" s="201"/>
      <c r="R2121" s="201"/>
      <c r="S2121" s="201"/>
      <c r="T2121" s="202"/>
      <c r="AT2121" s="203" t="s">
        <v>155</v>
      </c>
      <c r="AU2121" s="203" t="s">
        <v>82</v>
      </c>
      <c r="AV2121" s="13" t="s">
        <v>80</v>
      </c>
      <c r="AW2121" s="13" t="s">
        <v>33</v>
      </c>
      <c r="AX2121" s="13" t="s">
        <v>72</v>
      </c>
      <c r="AY2121" s="203" t="s">
        <v>143</v>
      </c>
    </row>
    <row r="2122" spans="2:51" s="14" customFormat="1" ht="12">
      <c r="B2122" s="204"/>
      <c r="C2122" s="205"/>
      <c r="D2122" s="195" t="s">
        <v>155</v>
      </c>
      <c r="E2122" s="206" t="s">
        <v>19</v>
      </c>
      <c r="F2122" s="207" t="s">
        <v>610</v>
      </c>
      <c r="G2122" s="205"/>
      <c r="H2122" s="208">
        <v>2.4</v>
      </c>
      <c r="I2122" s="209"/>
      <c r="J2122" s="205"/>
      <c r="K2122" s="205"/>
      <c r="L2122" s="210"/>
      <c r="M2122" s="211"/>
      <c r="N2122" s="212"/>
      <c r="O2122" s="212"/>
      <c r="P2122" s="212"/>
      <c r="Q2122" s="212"/>
      <c r="R2122" s="212"/>
      <c r="S2122" s="212"/>
      <c r="T2122" s="213"/>
      <c r="AT2122" s="214" t="s">
        <v>155</v>
      </c>
      <c r="AU2122" s="214" t="s">
        <v>82</v>
      </c>
      <c r="AV2122" s="14" t="s">
        <v>82</v>
      </c>
      <c r="AW2122" s="14" t="s">
        <v>33</v>
      </c>
      <c r="AX2122" s="14" t="s">
        <v>72</v>
      </c>
      <c r="AY2122" s="214" t="s">
        <v>143</v>
      </c>
    </row>
    <row r="2123" spans="2:51" s="13" customFormat="1" ht="12">
      <c r="B2123" s="193"/>
      <c r="C2123" s="194"/>
      <c r="D2123" s="195" t="s">
        <v>155</v>
      </c>
      <c r="E2123" s="196" t="s">
        <v>19</v>
      </c>
      <c r="F2123" s="197" t="s">
        <v>353</v>
      </c>
      <c r="G2123" s="194"/>
      <c r="H2123" s="196" t="s">
        <v>19</v>
      </c>
      <c r="I2123" s="198"/>
      <c r="J2123" s="194"/>
      <c r="K2123" s="194"/>
      <c r="L2123" s="199"/>
      <c r="M2123" s="200"/>
      <c r="N2123" s="201"/>
      <c r="O2123" s="201"/>
      <c r="P2123" s="201"/>
      <c r="Q2123" s="201"/>
      <c r="R2123" s="201"/>
      <c r="S2123" s="201"/>
      <c r="T2123" s="202"/>
      <c r="AT2123" s="203" t="s">
        <v>155</v>
      </c>
      <c r="AU2123" s="203" t="s">
        <v>82</v>
      </c>
      <c r="AV2123" s="13" t="s">
        <v>80</v>
      </c>
      <c r="AW2123" s="13" t="s">
        <v>33</v>
      </c>
      <c r="AX2123" s="13" t="s">
        <v>72</v>
      </c>
      <c r="AY2123" s="203" t="s">
        <v>143</v>
      </c>
    </row>
    <row r="2124" spans="2:51" s="14" customFormat="1" ht="12">
      <c r="B2124" s="204"/>
      <c r="C2124" s="205"/>
      <c r="D2124" s="195" t="s">
        <v>155</v>
      </c>
      <c r="E2124" s="206" t="s">
        <v>19</v>
      </c>
      <c r="F2124" s="207" t="s">
        <v>2360</v>
      </c>
      <c r="G2124" s="205"/>
      <c r="H2124" s="208">
        <v>10.15</v>
      </c>
      <c r="I2124" s="209"/>
      <c r="J2124" s="205"/>
      <c r="K2124" s="205"/>
      <c r="L2124" s="210"/>
      <c r="M2124" s="211"/>
      <c r="N2124" s="212"/>
      <c r="O2124" s="212"/>
      <c r="P2124" s="212"/>
      <c r="Q2124" s="212"/>
      <c r="R2124" s="212"/>
      <c r="S2124" s="212"/>
      <c r="T2124" s="213"/>
      <c r="AT2124" s="214" t="s">
        <v>155</v>
      </c>
      <c r="AU2124" s="214" t="s">
        <v>82</v>
      </c>
      <c r="AV2124" s="14" t="s">
        <v>82</v>
      </c>
      <c r="AW2124" s="14" t="s">
        <v>33</v>
      </c>
      <c r="AX2124" s="14" t="s">
        <v>72</v>
      </c>
      <c r="AY2124" s="214" t="s">
        <v>143</v>
      </c>
    </row>
    <row r="2125" spans="2:51" s="14" customFormat="1" ht="12">
      <c r="B2125" s="204"/>
      <c r="C2125" s="205"/>
      <c r="D2125" s="195" t="s">
        <v>155</v>
      </c>
      <c r="E2125" s="206" t="s">
        <v>19</v>
      </c>
      <c r="F2125" s="207" t="s">
        <v>2361</v>
      </c>
      <c r="G2125" s="205"/>
      <c r="H2125" s="208">
        <v>3.6</v>
      </c>
      <c r="I2125" s="209"/>
      <c r="J2125" s="205"/>
      <c r="K2125" s="205"/>
      <c r="L2125" s="210"/>
      <c r="M2125" s="211"/>
      <c r="N2125" s="212"/>
      <c r="O2125" s="212"/>
      <c r="P2125" s="212"/>
      <c r="Q2125" s="212"/>
      <c r="R2125" s="212"/>
      <c r="S2125" s="212"/>
      <c r="T2125" s="213"/>
      <c r="AT2125" s="214" t="s">
        <v>155</v>
      </c>
      <c r="AU2125" s="214" t="s">
        <v>82</v>
      </c>
      <c r="AV2125" s="14" t="s">
        <v>82</v>
      </c>
      <c r="AW2125" s="14" t="s">
        <v>33</v>
      </c>
      <c r="AX2125" s="14" t="s">
        <v>72</v>
      </c>
      <c r="AY2125" s="214" t="s">
        <v>143</v>
      </c>
    </row>
    <row r="2126" spans="2:51" s="13" customFormat="1" ht="12">
      <c r="B2126" s="193"/>
      <c r="C2126" s="194"/>
      <c r="D2126" s="195" t="s">
        <v>155</v>
      </c>
      <c r="E2126" s="196" t="s">
        <v>19</v>
      </c>
      <c r="F2126" s="197" t="s">
        <v>355</v>
      </c>
      <c r="G2126" s="194"/>
      <c r="H2126" s="196" t="s">
        <v>19</v>
      </c>
      <c r="I2126" s="198"/>
      <c r="J2126" s="194"/>
      <c r="K2126" s="194"/>
      <c r="L2126" s="199"/>
      <c r="M2126" s="200"/>
      <c r="N2126" s="201"/>
      <c r="O2126" s="201"/>
      <c r="P2126" s="201"/>
      <c r="Q2126" s="201"/>
      <c r="R2126" s="201"/>
      <c r="S2126" s="201"/>
      <c r="T2126" s="202"/>
      <c r="AT2126" s="203" t="s">
        <v>155</v>
      </c>
      <c r="AU2126" s="203" t="s">
        <v>82</v>
      </c>
      <c r="AV2126" s="13" t="s">
        <v>80</v>
      </c>
      <c r="AW2126" s="13" t="s">
        <v>33</v>
      </c>
      <c r="AX2126" s="13" t="s">
        <v>72</v>
      </c>
      <c r="AY2126" s="203" t="s">
        <v>143</v>
      </c>
    </row>
    <row r="2127" spans="2:51" s="14" customFormat="1" ht="12">
      <c r="B2127" s="204"/>
      <c r="C2127" s="205"/>
      <c r="D2127" s="195" t="s">
        <v>155</v>
      </c>
      <c r="E2127" s="206" t="s">
        <v>19</v>
      </c>
      <c r="F2127" s="207" t="s">
        <v>2362</v>
      </c>
      <c r="G2127" s="205"/>
      <c r="H2127" s="208">
        <v>15.55</v>
      </c>
      <c r="I2127" s="209"/>
      <c r="J2127" s="205"/>
      <c r="K2127" s="205"/>
      <c r="L2127" s="210"/>
      <c r="M2127" s="211"/>
      <c r="N2127" s="212"/>
      <c r="O2127" s="212"/>
      <c r="P2127" s="212"/>
      <c r="Q2127" s="212"/>
      <c r="R2127" s="212"/>
      <c r="S2127" s="212"/>
      <c r="T2127" s="213"/>
      <c r="AT2127" s="214" t="s">
        <v>155</v>
      </c>
      <c r="AU2127" s="214" t="s">
        <v>82</v>
      </c>
      <c r="AV2127" s="14" t="s">
        <v>82</v>
      </c>
      <c r="AW2127" s="14" t="s">
        <v>33</v>
      </c>
      <c r="AX2127" s="14" t="s">
        <v>72</v>
      </c>
      <c r="AY2127" s="214" t="s">
        <v>143</v>
      </c>
    </row>
    <row r="2128" spans="2:51" s="14" customFormat="1" ht="12">
      <c r="B2128" s="204"/>
      <c r="C2128" s="205"/>
      <c r="D2128" s="195" t="s">
        <v>155</v>
      </c>
      <c r="E2128" s="206" t="s">
        <v>19</v>
      </c>
      <c r="F2128" s="207" t="s">
        <v>2361</v>
      </c>
      <c r="G2128" s="205"/>
      <c r="H2128" s="208">
        <v>3.6</v>
      </c>
      <c r="I2128" s="209"/>
      <c r="J2128" s="205"/>
      <c r="K2128" s="205"/>
      <c r="L2128" s="210"/>
      <c r="M2128" s="211"/>
      <c r="N2128" s="212"/>
      <c r="O2128" s="212"/>
      <c r="P2128" s="212"/>
      <c r="Q2128" s="212"/>
      <c r="R2128" s="212"/>
      <c r="S2128" s="212"/>
      <c r="T2128" s="213"/>
      <c r="AT2128" s="214" t="s">
        <v>155</v>
      </c>
      <c r="AU2128" s="214" t="s">
        <v>82</v>
      </c>
      <c r="AV2128" s="14" t="s">
        <v>82</v>
      </c>
      <c r="AW2128" s="14" t="s">
        <v>33</v>
      </c>
      <c r="AX2128" s="14" t="s">
        <v>72</v>
      </c>
      <c r="AY2128" s="214" t="s">
        <v>143</v>
      </c>
    </row>
    <row r="2129" spans="2:51" s="13" customFormat="1" ht="12">
      <c r="B2129" s="193"/>
      <c r="C2129" s="194"/>
      <c r="D2129" s="195" t="s">
        <v>155</v>
      </c>
      <c r="E2129" s="196" t="s">
        <v>19</v>
      </c>
      <c r="F2129" s="197" t="s">
        <v>357</v>
      </c>
      <c r="G2129" s="194"/>
      <c r="H2129" s="196" t="s">
        <v>19</v>
      </c>
      <c r="I2129" s="198"/>
      <c r="J2129" s="194"/>
      <c r="K2129" s="194"/>
      <c r="L2129" s="199"/>
      <c r="M2129" s="200"/>
      <c r="N2129" s="201"/>
      <c r="O2129" s="201"/>
      <c r="P2129" s="201"/>
      <c r="Q2129" s="201"/>
      <c r="R2129" s="201"/>
      <c r="S2129" s="201"/>
      <c r="T2129" s="202"/>
      <c r="AT2129" s="203" t="s">
        <v>155</v>
      </c>
      <c r="AU2129" s="203" t="s">
        <v>82</v>
      </c>
      <c r="AV2129" s="13" t="s">
        <v>80</v>
      </c>
      <c r="AW2129" s="13" t="s">
        <v>33</v>
      </c>
      <c r="AX2129" s="13" t="s">
        <v>72</v>
      </c>
      <c r="AY2129" s="203" t="s">
        <v>143</v>
      </c>
    </row>
    <row r="2130" spans="2:51" s="14" customFormat="1" ht="12">
      <c r="B2130" s="204"/>
      <c r="C2130" s="205"/>
      <c r="D2130" s="195" t="s">
        <v>155</v>
      </c>
      <c r="E2130" s="206" t="s">
        <v>19</v>
      </c>
      <c r="F2130" s="207" t="s">
        <v>2359</v>
      </c>
      <c r="G2130" s="205"/>
      <c r="H2130" s="208">
        <v>3.2</v>
      </c>
      <c r="I2130" s="209"/>
      <c r="J2130" s="205"/>
      <c r="K2130" s="205"/>
      <c r="L2130" s="210"/>
      <c r="M2130" s="211"/>
      <c r="N2130" s="212"/>
      <c r="O2130" s="212"/>
      <c r="P2130" s="212"/>
      <c r="Q2130" s="212"/>
      <c r="R2130" s="212"/>
      <c r="S2130" s="212"/>
      <c r="T2130" s="213"/>
      <c r="AT2130" s="214" t="s">
        <v>155</v>
      </c>
      <c r="AU2130" s="214" t="s">
        <v>82</v>
      </c>
      <c r="AV2130" s="14" t="s">
        <v>82</v>
      </c>
      <c r="AW2130" s="14" t="s">
        <v>33</v>
      </c>
      <c r="AX2130" s="14" t="s">
        <v>72</v>
      </c>
      <c r="AY2130" s="214" t="s">
        <v>143</v>
      </c>
    </row>
    <row r="2131" spans="2:51" s="14" customFormat="1" ht="12">
      <c r="B2131" s="204"/>
      <c r="C2131" s="205"/>
      <c r="D2131" s="195" t="s">
        <v>155</v>
      </c>
      <c r="E2131" s="206" t="s">
        <v>19</v>
      </c>
      <c r="F2131" s="207" t="s">
        <v>2359</v>
      </c>
      <c r="G2131" s="205"/>
      <c r="H2131" s="208">
        <v>3.2</v>
      </c>
      <c r="I2131" s="209"/>
      <c r="J2131" s="205"/>
      <c r="K2131" s="205"/>
      <c r="L2131" s="210"/>
      <c r="M2131" s="211"/>
      <c r="N2131" s="212"/>
      <c r="O2131" s="212"/>
      <c r="P2131" s="212"/>
      <c r="Q2131" s="212"/>
      <c r="R2131" s="212"/>
      <c r="S2131" s="212"/>
      <c r="T2131" s="213"/>
      <c r="AT2131" s="214" t="s">
        <v>155</v>
      </c>
      <c r="AU2131" s="214" t="s">
        <v>82</v>
      </c>
      <c r="AV2131" s="14" t="s">
        <v>82</v>
      </c>
      <c r="AW2131" s="14" t="s">
        <v>33</v>
      </c>
      <c r="AX2131" s="14" t="s">
        <v>72</v>
      </c>
      <c r="AY2131" s="214" t="s">
        <v>143</v>
      </c>
    </row>
    <row r="2132" spans="2:51" s="16" customFormat="1" ht="12">
      <c r="B2132" s="236"/>
      <c r="C2132" s="237"/>
      <c r="D2132" s="195" t="s">
        <v>155</v>
      </c>
      <c r="E2132" s="238" t="s">
        <v>19</v>
      </c>
      <c r="F2132" s="239" t="s">
        <v>361</v>
      </c>
      <c r="G2132" s="237"/>
      <c r="H2132" s="240">
        <v>52.9</v>
      </c>
      <c r="I2132" s="241"/>
      <c r="J2132" s="237"/>
      <c r="K2132" s="237"/>
      <c r="L2132" s="242"/>
      <c r="M2132" s="243"/>
      <c r="N2132" s="244"/>
      <c r="O2132" s="244"/>
      <c r="P2132" s="244"/>
      <c r="Q2132" s="244"/>
      <c r="R2132" s="244"/>
      <c r="S2132" s="244"/>
      <c r="T2132" s="245"/>
      <c r="AT2132" s="246" t="s">
        <v>155</v>
      </c>
      <c r="AU2132" s="246" t="s">
        <v>82</v>
      </c>
      <c r="AV2132" s="16" t="s">
        <v>144</v>
      </c>
      <c r="AW2132" s="16" t="s">
        <v>33</v>
      </c>
      <c r="AX2132" s="16" t="s">
        <v>72</v>
      </c>
      <c r="AY2132" s="246" t="s">
        <v>143</v>
      </c>
    </row>
    <row r="2133" spans="2:51" s="13" customFormat="1" ht="12">
      <c r="B2133" s="193"/>
      <c r="C2133" s="194"/>
      <c r="D2133" s="195" t="s">
        <v>155</v>
      </c>
      <c r="E2133" s="196" t="s">
        <v>19</v>
      </c>
      <c r="F2133" s="197" t="s">
        <v>336</v>
      </c>
      <c r="G2133" s="194"/>
      <c r="H2133" s="196" t="s">
        <v>19</v>
      </c>
      <c r="I2133" s="198"/>
      <c r="J2133" s="194"/>
      <c r="K2133" s="194"/>
      <c r="L2133" s="199"/>
      <c r="M2133" s="200"/>
      <c r="N2133" s="201"/>
      <c r="O2133" s="201"/>
      <c r="P2133" s="201"/>
      <c r="Q2133" s="201"/>
      <c r="R2133" s="201"/>
      <c r="S2133" s="201"/>
      <c r="T2133" s="202"/>
      <c r="AT2133" s="203" t="s">
        <v>155</v>
      </c>
      <c r="AU2133" s="203" t="s">
        <v>82</v>
      </c>
      <c r="AV2133" s="13" t="s">
        <v>80</v>
      </c>
      <c r="AW2133" s="13" t="s">
        <v>33</v>
      </c>
      <c r="AX2133" s="13" t="s">
        <v>72</v>
      </c>
      <c r="AY2133" s="203" t="s">
        <v>143</v>
      </c>
    </row>
    <row r="2134" spans="2:51" s="13" customFormat="1" ht="12">
      <c r="B2134" s="193"/>
      <c r="C2134" s="194"/>
      <c r="D2134" s="195" t="s">
        <v>155</v>
      </c>
      <c r="E2134" s="196" t="s">
        <v>19</v>
      </c>
      <c r="F2134" s="197" t="s">
        <v>362</v>
      </c>
      <c r="G2134" s="194"/>
      <c r="H2134" s="196" t="s">
        <v>19</v>
      </c>
      <c r="I2134" s="198"/>
      <c r="J2134" s="194"/>
      <c r="K2134" s="194"/>
      <c r="L2134" s="199"/>
      <c r="M2134" s="200"/>
      <c r="N2134" s="201"/>
      <c r="O2134" s="201"/>
      <c r="P2134" s="201"/>
      <c r="Q2134" s="201"/>
      <c r="R2134" s="201"/>
      <c r="S2134" s="201"/>
      <c r="T2134" s="202"/>
      <c r="AT2134" s="203" t="s">
        <v>155</v>
      </c>
      <c r="AU2134" s="203" t="s">
        <v>82</v>
      </c>
      <c r="AV2134" s="13" t="s">
        <v>80</v>
      </c>
      <c r="AW2134" s="13" t="s">
        <v>33</v>
      </c>
      <c r="AX2134" s="13" t="s">
        <v>72</v>
      </c>
      <c r="AY2134" s="203" t="s">
        <v>143</v>
      </c>
    </row>
    <row r="2135" spans="2:51" s="14" customFormat="1" ht="12">
      <c r="B2135" s="204"/>
      <c r="C2135" s="205"/>
      <c r="D2135" s="195" t="s">
        <v>155</v>
      </c>
      <c r="E2135" s="206" t="s">
        <v>19</v>
      </c>
      <c r="F2135" s="207" t="s">
        <v>2361</v>
      </c>
      <c r="G2135" s="205"/>
      <c r="H2135" s="208">
        <v>3.6</v>
      </c>
      <c r="I2135" s="209"/>
      <c r="J2135" s="205"/>
      <c r="K2135" s="205"/>
      <c r="L2135" s="210"/>
      <c r="M2135" s="211"/>
      <c r="N2135" s="212"/>
      <c r="O2135" s="212"/>
      <c r="P2135" s="212"/>
      <c r="Q2135" s="212"/>
      <c r="R2135" s="212"/>
      <c r="S2135" s="212"/>
      <c r="T2135" s="213"/>
      <c r="AT2135" s="214" t="s">
        <v>155</v>
      </c>
      <c r="AU2135" s="214" t="s">
        <v>82</v>
      </c>
      <c r="AV2135" s="14" t="s">
        <v>82</v>
      </c>
      <c r="AW2135" s="14" t="s">
        <v>33</v>
      </c>
      <c r="AX2135" s="14" t="s">
        <v>72</v>
      </c>
      <c r="AY2135" s="214" t="s">
        <v>143</v>
      </c>
    </row>
    <row r="2136" spans="2:51" s="13" customFormat="1" ht="12">
      <c r="B2136" s="193"/>
      <c r="C2136" s="194"/>
      <c r="D2136" s="195" t="s">
        <v>155</v>
      </c>
      <c r="E2136" s="196" t="s">
        <v>19</v>
      </c>
      <c r="F2136" s="197" t="s">
        <v>364</v>
      </c>
      <c r="G2136" s="194"/>
      <c r="H2136" s="196" t="s">
        <v>19</v>
      </c>
      <c r="I2136" s="198"/>
      <c r="J2136" s="194"/>
      <c r="K2136" s="194"/>
      <c r="L2136" s="199"/>
      <c r="M2136" s="200"/>
      <c r="N2136" s="201"/>
      <c r="O2136" s="201"/>
      <c r="P2136" s="201"/>
      <c r="Q2136" s="201"/>
      <c r="R2136" s="201"/>
      <c r="S2136" s="201"/>
      <c r="T2136" s="202"/>
      <c r="AT2136" s="203" t="s">
        <v>155</v>
      </c>
      <c r="AU2136" s="203" t="s">
        <v>82</v>
      </c>
      <c r="AV2136" s="13" t="s">
        <v>80</v>
      </c>
      <c r="AW2136" s="13" t="s">
        <v>33</v>
      </c>
      <c r="AX2136" s="13" t="s">
        <v>72</v>
      </c>
      <c r="AY2136" s="203" t="s">
        <v>143</v>
      </c>
    </row>
    <row r="2137" spans="2:51" s="14" customFormat="1" ht="12">
      <c r="B2137" s="204"/>
      <c r="C2137" s="205"/>
      <c r="D2137" s="195" t="s">
        <v>155</v>
      </c>
      <c r="E2137" s="206" t="s">
        <v>19</v>
      </c>
      <c r="F2137" s="207" t="s">
        <v>2363</v>
      </c>
      <c r="G2137" s="205"/>
      <c r="H2137" s="208">
        <v>10.8</v>
      </c>
      <c r="I2137" s="209"/>
      <c r="J2137" s="205"/>
      <c r="K2137" s="205"/>
      <c r="L2137" s="210"/>
      <c r="M2137" s="211"/>
      <c r="N2137" s="212"/>
      <c r="O2137" s="212"/>
      <c r="P2137" s="212"/>
      <c r="Q2137" s="212"/>
      <c r="R2137" s="212"/>
      <c r="S2137" s="212"/>
      <c r="T2137" s="213"/>
      <c r="AT2137" s="214" t="s">
        <v>155</v>
      </c>
      <c r="AU2137" s="214" t="s">
        <v>82</v>
      </c>
      <c r="AV2137" s="14" t="s">
        <v>82</v>
      </c>
      <c r="AW2137" s="14" t="s">
        <v>33</v>
      </c>
      <c r="AX2137" s="14" t="s">
        <v>72</v>
      </c>
      <c r="AY2137" s="214" t="s">
        <v>143</v>
      </c>
    </row>
    <row r="2138" spans="2:51" s="13" customFormat="1" ht="12">
      <c r="B2138" s="193"/>
      <c r="C2138" s="194"/>
      <c r="D2138" s="195" t="s">
        <v>155</v>
      </c>
      <c r="E2138" s="196" t="s">
        <v>19</v>
      </c>
      <c r="F2138" s="197" t="s">
        <v>366</v>
      </c>
      <c r="G2138" s="194"/>
      <c r="H2138" s="196" t="s">
        <v>19</v>
      </c>
      <c r="I2138" s="198"/>
      <c r="J2138" s="194"/>
      <c r="K2138" s="194"/>
      <c r="L2138" s="199"/>
      <c r="M2138" s="200"/>
      <c r="N2138" s="201"/>
      <c r="O2138" s="201"/>
      <c r="P2138" s="201"/>
      <c r="Q2138" s="201"/>
      <c r="R2138" s="201"/>
      <c r="S2138" s="201"/>
      <c r="T2138" s="202"/>
      <c r="AT2138" s="203" t="s">
        <v>155</v>
      </c>
      <c r="AU2138" s="203" t="s">
        <v>82</v>
      </c>
      <c r="AV2138" s="13" t="s">
        <v>80</v>
      </c>
      <c r="AW2138" s="13" t="s">
        <v>33</v>
      </c>
      <c r="AX2138" s="13" t="s">
        <v>72</v>
      </c>
      <c r="AY2138" s="203" t="s">
        <v>143</v>
      </c>
    </row>
    <row r="2139" spans="2:51" s="14" customFormat="1" ht="12">
      <c r="B2139" s="204"/>
      <c r="C2139" s="205"/>
      <c r="D2139" s="195" t="s">
        <v>155</v>
      </c>
      <c r="E2139" s="206" t="s">
        <v>19</v>
      </c>
      <c r="F2139" s="207" t="s">
        <v>2361</v>
      </c>
      <c r="G2139" s="205"/>
      <c r="H2139" s="208">
        <v>3.6</v>
      </c>
      <c r="I2139" s="209"/>
      <c r="J2139" s="205"/>
      <c r="K2139" s="205"/>
      <c r="L2139" s="210"/>
      <c r="M2139" s="211"/>
      <c r="N2139" s="212"/>
      <c r="O2139" s="212"/>
      <c r="P2139" s="212"/>
      <c r="Q2139" s="212"/>
      <c r="R2139" s="212"/>
      <c r="S2139" s="212"/>
      <c r="T2139" s="213"/>
      <c r="AT2139" s="214" t="s">
        <v>155</v>
      </c>
      <c r="AU2139" s="214" t="s">
        <v>82</v>
      </c>
      <c r="AV2139" s="14" t="s">
        <v>82</v>
      </c>
      <c r="AW2139" s="14" t="s">
        <v>33</v>
      </c>
      <c r="AX2139" s="14" t="s">
        <v>72</v>
      </c>
      <c r="AY2139" s="214" t="s">
        <v>143</v>
      </c>
    </row>
    <row r="2140" spans="2:51" s="13" customFormat="1" ht="12">
      <c r="B2140" s="193"/>
      <c r="C2140" s="194"/>
      <c r="D2140" s="195" t="s">
        <v>155</v>
      </c>
      <c r="E2140" s="196" t="s">
        <v>19</v>
      </c>
      <c r="F2140" s="197" t="s">
        <v>367</v>
      </c>
      <c r="G2140" s="194"/>
      <c r="H2140" s="196" t="s">
        <v>19</v>
      </c>
      <c r="I2140" s="198"/>
      <c r="J2140" s="194"/>
      <c r="K2140" s="194"/>
      <c r="L2140" s="199"/>
      <c r="M2140" s="200"/>
      <c r="N2140" s="201"/>
      <c r="O2140" s="201"/>
      <c r="P2140" s="201"/>
      <c r="Q2140" s="201"/>
      <c r="R2140" s="201"/>
      <c r="S2140" s="201"/>
      <c r="T2140" s="202"/>
      <c r="AT2140" s="203" t="s">
        <v>155</v>
      </c>
      <c r="AU2140" s="203" t="s">
        <v>82</v>
      </c>
      <c r="AV2140" s="13" t="s">
        <v>80</v>
      </c>
      <c r="AW2140" s="13" t="s">
        <v>33</v>
      </c>
      <c r="AX2140" s="13" t="s">
        <v>72</v>
      </c>
      <c r="AY2140" s="203" t="s">
        <v>143</v>
      </c>
    </row>
    <row r="2141" spans="2:51" s="14" customFormat="1" ht="12">
      <c r="B2141" s="204"/>
      <c r="C2141" s="205"/>
      <c r="D2141" s="195" t="s">
        <v>155</v>
      </c>
      <c r="E2141" s="206" t="s">
        <v>19</v>
      </c>
      <c r="F2141" s="207" t="s">
        <v>2364</v>
      </c>
      <c r="G2141" s="205"/>
      <c r="H2141" s="208">
        <v>14.4</v>
      </c>
      <c r="I2141" s="209"/>
      <c r="J2141" s="205"/>
      <c r="K2141" s="205"/>
      <c r="L2141" s="210"/>
      <c r="M2141" s="211"/>
      <c r="N2141" s="212"/>
      <c r="O2141" s="212"/>
      <c r="P2141" s="212"/>
      <c r="Q2141" s="212"/>
      <c r="R2141" s="212"/>
      <c r="S2141" s="212"/>
      <c r="T2141" s="213"/>
      <c r="AT2141" s="214" t="s">
        <v>155</v>
      </c>
      <c r="AU2141" s="214" t="s">
        <v>82</v>
      </c>
      <c r="AV2141" s="14" t="s">
        <v>82</v>
      </c>
      <c r="AW2141" s="14" t="s">
        <v>33</v>
      </c>
      <c r="AX2141" s="14" t="s">
        <v>72</v>
      </c>
      <c r="AY2141" s="214" t="s">
        <v>143</v>
      </c>
    </row>
    <row r="2142" spans="2:51" s="13" customFormat="1" ht="12">
      <c r="B2142" s="193"/>
      <c r="C2142" s="194"/>
      <c r="D2142" s="195" t="s">
        <v>155</v>
      </c>
      <c r="E2142" s="196" t="s">
        <v>19</v>
      </c>
      <c r="F2142" s="197" t="s">
        <v>337</v>
      </c>
      <c r="G2142" s="194"/>
      <c r="H2142" s="196" t="s">
        <v>19</v>
      </c>
      <c r="I2142" s="198"/>
      <c r="J2142" s="194"/>
      <c r="K2142" s="194"/>
      <c r="L2142" s="199"/>
      <c r="M2142" s="200"/>
      <c r="N2142" s="201"/>
      <c r="O2142" s="201"/>
      <c r="P2142" s="201"/>
      <c r="Q2142" s="201"/>
      <c r="R2142" s="201"/>
      <c r="S2142" s="201"/>
      <c r="T2142" s="202"/>
      <c r="AT2142" s="203" t="s">
        <v>155</v>
      </c>
      <c r="AU2142" s="203" t="s">
        <v>82</v>
      </c>
      <c r="AV2142" s="13" t="s">
        <v>80</v>
      </c>
      <c r="AW2142" s="13" t="s">
        <v>33</v>
      </c>
      <c r="AX2142" s="13" t="s">
        <v>72</v>
      </c>
      <c r="AY2142" s="203" t="s">
        <v>143</v>
      </c>
    </row>
    <row r="2143" spans="2:51" s="14" customFormat="1" ht="12">
      <c r="B2143" s="204"/>
      <c r="C2143" s="205"/>
      <c r="D2143" s="195" t="s">
        <v>155</v>
      </c>
      <c r="E2143" s="206" t="s">
        <v>19</v>
      </c>
      <c r="F2143" s="207" t="s">
        <v>909</v>
      </c>
      <c r="G2143" s="205"/>
      <c r="H2143" s="208">
        <v>1.2</v>
      </c>
      <c r="I2143" s="209"/>
      <c r="J2143" s="205"/>
      <c r="K2143" s="205"/>
      <c r="L2143" s="210"/>
      <c r="M2143" s="211"/>
      <c r="N2143" s="212"/>
      <c r="O2143" s="212"/>
      <c r="P2143" s="212"/>
      <c r="Q2143" s="212"/>
      <c r="R2143" s="212"/>
      <c r="S2143" s="212"/>
      <c r="T2143" s="213"/>
      <c r="AT2143" s="214" t="s">
        <v>155</v>
      </c>
      <c r="AU2143" s="214" t="s">
        <v>82</v>
      </c>
      <c r="AV2143" s="14" t="s">
        <v>82</v>
      </c>
      <c r="AW2143" s="14" t="s">
        <v>33</v>
      </c>
      <c r="AX2143" s="14" t="s">
        <v>72</v>
      </c>
      <c r="AY2143" s="214" t="s">
        <v>143</v>
      </c>
    </row>
    <row r="2144" spans="2:51" s="13" customFormat="1" ht="12">
      <c r="B2144" s="193"/>
      <c r="C2144" s="194"/>
      <c r="D2144" s="195" t="s">
        <v>155</v>
      </c>
      <c r="E2144" s="196" t="s">
        <v>19</v>
      </c>
      <c r="F2144" s="197" t="s">
        <v>370</v>
      </c>
      <c r="G2144" s="194"/>
      <c r="H2144" s="196" t="s">
        <v>19</v>
      </c>
      <c r="I2144" s="198"/>
      <c r="J2144" s="194"/>
      <c r="K2144" s="194"/>
      <c r="L2144" s="199"/>
      <c r="M2144" s="200"/>
      <c r="N2144" s="201"/>
      <c r="O2144" s="201"/>
      <c r="P2144" s="201"/>
      <c r="Q2144" s="201"/>
      <c r="R2144" s="201"/>
      <c r="S2144" s="201"/>
      <c r="T2144" s="202"/>
      <c r="AT2144" s="203" t="s">
        <v>155</v>
      </c>
      <c r="AU2144" s="203" t="s">
        <v>82</v>
      </c>
      <c r="AV2144" s="13" t="s">
        <v>80</v>
      </c>
      <c r="AW2144" s="13" t="s">
        <v>33</v>
      </c>
      <c r="AX2144" s="13" t="s">
        <v>72</v>
      </c>
      <c r="AY2144" s="203" t="s">
        <v>143</v>
      </c>
    </row>
    <row r="2145" spans="2:51" s="14" customFormat="1" ht="12">
      <c r="B2145" s="204"/>
      <c r="C2145" s="205"/>
      <c r="D2145" s="195" t="s">
        <v>155</v>
      </c>
      <c r="E2145" s="206" t="s">
        <v>19</v>
      </c>
      <c r="F2145" s="207" t="s">
        <v>2359</v>
      </c>
      <c r="G2145" s="205"/>
      <c r="H2145" s="208">
        <v>3.2</v>
      </c>
      <c r="I2145" s="209"/>
      <c r="J2145" s="205"/>
      <c r="K2145" s="205"/>
      <c r="L2145" s="210"/>
      <c r="M2145" s="211"/>
      <c r="N2145" s="212"/>
      <c r="O2145" s="212"/>
      <c r="P2145" s="212"/>
      <c r="Q2145" s="212"/>
      <c r="R2145" s="212"/>
      <c r="S2145" s="212"/>
      <c r="T2145" s="213"/>
      <c r="AT2145" s="214" t="s">
        <v>155</v>
      </c>
      <c r="AU2145" s="214" t="s">
        <v>82</v>
      </c>
      <c r="AV2145" s="14" t="s">
        <v>82</v>
      </c>
      <c r="AW2145" s="14" t="s">
        <v>33</v>
      </c>
      <c r="AX2145" s="14" t="s">
        <v>72</v>
      </c>
      <c r="AY2145" s="214" t="s">
        <v>143</v>
      </c>
    </row>
    <row r="2146" spans="2:51" s="13" customFormat="1" ht="12">
      <c r="B2146" s="193"/>
      <c r="C2146" s="194"/>
      <c r="D2146" s="195" t="s">
        <v>155</v>
      </c>
      <c r="E2146" s="196" t="s">
        <v>19</v>
      </c>
      <c r="F2146" s="197" t="s">
        <v>372</v>
      </c>
      <c r="G2146" s="194"/>
      <c r="H2146" s="196" t="s">
        <v>19</v>
      </c>
      <c r="I2146" s="198"/>
      <c r="J2146" s="194"/>
      <c r="K2146" s="194"/>
      <c r="L2146" s="199"/>
      <c r="M2146" s="200"/>
      <c r="N2146" s="201"/>
      <c r="O2146" s="201"/>
      <c r="P2146" s="201"/>
      <c r="Q2146" s="201"/>
      <c r="R2146" s="201"/>
      <c r="S2146" s="201"/>
      <c r="T2146" s="202"/>
      <c r="AT2146" s="203" t="s">
        <v>155</v>
      </c>
      <c r="AU2146" s="203" t="s">
        <v>82</v>
      </c>
      <c r="AV2146" s="13" t="s">
        <v>80</v>
      </c>
      <c r="AW2146" s="13" t="s">
        <v>33</v>
      </c>
      <c r="AX2146" s="13" t="s">
        <v>72</v>
      </c>
      <c r="AY2146" s="203" t="s">
        <v>143</v>
      </c>
    </row>
    <row r="2147" spans="2:51" s="14" customFormat="1" ht="12">
      <c r="B2147" s="204"/>
      <c r="C2147" s="205"/>
      <c r="D2147" s="195" t="s">
        <v>155</v>
      </c>
      <c r="E2147" s="206" t="s">
        <v>19</v>
      </c>
      <c r="F2147" s="207" t="s">
        <v>2365</v>
      </c>
      <c r="G2147" s="205"/>
      <c r="H2147" s="208">
        <v>1.6</v>
      </c>
      <c r="I2147" s="209"/>
      <c r="J2147" s="205"/>
      <c r="K2147" s="205"/>
      <c r="L2147" s="210"/>
      <c r="M2147" s="211"/>
      <c r="N2147" s="212"/>
      <c r="O2147" s="212"/>
      <c r="P2147" s="212"/>
      <c r="Q2147" s="212"/>
      <c r="R2147" s="212"/>
      <c r="S2147" s="212"/>
      <c r="T2147" s="213"/>
      <c r="AT2147" s="214" t="s">
        <v>155</v>
      </c>
      <c r="AU2147" s="214" t="s">
        <v>82</v>
      </c>
      <c r="AV2147" s="14" t="s">
        <v>82</v>
      </c>
      <c r="AW2147" s="14" t="s">
        <v>33</v>
      </c>
      <c r="AX2147" s="14" t="s">
        <v>72</v>
      </c>
      <c r="AY2147" s="214" t="s">
        <v>143</v>
      </c>
    </row>
    <row r="2148" spans="2:51" s="13" customFormat="1" ht="12">
      <c r="B2148" s="193"/>
      <c r="C2148" s="194"/>
      <c r="D2148" s="195" t="s">
        <v>155</v>
      </c>
      <c r="E2148" s="196" t="s">
        <v>19</v>
      </c>
      <c r="F2148" s="197" t="s">
        <v>375</v>
      </c>
      <c r="G2148" s="194"/>
      <c r="H2148" s="196" t="s">
        <v>19</v>
      </c>
      <c r="I2148" s="198"/>
      <c r="J2148" s="194"/>
      <c r="K2148" s="194"/>
      <c r="L2148" s="199"/>
      <c r="M2148" s="200"/>
      <c r="N2148" s="201"/>
      <c r="O2148" s="201"/>
      <c r="P2148" s="201"/>
      <c r="Q2148" s="201"/>
      <c r="R2148" s="201"/>
      <c r="S2148" s="201"/>
      <c r="T2148" s="202"/>
      <c r="AT2148" s="203" t="s">
        <v>155</v>
      </c>
      <c r="AU2148" s="203" t="s">
        <v>82</v>
      </c>
      <c r="AV2148" s="13" t="s">
        <v>80</v>
      </c>
      <c r="AW2148" s="13" t="s">
        <v>33</v>
      </c>
      <c r="AX2148" s="13" t="s">
        <v>72</v>
      </c>
      <c r="AY2148" s="203" t="s">
        <v>143</v>
      </c>
    </row>
    <row r="2149" spans="2:51" s="14" customFormat="1" ht="12">
      <c r="B2149" s="204"/>
      <c r="C2149" s="205"/>
      <c r="D2149" s="195" t="s">
        <v>155</v>
      </c>
      <c r="E2149" s="206" t="s">
        <v>19</v>
      </c>
      <c r="F2149" s="207" t="s">
        <v>2366</v>
      </c>
      <c r="G2149" s="205"/>
      <c r="H2149" s="208">
        <v>1.4</v>
      </c>
      <c r="I2149" s="209"/>
      <c r="J2149" s="205"/>
      <c r="K2149" s="205"/>
      <c r="L2149" s="210"/>
      <c r="M2149" s="211"/>
      <c r="N2149" s="212"/>
      <c r="O2149" s="212"/>
      <c r="P2149" s="212"/>
      <c r="Q2149" s="212"/>
      <c r="R2149" s="212"/>
      <c r="S2149" s="212"/>
      <c r="T2149" s="213"/>
      <c r="AT2149" s="214" t="s">
        <v>155</v>
      </c>
      <c r="AU2149" s="214" t="s">
        <v>82</v>
      </c>
      <c r="AV2149" s="14" t="s">
        <v>82</v>
      </c>
      <c r="AW2149" s="14" t="s">
        <v>33</v>
      </c>
      <c r="AX2149" s="14" t="s">
        <v>72</v>
      </c>
      <c r="AY2149" s="214" t="s">
        <v>143</v>
      </c>
    </row>
    <row r="2150" spans="2:51" s="16" customFormat="1" ht="12">
      <c r="B2150" s="236"/>
      <c r="C2150" s="237"/>
      <c r="D2150" s="195" t="s">
        <v>155</v>
      </c>
      <c r="E2150" s="238" t="s">
        <v>19</v>
      </c>
      <c r="F2150" s="239" t="s">
        <v>361</v>
      </c>
      <c r="G2150" s="237"/>
      <c r="H2150" s="240">
        <v>39.8</v>
      </c>
      <c r="I2150" s="241"/>
      <c r="J2150" s="237"/>
      <c r="K2150" s="237"/>
      <c r="L2150" s="242"/>
      <c r="M2150" s="243"/>
      <c r="N2150" s="244"/>
      <c r="O2150" s="244"/>
      <c r="P2150" s="244"/>
      <c r="Q2150" s="244"/>
      <c r="R2150" s="244"/>
      <c r="S2150" s="244"/>
      <c r="T2150" s="245"/>
      <c r="AT2150" s="246" t="s">
        <v>155</v>
      </c>
      <c r="AU2150" s="246" t="s">
        <v>82</v>
      </c>
      <c r="AV2150" s="16" t="s">
        <v>144</v>
      </c>
      <c r="AW2150" s="16" t="s">
        <v>33</v>
      </c>
      <c r="AX2150" s="16" t="s">
        <v>72</v>
      </c>
      <c r="AY2150" s="246" t="s">
        <v>143</v>
      </c>
    </row>
    <row r="2151" spans="2:51" s="13" customFormat="1" ht="12">
      <c r="B2151" s="193"/>
      <c r="C2151" s="194"/>
      <c r="D2151" s="195" t="s">
        <v>155</v>
      </c>
      <c r="E2151" s="196" t="s">
        <v>19</v>
      </c>
      <c r="F2151" s="197" t="s">
        <v>800</v>
      </c>
      <c r="G2151" s="194"/>
      <c r="H2151" s="196" t="s">
        <v>19</v>
      </c>
      <c r="I2151" s="198"/>
      <c r="J2151" s="194"/>
      <c r="K2151" s="194"/>
      <c r="L2151" s="199"/>
      <c r="M2151" s="200"/>
      <c r="N2151" s="201"/>
      <c r="O2151" s="201"/>
      <c r="P2151" s="201"/>
      <c r="Q2151" s="201"/>
      <c r="R2151" s="201"/>
      <c r="S2151" s="201"/>
      <c r="T2151" s="202"/>
      <c r="AT2151" s="203" t="s">
        <v>155</v>
      </c>
      <c r="AU2151" s="203" t="s">
        <v>82</v>
      </c>
      <c r="AV2151" s="13" t="s">
        <v>80</v>
      </c>
      <c r="AW2151" s="13" t="s">
        <v>33</v>
      </c>
      <c r="AX2151" s="13" t="s">
        <v>72</v>
      </c>
      <c r="AY2151" s="203" t="s">
        <v>143</v>
      </c>
    </row>
    <row r="2152" spans="2:51" s="13" customFormat="1" ht="12">
      <c r="B2152" s="193"/>
      <c r="C2152" s="194"/>
      <c r="D2152" s="195" t="s">
        <v>155</v>
      </c>
      <c r="E2152" s="196" t="s">
        <v>19</v>
      </c>
      <c r="F2152" s="197" t="s">
        <v>1411</v>
      </c>
      <c r="G2152" s="194"/>
      <c r="H2152" s="196" t="s">
        <v>19</v>
      </c>
      <c r="I2152" s="198"/>
      <c r="J2152" s="194"/>
      <c r="K2152" s="194"/>
      <c r="L2152" s="199"/>
      <c r="M2152" s="200"/>
      <c r="N2152" s="201"/>
      <c r="O2152" s="201"/>
      <c r="P2152" s="201"/>
      <c r="Q2152" s="201"/>
      <c r="R2152" s="201"/>
      <c r="S2152" s="201"/>
      <c r="T2152" s="202"/>
      <c r="AT2152" s="203" t="s">
        <v>155</v>
      </c>
      <c r="AU2152" s="203" t="s">
        <v>82</v>
      </c>
      <c r="AV2152" s="13" t="s">
        <v>80</v>
      </c>
      <c r="AW2152" s="13" t="s">
        <v>33</v>
      </c>
      <c r="AX2152" s="13" t="s">
        <v>72</v>
      </c>
      <c r="AY2152" s="203" t="s">
        <v>143</v>
      </c>
    </row>
    <row r="2153" spans="2:51" s="14" customFormat="1" ht="12">
      <c r="B2153" s="204"/>
      <c r="C2153" s="205"/>
      <c r="D2153" s="195" t="s">
        <v>155</v>
      </c>
      <c r="E2153" s="206" t="s">
        <v>19</v>
      </c>
      <c r="F2153" s="207" t="s">
        <v>2367</v>
      </c>
      <c r="G2153" s="205"/>
      <c r="H2153" s="208">
        <v>7.2</v>
      </c>
      <c r="I2153" s="209"/>
      <c r="J2153" s="205"/>
      <c r="K2153" s="205"/>
      <c r="L2153" s="210"/>
      <c r="M2153" s="211"/>
      <c r="N2153" s="212"/>
      <c r="O2153" s="212"/>
      <c r="P2153" s="212"/>
      <c r="Q2153" s="212"/>
      <c r="R2153" s="212"/>
      <c r="S2153" s="212"/>
      <c r="T2153" s="213"/>
      <c r="AT2153" s="214" t="s">
        <v>155</v>
      </c>
      <c r="AU2153" s="214" t="s">
        <v>82</v>
      </c>
      <c r="AV2153" s="14" t="s">
        <v>82</v>
      </c>
      <c r="AW2153" s="14" t="s">
        <v>33</v>
      </c>
      <c r="AX2153" s="14" t="s">
        <v>72</v>
      </c>
      <c r="AY2153" s="214" t="s">
        <v>143</v>
      </c>
    </row>
    <row r="2154" spans="2:51" s="14" customFormat="1" ht="12">
      <c r="B2154" s="204"/>
      <c r="C2154" s="205"/>
      <c r="D2154" s="195" t="s">
        <v>155</v>
      </c>
      <c r="E2154" s="206" t="s">
        <v>19</v>
      </c>
      <c r="F2154" s="207" t="s">
        <v>2368</v>
      </c>
      <c r="G2154" s="205"/>
      <c r="H2154" s="208">
        <v>1.35</v>
      </c>
      <c r="I2154" s="209"/>
      <c r="J2154" s="205"/>
      <c r="K2154" s="205"/>
      <c r="L2154" s="210"/>
      <c r="M2154" s="211"/>
      <c r="N2154" s="212"/>
      <c r="O2154" s="212"/>
      <c r="P2154" s="212"/>
      <c r="Q2154" s="212"/>
      <c r="R2154" s="212"/>
      <c r="S2154" s="212"/>
      <c r="T2154" s="213"/>
      <c r="AT2154" s="214" t="s">
        <v>155</v>
      </c>
      <c r="AU2154" s="214" t="s">
        <v>82</v>
      </c>
      <c r="AV2154" s="14" t="s">
        <v>82</v>
      </c>
      <c r="AW2154" s="14" t="s">
        <v>33</v>
      </c>
      <c r="AX2154" s="14" t="s">
        <v>72</v>
      </c>
      <c r="AY2154" s="214" t="s">
        <v>143</v>
      </c>
    </row>
    <row r="2155" spans="2:51" s="14" customFormat="1" ht="12">
      <c r="B2155" s="204"/>
      <c r="C2155" s="205"/>
      <c r="D2155" s="195" t="s">
        <v>155</v>
      </c>
      <c r="E2155" s="206" t="s">
        <v>19</v>
      </c>
      <c r="F2155" s="207" t="s">
        <v>2369</v>
      </c>
      <c r="G2155" s="205"/>
      <c r="H2155" s="208">
        <v>7.2</v>
      </c>
      <c r="I2155" s="209"/>
      <c r="J2155" s="205"/>
      <c r="K2155" s="205"/>
      <c r="L2155" s="210"/>
      <c r="M2155" s="211"/>
      <c r="N2155" s="212"/>
      <c r="O2155" s="212"/>
      <c r="P2155" s="212"/>
      <c r="Q2155" s="212"/>
      <c r="R2155" s="212"/>
      <c r="S2155" s="212"/>
      <c r="T2155" s="213"/>
      <c r="AT2155" s="214" t="s">
        <v>155</v>
      </c>
      <c r="AU2155" s="214" t="s">
        <v>82</v>
      </c>
      <c r="AV2155" s="14" t="s">
        <v>82</v>
      </c>
      <c r="AW2155" s="14" t="s">
        <v>33</v>
      </c>
      <c r="AX2155" s="14" t="s">
        <v>72</v>
      </c>
      <c r="AY2155" s="214" t="s">
        <v>143</v>
      </c>
    </row>
    <row r="2156" spans="2:51" s="13" customFormat="1" ht="12">
      <c r="B2156" s="193"/>
      <c r="C2156" s="194"/>
      <c r="D2156" s="195" t="s">
        <v>155</v>
      </c>
      <c r="E2156" s="196" t="s">
        <v>19</v>
      </c>
      <c r="F2156" s="197" t="s">
        <v>1414</v>
      </c>
      <c r="G2156" s="194"/>
      <c r="H2156" s="196" t="s">
        <v>19</v>
      </c>
      <c r="I2156" s="198"/>
      <c r="J2156" s="194"/>
      <c r="K2156" s="194"/>
      <c r="L2156" s="199"/>
      <c r="M2156" s="200"/>
      <c r="N2156" s="201"/>
      <c r="O2156" s="201"/>
      <c r="P2156" s="201"/>
      <c r="Q2156" s="201"/>
      <c r="R2156" s="201"/>
      <c r="S2156" s="201"/>
      <c r="T2156" s="202"/>
      <c r="AT2156" s="203" t="s">
        <v>155</v>
      </c>
      <c r="AU2156" s="203" t="s">
        <v>82</v>
      </c>
      <c r="AV2156" s="13" t="s">
        <v>80</v>
      </c>
      <c r="AW2156" s="13" t="s">
        <v>33</v>
      </c>
      <c r="AX2156" s="13" t="s">
        <v>72</v>
      </c>
      <c r="AY2156" s="203" t="s">
        <v>143</v>
      </c>
    </row>
    <row r="2157" spans="2:51" s="14" customFormat="1" ht="12">
      <c r="B2157" s="204"/>
      <c r="C2157" s="205"/>
      <c r="D2157" s="195" t="s">
        <v>155</v>
      </c>
      <c r="E2157" s="206" t="s">
        <v>19</v>
      </c>
      <c r="F2157" s="207" t="s">
        <v>2367</v>
      </c>
      <c r="G2157" s="205"/>
      <c r="H2157" s="208">
        <v>7.2</v>
      </c>
      <c r="I2157" s="209"/>
      <c r="J2157" s="205"/>
      <c r="K2157" s="205"/>
      <c r="L2157" s="210"/>
      <c r="M2157" s="211"/>
      <c r="N2157" s="212"/>
      <c r="O2157" s="212"/>
      <c r="P2157" s="212"/>
      <c r="Q2157" s="212"/>
      <c r="R2157" s="212"/>
      <c r="S2157" s="212"/>
      <c r="T2157" s="213"/>
      <c r="AT2157" s="214" t="s">
        <v>155</v>
      </c>
      <c r="AU2157" s="214" t="s">
        <v>82</v>
      </c>
      <c r="AV2157" s="14" t="s">
        <v>82</v>
      </c>
      <c r="AW2157" s="14" t="s">
        <v>33</v>
      </c>
      <c r="AX2157" s="14" t="s">
        <v>72</v>
      </c>
      <c r="AY2157" s="214" t="s">
        <v>143</v>
      </c>
    </row>
    <row r="2158" spans="2:51" s="14" customFormat="1" ht="12">
      <c r="B2158" s="204"/>
      <c r="C2158" s="205"/>
      <c r="D2158" s="195" t="s">
        <v>155</v>
      </c>
      <c r="E2158" s="206" t="s">
        <v>19</v>
      </c>
      <c r="F2158" s="207" t="s">
        <v>2370</v>
      </c>
      <c r="G2158" s="205"/>
      <c r="H2158" s="208">
        <v>1.3</v>
      </c>
      <c r="I2158" s="209"/>
      <c r="J2158" s="205"/>
      <c r="K2158" s="205"/>
      <c r="L2158" s="210"/>
      <c r="M2158" s="211"/>
      <c r="N2158" s="212"/>
      <c r="O2158" s="212"/>
      <c r="P2158" s="212"/>
      <c r="Q2158" s="212"/>
      <c r="R2158" s="212"/>
      <c r="S2158" s="212"/>
      <c r="T2158" s="213"/>
      <c r="AT2158" s="214" t="s">
        <v>155</v>
      </c>
      <c r="AU2158" s="214" t="s">
        <v>82</v>
      </c>
      <c r="AV2158" s="14" t="s">
        <v>82</v>
      </c>
      <c r="AW2158" s="14" t="s">
        <v>33</v>
      </c>
      <c r="AX2158" s="14" t="s">
        <v>72</v>
      </c>
      <c r="AY2158" s="214" t="s">
        <v>143</v>
      </c>
    </row>
    <row r="2159" spans="2:51" s="14" customFormat="1" ht="12">
      <c r="B2159" s="204"/>
      <c r="C2159" s="205"/>
      <c r="D2159" s="195" t="s">
        <v>155</v>
      </c>
      <c r="E2159" s="206" t="s">
        <v>19</v>
      </c>
      <c r="F2159" s="207" t="s">
        <v>2361</v>
      </c>
      <c r="G2159" s="205"/>
      <c r="H2159" s="208">
        <v>3.6</v>
      </c>
      <c r="I2159" s="209"/>
      <c r="J2159" s="205"/>
      <c r="K2159" s="205"/>
      <c r="L2159" s="210"/>
      <c r="M2159" s="211"/>
      <c r="N2159" s="212"/>
      <c r="O2159" s="212"/>
      <c r="P2159" s="212"/>
      <c r="Q2159" s="212"/>
      <c r="R2159" s="212"/>
      <c r="S2159" s="212"/>
      <c r="T2159" s="213"/>
      <c r="AT2159" s="214" t="s">
        <v>155</v>
      </c>
      <c r="AU2159" s="214" t="s">
        <v>82</v>
      </c>
      <c r="AV2159" s="14" t="s">
        <v>82</v>
      </c>
      <c r="AW2159" s="14" t="s">
        <v>33</v>
      </c>
      <c r="AX2159" s="14" t="s">
        <v>72</v>
      </c>
      <c r="AY2159" s="214" t="s">
        <v>143</v>
      </c>
    </row>
    <row r="2160" spans="2:51" s="13" customFormat="1" ht="12">
      <c r="B2160" s="193"/>
      <c r="C2160" s="194"/>
      <c r="D2160" s="195" t="s">
        <v>155</v>
      </c>
      <c r="E2160" s="196" t="s">
        <v>19</v>
      </c>
      <c r="F2160" s="197" t="s">
        <v>1417</v>
      </c>
      <c r="G2160" s="194"/>
      <c r="H2160" s="196" t="s">
        <v>19</v>
      </c>
      <c r="I2160" s="198"/>
      <c r="J2160" s="194"/>
      <c r="K2160" s="194"/>
      <c r="L2160" s="199"/>
      <c r="M2160" s="200"/>
      <c r="N2160" s="201"/>
      <c r="O2160" s="201"/>
      <c r="P2160" s="201"/>
      <c r="Q2160" s="201"/>
      <c r="R2160" s="201"/>
      <c r="S2160" s="201"/>
      <c r="T2160" s="202"/>
      <c r="AT2160" s="203" t="s">
        <v>155</v>
      </c>
      <c r="AU2160" s="203" t="s">
        <v>82</v>
      </c>
      <c r="AV2160" s="13" t="s">
        <v>80</v>
      </c>
      <c r="AW2160" s="13" t="s">
        <v>33</v>
      </c>
      <c r="AX2160" s="13" t="s">
        <v>72</v>
      </c>
      <c r="AY2160" s="203" t="s">
        <v>143</v>
      </c>
    </row>
    <row r="2161" spans="2:51" s="14" customFormat="1" ht="12">
      <c r="B2161" s="204"/>
      <c r="C2161" s="205"/>
      <c r="D2161" s="195" t="s">
        <v>155</v>
      </c>
      <c r="E2161" s="206" t="s">
        <v>19</v>
      </c>
      <c r="F2161" s="207" t="s">
        <v>2367</v>
      </c>
      <c r="G2161" s="205"/>
      <c r="H2161" s="208">
        <v>7.2</v>
      </c>
      <c r="I2161" s="209"/>
      <c r="J2161" s="205"/>
      <c r="K2161" s="205"/>
      <c r="L2161" s="210"/>
      <c r="M2161" s="211"/>
      <c r="N2161" s="212"/>
      <c r="O2161" s="212"/>
      <c r="P2161" s="212"/>
      <c r="Q2161" s="212"/>
      <c r="R2161" s="212"/>
      <c r="S2161" s="212"/>
      <c r="T2161" s="213"/>
      <c r="AT2161" s="214" t="s">
        <v>155</v>
      </c>
      <c r="AU2161" s="214" t="s">
        <v>82</v>
      </c>
      <c r="AV2161" s="14" t="s">
        <v>82</v>
      </c>
      <c r="AW2161" s="14" t="s">
        <v>33</v>
      </c>
      <c r="AX2161" s="14" t="s">
        <v>72</v>
      </c>
      <c r="AY2161" s="214" t="s">
        <v>143</v>
      </c>
    </row>
    <row r="2162" spans="2:51" s="14" customFormat="1" ht="12">
      <c r="B2162" s="204"/>
      <c r="C2162" s="205"/>
      <c r="D2162" s="195" t="s">
        <v>155</v>
      </c>
      <c r="E2162" s="206" t="s">
        <v>19</v>
      </c>
      <c r="F2162" s="207" t="s">
        <v>2371</v>
      </c>
      <c r="G2162" s="205"/>
      <c r="H2162" s="208">
        <v>1.85</v>
      </c>
      <c r="I2162" s="209"/>
      <c r="J2162" s="205"/>
      <c r="K2162" s="205"/>
      <c r="L2162" s="210"/>
      <c r="M2162" s="211"/>
      <c r="N2162" s="212"/>
      <c r="O2162" s="212"/>
      <c r="P2162" s="212"/>
      <c r="Q2162" s="212"/>
      <c r="R2162" s="212"/>
      <c r="S2162" s="212"/>
      <c r="T2162" s="213"/>
      <c r="AT2162" s="214" t="s">
        <v>155</v>
      </c>
      <c r="AU2162" s="214" t="s">
        <v>82</v>
      </c>
      <c r="AV2162" s="14" t="s">
        <v>82</v>
      </c>
      <c r="AW2162" s="14" t="s">
        <v>33</v>
      </c>
      <c r="AX2162" s="14" t="s">
        <v>72</v>
      </c>
      <c r="AY2162" s="214" t="s">
        <v>143</v>
      </c>
    </row>
    <row r="2163" spans="2:51" s="14" customFormat="1" ht="12">
      <c r="B2163" s="204"/>
      <c r="C2163" s="205"/>
      <c r="D2163" s="195" t="s">
        <v>155</v>
      </c>
      <c r="E2163" s="206" t="s">
        <v>19</v>
      </c>
      <c r="F2163" s="207" t="s">
        <v>2372</v>
      </c>
      <c r="G2163" s="205"/>
      <c r="H2163" s="208">
        <v>10.8</v>
      </c>
      <c r="I2163" s="209"/>
      <c r="J2163" s="205"/>
      <c r="K2163" s="205"/>
      <c r="L2163" s="210"/>
      <c r="M2163" s="211"/>
      <c r="N2163" s="212"/>
      <c r="O2163" s="212"/>
      <c r="P2163" s="212"/>
      <c r="Q2163" s="212"/>
      <c r="R2163" s="212"/>
      <c r="S2163" s="212"/>
      <c r="T2163" s="213"/>
      <c r="AT2163" s="214" t="s">
        <v>155</v>
      </c>
      <c r="AU2163" s="214" t="s">
        <v>82</v>
      </c>
      <c r="AV2163" s="14" t="s">
        <v>82</v>
      </c>
      <c r="AW2163" s="14" t="s">
        <v>33</v>
      </c>
      <c r="AX2163" s="14" t="s">
        <v>72</v>
      </c>
      <c r="AY2163" s="214" t="s">
        <v>143</v>
      </c>
    </row>
    <row r="2164" spans="2:51" s="13" customFormat="1" ht="12">
      <c r="B2164" s="193"/>
      <c r="C2164" s="194"/>
      <c r="D2164" s="195" t="s">
        <v>155</v>
      </c>
      <c r="E2164" s="196" t="s">
        <v>19</v>
      </c>
      <c r="F2164" s="197" t="s">
        <v>1420</v>
      </c>
      <c r="G2164" s="194"/>
      <c r="H2164" s="196" t="s">
        <v>19</v>
      </c>
      <c r="I2164" s="198"/>
      <c r="J2164" s="194"/>
      <c r="K2164" s="194"/>
      <c r="L2164" s="199"/>
      <c r="M2164" s="200"/>
      <c r="N2164" s="201"/>
      <c r="O2164" s="201"/>
      <c r="P2164" s="201"/>
      <c r="Q2164" s="201"/>
      <c r="R2164" s="201"/>
      <c r="S2164" s="201"/>
      <c r="T2164" s="202"/>
      <c r="AT2164" s="203" t="s">
        <v>155</v>
      </c>
      <c r="AU2164" s="203" t="s">
        <v>82</v>
      </c>
      <c r="AV2164" s="13" t="s">
        <v>80</v>
      </c>
      <c r="AW2164" s="13" t="s">
        <v>33</v>
      </c>
      <c r="AX2164" s="13" t="s">
        <v>72</v>
      </c>
      <c r="AY2164" s="203" t="s">
        <v>143</v>
      </c>
    </row>
    <row r="2165" spans="2:51" s="14" customFormat="1" ht="12">
      <c r="B2165" s="204"/>
      <c r="C2165" s="205"/>
      <c r="D2165" s="195" t="s">
        <v>155</v>
      </c>
      <c r="E2165" s="206" t="s">
        <v>19</v>
      </c>
      <c r="F2165" s="207" t="s">
        <v>2367</v>
      </c>
      <c r="G2165" s="205"/>
      <c r="H2165" s="208">
        <v>7.2</v>
      </c>
      <c r="I2165" s="209"/>
      <c r="J2165" s="205"/>
      <c r="K2165" s="205"/>
      <c r="L2165" s="210"/>
      <c r="M2165" s="211"/>
      <c r="N2165" s="212"/>
      <c r="O2165" s="212"/>
      <c r="P2165" s="212"/>
      <c r="Q2165" s="212"/>
      <c r="R2165" s="212"/>
      <c r="S2165" s="212"/>
      <c r="T2165" s="213"/>
      <c r="AT2165" s="214" t="s">
        <v>155</v>
      </c>
      <c r="AU2165" s="214" t="s">
        <v>82</v>
      </c>
      <c r="AV2165" s="14" t="s">
        <v>82</v>
      </c>
      <c r="AW2165" s="14" t="s">
        <v>33</v>
      </c>
      <c r="AX2165" s="14" t="s">
        <v>72</v>
      </c>
      <c r="AY2165" s="214" t="s">
        <v>143</v>
      </c>
    </row>
    <row r="2166" spans="2:51" s="14" customFormat="1" ht="12">
      <c r="B2166" s="204"/>
      <c r="C2166" s="205"/>
      <c r="D2166" s="195" t="s">
        <v>155</v>
      </c>
      <c r="E2166" s="206" t="s">
        <v>19</v>
      </c>
      <c r="F2166" s="207" t="s">
        <v>2370</v>
      </c>
      <c r="G2166" s="205"/>
      <c r="H2166" s="208">
        <v>1.3</v>
      </c>
      <c r="I2166" s="209"/>
      <c r="J2166" s="205"/>
      <c r="K2166" s="205"/>
      <c r="L2166" s="210"/>
      <c r="M2166" s="211"/>
      <c r="N2166" s="212"/>
      <c r="O2166" s="212"/>
      <c r="P2166" s="212"/>
      <c r="Q2166" s="212"/>
      <c r="R2166" s="212"/>
      <c r="S2166" s="212"/>
      <c r="T2166" s="213"/>
      <c r="AT2166" s="214" t="s">
        <v>155</v>
      </c>
      <c r="AU2166" s="214" t="s">
        <v>82</v>
      </c>
      <c r="AV2166" s="14" t="s">
        <v>82</v>
      </c>
      <c r="AW2166" s="14" t="s">
        <v>33</v>
      </c>
      <c r="AX2166" s="14" t="s">
        <v>72</v>
      </c>
      <c r="AY2166" s="214" t="s">
        <v>143</v>
      </c>
    </row>
    <row r="2167" spans="2:51" s="14" customFormat="1" ht="12">
      <c r="B2167" s="204"/>
      <c r="C2167" s="205"/>
      <c r="D2167" s="195" t="s">
        <v>155</v>
      </c>
      <c r="E2167" s="206" t="s">
        <v>19</v>
      </c>
      <c r="F2167" s="207" t="s">
        <v>2361</v>
      </c>
      <c r="G2167" s="205"/>
      <c r="H2167" s="208">
        <v>3.6</v>
      </c>
      <c r="I2167" s="209"/>
      <c r="J2167" s="205"/>
      <c r="K2167" s="205"/>
      <c r="L2167" s="210"/>
      <c r="M2167" s="211"/>
      <c r="N2167" s="212"/>
      <c r="O2167" s="212"/>
      <c r="P2167" s="212"/>
      <c r="Q2167" s="212"/>
      <c r="R2167" s="212"/>
      <c r="S2167" s="212"/>
      <c r="T2167" s="213"/>
      <c r="AT2167" s="214" t="s">
        <v>155</v>
      </c>
      <c r="AU2167" s="214" t="s">
        <v>82</v>
      </c>
      <c r="AV2167" s="14" t="s">
        <v>82</v>
      </c>
      <c r="AW2167" s="14" t="s">
        <v>33</v>
      </c>
      <c r="AX2167" s="14" t="s">
        <v>72</v>
      </c>
      <c r="AY2167" s="214" t="s">
        <v>143</v>
      </c>
    </row>
    <row r="2168" spans="2:51" s="13" customFormat="1" ht="12">
      <c r="B2168" s="193"/>
      <c r="C2168" s="194"/>
      <c r="D2168" s="195" t="s">
        <v>155</v>
      </c>
      <c r="E2168" s="196" t="s">
        <v>19</v>
      </c>
      <c r="F2168" s="197" t="s">
        <v>1422</v>
      </c>
      <c r="G2168" s="194"/>
      <c r="H2168" s="196" t="s">
        <v>19</v>
      </c>
      <c r="I2168" s="198"/>
      <c r="J2168" s="194"/>
      <c r="K2168" s="194"/>
      <c r="L2168" s="199"/>
      <c r="M2168" s="200"/>
      <c r="N2168" s="201"/>
      <c r="O2168" s="201"/>
      <c r="P2168" s="201"/>
      <c r="Q2168" s="201"/>
      <c r="R2168" s="201"/>
      <c r="S2168" s="201"/>
      <c r="T2168" s="202"/>
      <c r="AT2168" s="203" t="s">
        <v>155</v>
      </c>
      <c r="AU2168" s="203" t="s">
        <v>82</v>
      </c>
      <c r="AV2168" s="13" t="s">
        <v>80</v>
      </c>
      <c r="AW2168" s="13" t="s">
        <v>33</v>
      </c>
      <c r="AX2168" s="13" t="s">
        <v>72</v>
      </c>
      <c r="AY2168" s="203" t="s">
        <v>143</v>
      </c>
    </row>
    <row r="2169" spans="2:51" s="14" customFormat="1" ht="12">
      <c r="B2169" s="204"/>
      <c r="C2169" s="205"/>
      <c r="D2169" s="195" t="s">
        <v>155</v>
      </c>
      <c r="E2169" s="206" t="s">
        <v>19</v>
      </c>
      <c r="F2169" s="207" t="s">
        <v>2367</v>
      </c>
      <c r="G2169" s="205"/>
      <c r="H2169" s="208">
        <v>7.2</v>
      </c>
      <c r="I2169" s="209"/>
      <c r="J2169" s="205"/>
      <c r="K2169" s="205"/>
      <c r="L2169" s="210"/>
      <c r="M2169" s="211"/>
      <c r="N2169" s="212"/>
      <c r="O2169" s="212"/>
      <c r="P2169" s="212"/>
      <c r="Q2169" s="212"/>
      <c r="R2169" s="212"/>
      <c r="S2169" s="212"/>
      <c r="T2169" s="213"/>
      <c r="AT2169" s="214" t="s">
        <v>155</v>
      </c>
      <c r="AU2169" s="214" t="s">
        <v>82</v>
      </c>
      <c r="AV2169" s="14" t="s">
        <v>82</v>
      </c>
      <c r="AW2169" s="14" t="s">
        <v>33</v>
      </c>
      <c r="AX2169" s="14" t="s">
        <v>72</v>
      </c>
      <c r="AY2169" s="214" t="s">
        <v>143</v>
      </c>
    </row>
    <row r="2170" spans="2:51" s="14" customFormat="1" ht="12">
      <c r="B2170" s="204"/>
      <c r="C2170" s="205"/>
      <c r="D2170" s="195" t="s">
        <v>155</v>
      </c>
      <c r="E2170" s="206" t="s">
        <v>19</v>
      </c>
      <c r="F2170" s="207" t="s">
        <v>2373</v>
      </c>
      <c r="G2170" s="205"/>
      <c r="H2170" s="208">
        <v>1.32</v>
      </c>
      <c r="I2170" s="209"/>
      <c r="J2170" s="205"/>
      <c r="K2170" s="205"/>
      <c r="L2170" s="210"/>
      <c r="M2170" s="211"/>
      <c r="N2170" s="212"/>
      <c r="O2170" s="212"/>
      <c r="P2170" s="212"/>
      <c r="Q2170" s="212"/>
      <c r="R2170" s="212"/>
      <c r="S2170" s="212"/>
      <c r="T2170" s="213"/>
      <c r="AT2170" s="214" t="s">
        <v>155</v>
      </c>
      <c r="AU2170" s="214" t="s">
        <v>82</v>
      </c>
      <c r="AV2170" s="14" t="s">
        <v>82</v>
      </c>
      <c r="AW2170" s="14" t="s">
        <v>33</v>
      </c>
      <c r="AX2170" s="14" t="s">
        <v>72</v>
      </c>
      <c r="AY2170" s="214" t="s">
        <v>143</v>
      </c>
    </row>
    <row r="2171" spans="2:51" s="14" customFormat="1" ht="12">
      <c r="B2171" s="204"/>
      <c r="C2171" s="205"/>
      <c r="D2171" s="195" t="s">
        <v>155</v>
      </c>
      <c r="E2171" s="206" t="s">
        <v>19</v>
      </c>
      <c r="F2171" s="207" t="s">
        <v>2361</v>
      </c>
      <c r="G2171" s="205"/>
      <c r="H2171" s="208">
        <v>3.6</v>
      </c>
      <c r="I2171" s="209"/>
      <c r="J2171" s="205"/>
      <c r="K2171" s="205"/>
      <c r="L2171" s="210"/>
      <c r="M2171" s="211"/>
      <c r="N2171" s="212"/>
      <c r="O2171" s="212"/>
      <c r="P2171" s="212"/>
      <c r="Q2171" s="212"/>
      <c r="R2171" s="212"/>
      <c r="S2171" s="212"/>
      <c r="T2171" s="213"/>
      <c r="AT2171" s="214" t="s">
        <v>155</v>
      </c>
      <c r="AU2171" s="214" t="s">
        <v>82</v>
      </c>
      <c r="AV2171" s="14" t="s">
        <v>82</v>
      </c>
      <c r="AW2171" s="14" t="s">
        <v>33</v>
      </c>
      <c r="AX2171" s="14" t="s">
        <v>72</v>
      </c>
      <c r="AY2171" s="214" t="s">
        <v>143</v>
      </c>
    </row>
    <row r="2172" spans="2:51" s="16" customFormat="1" ht="12">
      <c r="B2172" s="236"/>
      <c r="C2172" s="237"/>
      <c r="D2172" s="195" t="s">
        <v>155</v>
      </c>
      <c r="E2172" s="238" t="s">
        <v>19</v>
      </c>
      <c r="F2172" s="239" t="s">
        <v>361</v>
      </c>
      <c r="G2172" s="237"/>
      <c r="H2172" s="240">
        <v>71.92</v>
      </c>
      <c r="I2172" s="241"/>
      <c r="J2172" s="237"/>
      <c r="K2172" s="237"/>
      <c r="L2172" s="242"/>
      <c r="M2172" s="243"/>
      <c r="N2172" s="244"/>
      <c r="O2172" s="244"/>
      <c r="P2172" s="244"/>
      <c r="Q2172" s="244"/>
      <c r="R2172" s="244"/>
      <c r="S2172" s="244"/>
      <c r="T2172" s="245"/>
      <c r="AT2172" s="246" t="s">
        <v>155</v>
      </c>
      <c r="AU2172" s="246" t="s">
        <v>82</v>
      </c>
      <c r="AV2172" s="16" t="s">
        <v>144</v>
      </c>
      <c r="AW2172" s="16" t="s">
        <v>33</v>
      </c>
      <c r="AX2172" s="16" t="s">
        <v>72</v>
      </c>
      <c r="AY2172" s="246" t="s">
        <v>143</v>
      </c>
    </row>
    <row r="2173" spans="2:51" s="15" customFormat="1" ht="12">
      <c r="B2173" s="215"/>
      <c r="C2173" s="216"/>
      <c r="D2173" s="195" t="s">
        <v>155</v>
      </c>
      <c r="E2173" s="217" t="s">
        <v>19</v>
      </c>
      <c r="F2173" s="218" t="s">
        <v>166</v>
      </c>
      <c r="G2173" s="216"/>
      <c r="H2173" s="219">
        <v>164.62</v>
      </c>
      <c r="I2173" s="220"/>
      <c r="J2173" s="216"/>
      <c r="K2173" s="216"/>
      <c r="L2173" s="221"/>
      <c r="M2173" s="222"/>
      <c r="N2173" s="223"/>
      <c r="O2173" s="223"/>
      <c r="P2173" s="223"/>
      <c r="Q2173" s="223"/>
      <c r="R2173" s="223"/>
      <c r="S2173" s="223"/>
      <c r="T2173" s="224"/>
      <c r="AT2173" s="225" t="s">
        <v>155</v>
      </c>
      <c r="AU2173" s="225" t="s">
        <v>82</v>
      </c>
      <c r="AV2173" s="15" t="s">
        <v>151</v>
      </c>
      <c r="AW2173" s="15" t="s">
        <v>33</v>
      </c>
      <c r="AX2173" s="15" t="s">
        <v>80</v>
      </c>
      <c r="AY2173" s="225" t="s">
        <v>143</v>
      </c>
    </row>
    <row r="2174" spans="1:65" s="2" customFormat="1" ht="44.25" customHeight="1">
      <c r="A2174" s="36"/>
      <c r="B2174" s="37"/>
      <c r="C2174" s="175" t="s">
        <v>2374</v>
      </c>
      <c r="D2174" s="175" t="s">
        <v>146</v>
      </c>
      <c r="E2174" s="176" t="s">
        <v>2375</v>
      </c>
      <c r="F2174" s="177" t="s">
        <v>2376</v>
      </c>
      <c r="G2174" s="178" t="s">
        <v>1002</v>
      </c>
      <c r="H2174" s="247"/>
      <c r="I2174" s="180"/>
      <c r="J2174" s="181">
        <f>ROUND(I2174*H2174,2)</f>
        <v>0</v>
      </c>
      <c r="K2174" s="177" t="s">
        <v>150</v>
      </c>
      <c r="L2174" s="41"/>
      <c r="M2174" s="182" t="s">
        <v>19</v>
      </c>
      <c r="N2174" s="183" t="s">
        <v>43</v>
      </c>
      <c r="O2174" s="66"/>
      <c r="P2174" s="184">
        <f>O2174*H2174</f>
        <v>0</v>
      </c>
      <c r="Q2174" s="184">
        <v>0</v>
      </c>
      <c r="R2174" s="184">
        <f>Q2174*H2174</f>
        <v>0</v>
      </c>
      <c r="S2174" s="184">
        <v>0</v>
      </c>
      <c r="T2174" s="185">
        <f>S2174*H2174</f>
        <v>0</v>
      </c>
      <c r="U2174" s="36"/>
      <c r="V2174" s="36"/>
      <c r="W2174" s="36"/>
      <c r="X2174" s="36"/>
      <c r="Y2174" s="36"/>
      <c r="Z2174" s="36"/>
      <c r="AA2174" s="36"/>
      <c r="AB2174" s="36"/>
      <c r="AC2174" s="36"/>
      <c r="AD2174" s="36"/>
      <c r="AE2174" s="36"/>
      <c r="AR2174" s="186" t="s">
        <v>257</v>
      </c>
      <c r="AT2174" s="186" t="s">
        <v>146</v>
      </c>
      <c r="AU2174" s="186" t="s">
        <v>82</v>
      </c>
      <c r="AY2174" s="19" t="s">
        <v>143</v>
      </c>
      <c r="BE2174" s="187">
        <f>IF(N2174="základní",J2174,0)</f>
        <v>0</v>
      </c>
      <c r="BF2174" s="187">
        <f>IF(N2174="snížená",J2174,0)</f>
        <v>0</v>
      </c>
      <c r="BG2174" s="187">
        <f>IF(N2174="zákl. přenesená",J2174,0)</f>
        <v>0</v>
      </c>
      <c r="BH2174" s="187">
        <f>IF(N2174="sníž. přenesená",J2174,0)</f>
        <v>0</v>
      </c>
      <c r="BI2174" s="187">
        <f>IF(N2174="nulová",J2174,0)</f>
        <v>0</v>
      </c>
      <c r="BJ2174" s="19" t="s">
        <v>80</v>
      </c>
      <c r="BK2174" s="187">
        <f>ROUND(I2174*H2174,2)</f>
        <v>0</v>
      </c>
      <c r="BL2174" s="19" t="s">
        <v>257</v>
      </c>
      <c r="BM2174" s="186" t="s">
        <v>2377</v>
      </c>
    </row>
    <row r="2175" spans="1:47" s="2" customFormat="1" ht="12">
      <c r="A2175" s="36"/>
      <c r="B2175" s="37"/>
      <c r="C2175" s="38"/>
      <c r="D2175" s="188" t="s">
        <v>153</v>
      </c>
      <c r="E2175" s="38"/>
      <c r="F2175" s="189" t="s">
        <v>2378</v>
      </c>
      <c r="G2175" s="38"/>
      <c r="H2175" s="38"/>
      <c r="I2175" s="190"/>
      <c r="J2175" s="38"/>
      <c r="K2175" s="38"/>
      <c r="L2175" s="41"/>
      <c r="M2175" s="191"/>
      <c r="N2175" s="192"/>
      <c r="O2175" s="66"/>
      <c r="P2175" s="66"/>
      <c r="Q2175" s="66"/>
      <c r="R2175" s="66"/>
      <c r="S2175" s="66"/>
      <c r="T2175" s="67"/>
      <c r="U2175" s="36"/>
      <c r="V2175" s="36"/>
      <c r="W2175" s="36"/>
      <c r="X2175" s="36"/>
      <c r="Y2175" s="36"/>
      <c r="Z2175" s="36"/>
      <c r="AA2175" s="36"/>
      <c r="AB2175" s="36"/>
      <c r="AC2175" s="36"/>
      <c r="AD2175" s="36"/>
      <c r="AE2175" s="36"/>
      <c r="AT2175" s="19" t="s">
        <v>153</v>
      </c>
      <c r="AU2175" s="19" t="s">
        <v>82</v>
      </c>
    </row>
    <row r="2176" spans="2:63" s="12" customFormat="1" ht="22.9" customHeight="1">
      <c r="B2176" s="159"/>
      <c r="C2176" s="160"/>
      <c r="D2176" s="161" t="s">
        <v>71</v>
      </c>
      <c r="E2176" s="173" t="s">
        <v>2379</v>
      </c>
      <c r="F2176" s="173" t="s">
        <v>2380</v>
      </c>
      <c r="G2176" s="160"/>
      <c r="H2176" s="160"/>
      <c r="I2176" s="163"/>
      <c r="J2176" s="174">
        <f>BK2176</f>
        <v>0</v>
      </c>
      <c r="K2176" s="160"/>
      <c r="L2176" s="165"/>
      <c r="M2176" s="166"/>
      <c r="N2176" s="167"/>
      <c r="O2176" s="167"/>
      <c r="P2176" s="168">
        <f>SUM(P2177:P2225)</f>
        <v>0</v>
      </c>
      <c r="Q2176" s="167"/>
      <c r="R2176" s="168">
        <f>SUM(R2177:R2225)</f>
        <v>0.10914676000000001</v>
      </c>
      <c r="S2176" s="167"/>
      <c r="T2176" s="169">
        <f>SUM(T2177:T2225)</f>
        <v>0</v>
      </c>
      <c r="AR2176" s="170" t="s">
        <v>82</v>
      </c>
      <c r="AT2176" s="171" t="s">
        <v>71</v>
      </c>
      <c r="AU2176" s="171" t="s">
        <v>80</v>
      </c>
      <c r="AY2176" s="170" t="s">
        <v>143</v>
      </c>
      <c r="BK2176" s="172">
        <f>SUM(BK2177:BK2225)</f>
        <v>0</v>
      </c>
    </row>
    <row r="2177" spans="1:65" s="2" customFormat="1" ht="24.2" customHeight="1">
      <c r="A2177" s="36"/>
      <c r="B2177" s="37"/>
      <c r="C2177" s="175" t="s">
        <v>2381</v>
      </c>
      <c r="D2177" s="175" t="s">
        <v>146</v>
      </c>
      <c r="E2177" s="176" t="s">
        <v>2382</v>
      </c>
      <c r="F2177" s="177" t="s">
        <v>2383</v>
      </c>
      <c r="G2177" s="178" t="s">
        <v>178</v>
      </c>
      <c r="H2177" s="179">
        <v>38.208</v>
      </c>
      <c r="I2177" s="180"/>
      <c r="J2177" s="181">
        <f>ROUND(I2177*H2177,2)</f>
        <v>0</v>
      </c>
      <c r="K2177" s="177" t="s">
        <v>150</v>
      </c>
      <c r="L2177" s="41"/>
      <c r="M2177" s="182" t="s">
        <v>19</v>
      </c>
      <c r="N2177" s="183" t="s">
        <v>43</v>
      </c>
      <c r="O2177" s="66"/>
      <c r="P2177" s="184">
        <f>O2177*H2177</f>
        <v>0</v>
      </c>
      <c r="Q2177" s="184">
        <v>0.00017</v>
      </c>
      <c r="R2177" s="184">
        <f>Q2177*H2177</f>
        <v>0.00649536</v>
      </c>
      <c r="S2177" s="184">
        <v>0</v>
      </c>
      <c r="T2177" s="185">
        <f>S2177*H2177</f>
        <v>0</v>
      </c>
      <c r="U2177" s="36"/>
      <c r="V2177" s="36"/>
      <c r="W2177" s="36"/>
      <c r="X2177" s="36"/>
      <c r="Y2177" s="36"/>
      <c r="Z2177" s="36"/>
      <c r="AA2177" s="36"/>
      <c r="AB2177" s="36"/>
      <c r="AC2177" s="36"/>
      <c r="AD2177" s="36"/>
      <c r="AE2177" s="36"/>
      <c r="AR2177" s="186" t="s">
        <v>257</v>
      </c>
      <c r="AT2177" s="186" t="s">
        <v>146</v>
      </c>
      <c r="AU2177" s="186" t="s">
        <v>82</v>
      </c>
      <c r="AY2177" s="19" t="s">
        <v>143</v>
      </c>
      <c r="BE2177" s="187">
        <f>IF(N2177="základní",J2177,0)</f>
        <v>0</v>
      </c>
      <c r="BF2177" s="187">
        <f>IF(N2177="snížená",J2177,0)</f>
        <v>0</v>
      </c>
      <c r="BG2177" s="187">
        <f>IF(N2177="zákl. přenesená",J2177,0)</f>
        <v>0</v>
      </c>
      <c r="BH2177" s="187">
        <f>IF(N2177="sníž. přenesená",J2177,0)</f>
        <v>0</v>
      </c>
      <c r="BI2177" s="187">
        <f>IF(N2177="nulová",J2177,0)</f>
        <v>0</v>
      </c>
      <c r="BJ2177" s="19" t="s">
        <v>80</v>
      </c>
      <c r="BK2177" s="187">
        <f>ROUND(I2177*H2177,2)</f>
        <v>0</v>
      </c>
      <c r="BL2177" s="19" t="s">
        <v>257</v>
      </c>
      <c r="BM2177" s="186" t="s">
        <v>2384</v>
      </c>
    </row>
    <row r="2178" spans="1:47" s="2" customFormat="1" ht="12">
      <c r="A2178" s="36"/>
      <c r="B2178" s="37"/>
      <c r="C2178" s="38"/>
      <c r="D2178" s="188" t="s">
        <v>153</v>
      </c>
      <c r="E2178" s="38"/>
      <c r="F2178" s="189" t="s">
        <v>2385</v>
      </c>
      <c r="G2178" s="38"/>
      <c r="H2178" s="38"/>
      <c r="I2178" s="190"/>
      <c r="J2178" s="38"/>
      <c r="K2178" s="38"/>
      <c r="L2178" s="41"/>
      <c r="M2178" s="191"/>
      <c r="N2178" s="192"/>
      <c r="O2178" s="66"/>
      <c r="P2178" s="66"/>
      <c r="Q2178" s="66"/>
      <c r="R2178" s="66"/>
      <c r="S2178" s="66"/>
      <c r="T2178" s="67"/>
      <c r="U2178" s="36"/>
      <c r="V2178" s="36"/>
      <c r="W2178" s="36"/>
      <c r="X2178" s="36"/>
      <c r="Y2178" s="36"/>
      <c r="Z2178" s="36"/>
      <c r="AA2178" s="36"/>
      <c r="AB2178" s="36"/>
      <c r="AC2178" s="36"/>
      <c r="AD2178" s="36"/>
      <c r="AE2178" s="36"/>
      <c r="AT2178" s="19" t="s">
        <v>153</v>
      </c>
      <c r="AU2178" s="19" t="s">
        <v>82</v>
      </c>
    </row>
    <row r="2179" spans="2:51" s="13" customFormat="1" ht="12">
      <c r="B2179" s="193"/>
      <c r="C2179" s="194"/>
      <c r="D2179" s="195" t="s">
        <v>155</v>
      </c>
      <c r="E2179" s="196" t="s">
        <v>19</v>
      </c>
      <c r="F2179" s="197" t="s">
        <v>172</v>
      </c>
      <c r="G2179" s="194"/>
      <c r="H2179" s="196" t="s">
        <v>19</v>
      </c>
      <c r="I2179" s="198"/>
      <c r="J2179" s="194"/>
      <c r="K2179" s="194"/>
      <c r="L2179" s="199"/>
      <c r="M2179" s="200"/>
      <c r="N2179" s="201"/>
      <c r="O2179" s="201"/>
      <c r="P2179" s="201"/>
      <c r="Q2179" s="201"/>
      <c r="R2179" s="201"/>
      <c r="S2179" s="201"/>
      <c r="T2179" s="202"/>
      <c r="AT2179" s="203" t="s">
        <v>155</v>
      </c>
      <c r="AU2179" s="203" t="s">
        <v>82</v>
      </c>
      <c r="AV2179" s="13" t="s">
        <v>80</v>
      </c>
      <c r="AW2179" s="13" t="s">
        <v>33</v>
      </c>
      <c r="AX2179" s="13" t="s">
        <v>72</v>
      </c>
      <c r="AY2179" s="203" t="s">
        <v>143</v>
      </c>
    </row>
    <row r="2180" spans="2:51" s="13" customFormat="1" ht="12">
      <c r="B2180" s="193"/>
      <c r="C2180" s="194"/>
      <c r="D2180" s="195" t="s">
        <v>155</v>
      </c>
      <c r="E2180" s="196" t="s">
        <v>19</v>
      </c>
      <c r="F2180" s="197" t="s">
        <v>224</v>
      </c>
      <c r="G2180" s="194"/>
      <c r="H2180" s="196" t="s">
        <v>19</v>
      </c>
      <c r="I2180" s="198"/>
      <c r="J2180" s="194"/>
      <c r="K2180" s="194"/>
      <c r="L2180" s="199"/>
      <c r="M2180" s="200"/>
      <c r="N2180" s="201"/>
      <c r="O2180" s="201"/>
      <c r="P2180" s="201"/>
      <c r="Q2180" s="201"/>
      <c r="R2180" s="201"/>
      <c r="S2180" s="201"/>
      <c r="T2180" s="202"/>
      <c r="AT2180" s="203" t="s">
        <v>155</v>
      </c>
      <c r="AU2180" s="203" t="s">
        <v>82</v>
      </c>
      <c r="AV2180" s="13" t="s">
        <v>80</v>
      </c>
      <c r="AW2180" s="13" t="s">
        <v>33</v>
      </c>
      <c r="AX2180" s="13" t="s">
        <v>72</v>
      </c>
      <c r="AY2180" s="203" t="s">
        <v>143</v>
      </c>
    </row>
    <row r="2181" spans="2:51" s="14" customFormat="1" ht="12">
      <c r="B2181" s="204"/>
      <c r="C2181" s="205"/>
      <c r="D2181" s="195" t="s">
        <v>155</v>
      </c>
      <c r="E2181" s="206" t="s">
        <v>19</v>
      </c>
      <c r="F2181" s="207" t="s">
        <v>2386</v>
      </c>
      <c r="G2181" s="205"/>
      <c r="H2181" s="208">
        <v>4.733</v>
      </c>
      <c r="I2181" s="209"/>
      <c r="J2181" s="205"/>
      <c r="K2181" s="205"/>
      <c r="L2181" s="210"/>
      <c r="M2181" s="211"/>
      <c r="N2181" s="212"/>
      <c r="O2181" s="212"/>
      <c r="P2181" s="212"/>
      <c r="Q2181" s="212"/>
      <c r="R2181" s="212"/>
      <c r="S2181" s="212"/>
      <c r="T2181" s="213"/>
      <c r="AT2181" s="214" t="s">
        <v>155</v>
      </c>
      <c r="AU2181" s="214" t="s">
        <v>82</v>
      </c>
      <c r="AV2181" s="14" t="s">
        <v>82</v>
      </c>
      <c r="AW2181" s="14" t="s">
        <v>33</v>
      </c>
      <c r="AX2181" s="14" t="s">
        <v>72</v>
      </c>
      <c r="AY2181" s="214" t="s">
        <v>143</v>
      </c>
    </row>
    <row r="2182" spans="2:51" s="13" customFormat="1" ht="12">
      <c r="B2182" s="193"/>
      <c r="C2182" s="194"/>
      <c r="D2182" s="195" t="s">
        <v>155</v>
      </c>
      <c r="E2182" s="196" t="s">
        <v>19</v>
      </c>
      <c r="F2182" s="197" t="s">
        <v>237</v>
      </c>
      <c r="G2182" s="194"/>
      <c r="H2182" s="196" t="s">
        <v>19</v>
      </c>
      <c r="I2182" s="198"/>
      <c r="J2182" s="194"/>
      <c r="K2182" s="194"/>
      <c r="L2182" s="199"/>
      <c r="M2182" s="200"/>
      <c r="N2182" s="201"/>
      <c r="O2182" s="201"/>
      <c r="P2182" s="201"/>
      <c r="Q2182" s="201"/>
      <c r="R2182" s="201"/>
      <c r="S2182" s="201"/>
      <c r="T2182" s="202"/>
      <c r="AT2182" s="203" t="s">
        <v>155</v>
      </c>
      <c r="AU2182" s="203" t="s">
        <v>82</v>
      </c>
      <c r="AV2182" s="13" t="s">
        <v>80</v>
      </c>
      <c r="AW2182" s="13" t="s">
        <v>33</v>
      </c>
      <c r="AX2182" s="13" t="s">
        <v>72</v>
      </c>
      <c r="AY2182" s="203" t="s">
        <v>143</v>
      </c>
    </row>
    <row r="2183" spans="2:51" s="14" customFormat="1" ht="12">
      <c r="B2183" s="204"/>
      <c r="C2183" s="205"/>
      <c r="D2183" s="195" t="s">
        <v>155</v>
      </c>
      <c r="E2183" s="206" t="s">
        <v>19</v>
      </c>
      <c r="F2183" s="207" t="s">
        <v>2387</v>
      </c>
      <c r="G2183" s="205"/>
      <c r="H2183" s="208">
        <v>6.843</v>
      </c>
      <c r="I2183" s="209"/>
      <c r="J2183" s="205"/>
      <c r="K2183" s="205"/>
      <c r="L2183" s="210"/>
      <c r="M2183" s="211"/>
      <c r="N2183" s="212"/>
      <c r="O2183" s="212"/>
      <c r="P2183" s="212"/>
      <c r="Q2183" s="212"/>
      <c r="R2183" s="212"/>
      <c r="S2183" s="212"/>
      <c r="T2183" s="213"/>
      <c r="AT2183" s="214" t="s">
        <v>155</v>
      </c>
      <c r="AU2183" s="214" t="s">
        <v>82</v>
      </c>
      <c r="AV2183" s="14" t="s">
        <v>82</v>
      </c>
      <c r="AW2183" s="14" t="s">
        <v>33</v>
      </c>
      <c r="AX2183" s="14" t="s">
        <v>72</v>
      </c>
      <c r="AY2183" s="214" t="s">
        <v>143</v>
      </c>
    </row>
    <row r="2184" spans="2:51" s="13" customFormat="1" ht="12">
      <c r="B2184" s="193"/>
      <c r="C2184" s="194"/>
      <c r="D2184" s="195" t="s">
        <v>155</v>
      </c>
      <c r="E2184" s="196" t="s">
        <v>19</v>
      </c>
      <c r="F2184" s="197" t="s">
        <v>239</v>
      </c>
      <c r="G2184" s="194"/>
      <c r="H2184" s="196" t="s">
        <v>19</v>
      </c>
      <c r="I2184" s="198"/>
      <c r="J2184" s="194"/>
      <c r="K2184" s="194"/>
      <c r="L2184" s="199"/>
      <c r="M2184" s="200"/>
      <c r="N2184" s="201"/>
      <c r="O2184" s="201"/>
      <c r="P2184" s="201"/>
      <c r="Q2184" s="201"/>
      <c r="R2184" s="201"/>
      <c r="S2184" s="201"/>
      <c r="T2184" s="202"/>
      <c r="AT2184" s="203" t="s">
        <v>155</v>
      </c>
      <c r="AU2184" s="203" t="s">
        <v>82</v>
      </c>
      <c r="AV2184" s="13" t="s">
        <v>80</v>
      </c>
      <c r="AW2184" s="13" t="s">
        <v>33</v>
      </c>
      <c r="AX2184" s="13" t="s">
        <v>72</v>
      </c>
      <c r="AY2184" s="203" t="s">
        <v>143</v>
      </c>
    </row>
    <row r="2185" spans="2:51" s="14" customFormat="1" ht="12">
      <c r="B2185" s="204"/>
      <c r="C2185" s="205"/>
      <c r="D2185" s="195" t="s">
        <v>155</v>
      </c>
      <c r="E2185" s="206" t="s">
        <v>19</v>
      </c>
      <c r="F2185" s="207" t="s">
        <v>2388</v>
      </c>
      <c r="G2185" s="205"/>
      <c r="H2185" s="208">
        <v>7.528</v>
      </c>
      <c r="I2185" s="209"/>
      <c r="J2185" s="205"/>
      <c r="K2185" s="205"/>
      <c r="L2185" s="210"/>
      <c r="M2185" s="211"/>
      <c r="N2185" s="212"/>
      <c r="O2185" s="212"/>
      <c r="P2185" s="212"/>
      <c r="Q2185" s="212"/>
      <c r="R2185" s="212"/>
      <c r="S2185" s="212"/>
      <c r="T2185" s="213"/>
      <c r="AT2185" s="214" t="s">
        <v>155</v>
      </c>
      <c r="AU2185" s="214" t="s">
        <v>82</v>
      </c>
      <c r="AV2185" s="14" t="s">
        <v>82</v>
      </c>
      <c r="AW2185" s="14" t="s">
        <v>33</v>
      </c>
      <c r="AX2185" s="14" t="s">
        <v>72</v>
      </c>
      <c r="AY2185" s="214" t="s">
        <v>143</v>
      </c>
    </row>
    <row r="2186" spans="2:51" s="16" customFormat="1" ht="12">
      <c r="B2186" s="236"/>
      <c r="C2186" s="237"/>
      <c r="D2186" s="195" t="s">
        <v>155</v>
      </c>
      <c r="E2186" s="238" t="s">
        <v>19</v>
      </c>
      <c r="F2186" s="239" t="s">
        <v>361</v>
      </c>
      <c r="G2186" s="237"/>
      <c r="H2186" s="240">
        <v>19.104</v>
      </c>
      <c r="I2186" s="241"/>
      <c r="J2186" s="237"/>
      <c r="K2186" s="237"/>
      <c r="L2186" s="242"/>
      <c r="M2186" s="243"/>
      <c r="N2186" s="244"/>
      <c r="O2186" s="244"/>
      <c r="P2186" s="244"/>
      <c r="Q2186" s="244"/>
      <c r="R2186" s="244"/>
      <c r="S2186" s="244"/>
      <c r="T2186" s="245"/>
      <c r="AT2186" s="246" t="s">
        <v>155</v>
      </c>
      <c r="AU2186" s="246" t="s">
        <v>82</v>
      </c>
      <c r="AV2186" s="16" t="s">
        <v>144</v>
      </c>
      <c r="AW2186" s="16" t="s">
        <v>33</v>
      </c>
      <c r="AX2186" s="16" t="s">
        <v>72</v>
      </c>
      <c r="AY2186" s="246" t="s">
        <v>143</v>
      </c>
    </row>
    <row r="2187" spans="2:51" s="13" customFormat="1" ht="12">
      <c r="B2187" s="193"/>
      <c r="C2187" s="194"/>
      <c r="D2187" s="195" t="s">
        <v>155</v>
      </c>
      <c r="E2187" s="196" t="s">
        <v>19</v>
      </c>
      <c r="F2187" s="197" t="s">
        <v>2389</v>
      </c>
      <c r="G2187" s="194"/>
      <c r="H2187" s="196" t="s">
        <v>19</v>
      </c>
      <c r="I2187" s="198"/>
      <c r="J2187" s="194"/>
      <c r="K2187" s="194"/>
      <c r="L2187" s="199"/>
      <c r="M2187" s="200"/>
      <c r="N2187" s="201"/>
      <c r="O2187" s="201"/>
      <c r="P2187" s="201"/>
      <c r="Q2187" s="201"/>
      <c r="R2187" s="201"/>
      <c r="S2187" s="201"/>
      <c r="T2187" s="202"/>
      <c r="AT2187" s="203" t="s">
        <v>155</v>
      </c>
      <c r="AU2187" s="203" t="s">
        <v>82</v>
      </c>
      <c r="AV2187" s="13" t="s">
        <v>80</v>
      </c>
      <c r="AW2187" s="13" t="s">
        <v>33</v>
      </c>
      <c r="AX2187" s="13" t="s">
        <v>72</v>
      </c>
      <c r="AY2187" s="203" t="s">
        <v>143</v>
      </c>
    </row>
    <row r="2188" spans="2:51" s="14" customFormat="1" ht="12">
      <c r="B2188" s="204"/>
      <c r="C2188" s="205"/>
      <c r="D2188" s="195" t="s">
        <v>155</v>
      </c>
      <c r="E2188" s="206" t="s">
        <v>19</v>
      </c>
      <c r="F2188" s="207" t="s">
        <v>2390</v>
      </c>
      <c r="G2188" s="205"/>
      <c r="H2188" s="208">
        <v>19.104</v>
      </c>
      <c r="I2188" s="209"/>
      <c r="J2188" s="205"/>
      <c r="K2188" s="205"/>
      <c r="L2188" s="210"/>
      <c r="M2188" s="211"/>
      <c r="N2188" s="212"/>
      <c r="O2188" s="212"/>
      <c r="P2188" s="212"/>
      <c r="Q2188" s="212"/>
      <c r="R2188" s="212"/>
      <c r="S2188" s="212"/>
      <c r="T2188" s="213"/>
      <c r="AT2188" s="214" t="s">
        <v>155</v>
      </c>
      <c r="AU2188" s="214" t="s">
        <v>82</v>
      </c>
      <c r="AV2188" s="14" t="s">
        <v>82</v>
      </c>
      <c r="AW2188" s="14" t="s">
        <v>33</v>
      </c>
      <c r="AX2188" s="14" t="s">
        <v>72</v>
      </c>
      <c r="AY2188" s="214" t="s">
        <v>143</v>
      </c>
    </row>
    <row r="2189" spans="2:51" s="15" customFormat="1" ht="12">
      <c r="B2189" s="215"/>
      <c r="C2189" s="216"/>
      <c r="D2189" s="195" t="s">
        <v>155</v>
      </c>
      <c r="E2189" s="217" t="s">
        <v>19</v>
      </c>
      <c r="F2189" s="218" t="s">
        <v>166</v>
      </c>
      <c r="G2189" s="216"/>
      <c r="H2189" s="219">
        <v>38.208</v>
      </c>
      <c r="I2189" s="220"/>
      <c r="J2189" s="216"/>
      <c r="K2189" s="216"/>
      <c r="L2189" s="221"/>
      <c r="M2189" s="222"/>
      <c r="N2189" s="223"/>
      <c r="O2189" s="223"/>
      <c r="P2189" s="223"/>
      <c r="Q2189" s="223"/>
      <c r="R2189" s="223"/>
      <c r="S2189" s="223"/>
      <c r="T2189" s="224"/>
      <c r="AT2189" s="225" t="s">
        <v>155</v>
      </c>
      <c r="AU2189" s="225" t="s">
        <v>82</v>
      </c>
      <c r="AV2189" s="15" t="s">
        <v>151</v>
      </c>
      <c r="AW2189" s="15" t="s">
        <v>33</v>
      </c>
      <c r="AX2189" s="15" t="s">
        <v>80</v>
      </c>
      <c r="AY2189" s="225" t="s">
        <v>143</v>
      </c>
    </row>
    <row r="2190" spans="1:65" s="2" customFormat="1" ht="24.2" customHeight="1">
      <c r="A2190" s="36"/>
      <c r="B2190" s="37"/>
      <c r="C2190" s="175" t="s">
        <v>2391</v>
      </c>
      <c r="D2190" s="175" t="s">
        <v>146</v>
      </c>
      <c r="E2190" s="176" t="s">
        <v>2392</v>
      </c>
      <c r="F2190" s="177" t="s">
        <v>2393</v>
      </c>
      <c r="G2190" s="178" t="s">
        <v>178</v>
      </c>
      <c r="H2190" s="179">
        <v>11.9</v>
      </c>
      <c r="I2190" s="180"/>
      <c r="J2190" s="181">
        <f>ROUND(I2190*H2190,2)</f>
        <v>0</v>
      </c>
      <c r="K2190" s="177" t="s">
        <v>150</v>
      </c>
      <c r="L2190" s="41"/>
      <c r="M2190" s="182" t="s">
        <v>19</v>
      </c>
      <c r="N2190" s="183" t="s">
        <v>43</v>
      </c>
      <c r="O2190" s="66"/>
      <c r="P2190" s="184">
        <f>O2190*H2190</f>
        <v>0</v>
      </c>
      <c r="Q2190" s="184">
        <v>0.00014</v>
      </c>
      <c r="R2190" s="184">
        <f>Q2190*H2190</f>
        <v>0.001666</v>
      </c>
      <c r="S2190" s="184">
        <v>0</v>
      </c>
      <c r="T2190" s="185">
        <f>S2190*H2190</f>
        <v>0</v>
      </c>
      <c r="U2190" s="36"/>
      <c r="V2190" s="36"/>
      <c r="W2190" s="36"/>
      <c r="X2190" s="36"/>
      <c r="Y2190" s="36"/>
      <c r="Z2190" s="36"/>
      <c r="AA2190" s="36"/>
      <c r="AB2190" s="36"/>
      <c r="AC2190" s="36"/>
      <c r="AD2190" s="36"/>
      <c r="AE2190" s="36"/>
      <c r="AR2190" s="186" t="s">
        <v>257</v>
      </c>
      <c r="AT2190" s="186" t="s">
        <v>146</v>
      </c>
      <c r="AU2190" s="186" t="s">
        <v>82</v>
      </c>
      <c r="AY2190" s="19" t="s">
        <v>143</v>
      </c>
      <c r="BE2190" s="187">
        <f>IF(N2190="základní",J2190,0)</f>
        <v>0</v>
      </c>
      <c r="BF2190" s="187">
        <f>IF(N2190="snížená",J2190,0)</f>
        <v>0</v>
      </c>
      <c r="BG2190" s="187">
        <f>IF(N2190="zákl. přenesená",J2190,0)</f>
        <v>0</v>
      </c>
      <c r="BH2190" s="187">
        <f>IF(N2190="sníž. přenesená",J2190,0)</f>
        <v>0</v>
      </c>
      <c r="BI2190" s="187">
        <f>IF(N2190="nulová",J2190,0)</f>
        <v>0</v>
      </c>
      <c r="BJ2190" s="19" t="s">
        <v>80</v>
      </c>
      <c r="BK2190" s="187">
        <f>ROUND(I2190*H2190,2)</f>
        <v>0</v>
      </c>
      <c r="BL2190" s="19" t="s">
        <v>257</v>
      </c>
      <c r="BM2190" s="186" t="s">
        <v>2394</v>
      </c>
    </row>
    <row r="2191" spans="1:47" s="2" customFormat="1" ht="12">
      <c r="A2191" s="36"/>
      <c r="B2191" s="37"/>
      <c r="C2191" s="38"/>
      <c r="D2191" s="188" t="s">
        <v>153</v>
      </c>
      <c r="E2191" s="38"/>
      <c r="F2191" s="189" t="s">
        <v>2395</v>
      </c>
      <c r="G2191" s="38"/>
      <c r="H2191" s="38"/>
      <c r="I2191" s="190"/>
      <c r="J2191" s="38"/>
      <c r="K2191" s="38"/>
      <c r="L2191" s="41"/>
      <c r="M2191" s="191"/>
      <c r="N2191" s="192"/>
      <c r="O2191" s="66"/>
      <c r="P2191" s="66"/>
      <c r="Q2191" s="66"/>
      <c r="R2191" s="66"/>
      <c r="S2191" s="66"/>
      <c r="T2191" s="67"/>
      <c r="U2191" s="36"/>
      <c r="V2191" s="36"/>
      <c r="W2191" s="36"/>
      <c r="X2191" s="36"/>
      <c r="Y2191" s="36"/>
      <c r="Z2191" s="36"/>
      <c r="AA2191" s="36"/>
      <c r="AB2191" s="36"/>
      <c r="AC2191" s="36"/>
      <c r="AD2191" s="36"/>
      <c r="AE2191" s="36"/>
      <c r="AT2191" s="19" t="s">
        <v>153</v>
      </c>
      <c r="AU2191" s="19" t="s">
        <v>82</v>
      </c>
    </row>
    <row r="2192" spans="2:51" s="13" customFormat="1" ht="12">
      <c r="B2192" s="193"/>
      <c r="C2192" s="194"/>
      <c r="D2192" s="195" t="s">
        <v>155</v>
      </c>
      <c r="E2192" s="196" t="s">
        <v>19</v>
      </c>
      <c r="F2192" s="197" t="s">
        <v>2396</v>
      </c>
      <c r="G2192" s="194"/>
      <c r="H2192" s="196" t="s">
        <v>19</v>
      </c>
      <c r="I2192" s="198"/>
      <c r="J2192" s="194"/>
      <c r="K2192" s="194"/>
      <c r="L2192" s="199"/>
      <c r="M2192" s="200"/>
      <c r="N2192" s="201"/>
      <c r="O2192" s="201"/>
      <c r="P2192" s="201"/>
      <c r="Q2192" s="201"/>
      <c r="R2192" s="201"/>
      <c r="S2192" s="201"/>
      <c r="T2192" s="202"/>
      <c r="AT2192" s="203" t="s">
        <v>155</v>
      </c>
      <c r="AU2192" s="203" t="s">
        <v>82</v>
      </c>
      <c r="AV2192" s="13" t="s">
        <v>80</v>
      </c>
      <c r="AW2192" s="13" t="s">
        <v>33</v>
      </c>
      <c r="AX2192" s="13" t="s">
        <v>72</v>
      </c>
      <c r="AY2192" s="203" t="s">
        <v>143</v>
      </c>
    </row>
    <row r="2193" spans="2:51" s="14" customFormat="1" ht="12">
      <c r="B2193" s="204"/>
      <c r="C2193" s="205"/>
      <c r="D2193" s="195" t="s">
        <v>155</v>
      </c>
      <c r="E2193" s="206" t="s">
        <v>19</v>
      </c>
      <c r="F2193" s="207" t="s">
        <v>2397</v>
      </c>
      <c r="G2193" s="205"/>
      <c r="H2193" s="208">
        <v>3.6</v>
      </c>
      <c r="I2193" s="209"/>
      <c r="J2193" s="205"/>
      <c r="K2193" s="205"/>
      <c r="L2193" s="210"/>
      <c r="M2193" s="211"/>
      <c r="N2193" s="212"/>
      <c r="O2193" s="212"/>
      <c r="P2193" s="212"/>
      <c r="Q2193" s="212"/>
      <c r="R2193" s="212"/>
      <c r="S2193" s="212"/>
      <c r="T2193" s="213"/>
      <c r="AT2193" s="214" t="s">
        <v>155</v>
      </c>
      <c r="AU2193" s="214" t="s">
        <v>82</v>
      </c>
      <c r="AV2193" s="14" t="s">
        <v>82</v>
      </c>
      <c r="AW2193" s="14" t="s">
        <v>33</v>
      </c>
      <c r="AX2193" s="14" t="s">
        <v>72</v>
      </c>
      <c r="AY2193" s="214" t="s">
        <v>143</v>
      </c>
    </row>
    <row r="2194" spans="2:51" s="14" customFormat="1" ht="12">
      <c r="B2194" s="204"/>
      <c r="C2194" s="205"/>
      <c r="D2194" s="195" t="s">
        <v>155</v>
      </c>
      <c r="E2194" s="206" t="s">
        <v>19</v>
      </c>
      <c r="F2194" s="207" t="s">
        <v>2398</v>
      </c>
      <c r="G2194" s="205"/>
      <c r="H2194" s="208">
        <v>1.225</v>
      </c>
      <c r="I2194" s="209"/>
      <c r="J2194" s="205"/>
      <c r="K2194" s="205"/>
      <c r="L2194" s="210"/>
      <c r="M2194" s="211"/>
      <c r="N2194" s="212"/>
      <c r="O2194" s="212"/>
      <c r="P2194" s="212"/>
      <c r="Q2194" s="212"/>
      <c r="R2194" s="212"/>
      <c r="S2194" s="212"/>
      <c r="T2194" s="213"/>
      <c r="AT2194" s="214" t="s">
        <v>155</v>
      </c>
      <c r="AU2194" s="214" t="s">
        <v>82</v>
      </c>
      <c r="AV2194" s="14" t="s">
        <v>82</v>
      </c>
      <c r="AW2194" s="14" t="s">
        <v>33</v>
      </c>
      <c r="AX2194" s="14" t="s">
        <v>72</v>
      </c>
      <c r="AY2194" s="214" t="s">
        <v>143</v>
      </c>
    </row>
    <row r="2195" spans="2:51" s="14" customFormat="1" ht="12">
      <c r="B2195" s="204"/>
      <c r="C2195" s="205"/>
      <c r="D2195" s="195" t="s">
        <v>155</v>
      </c>
      <c r="E2195" s="206" t="s">
        <v>19</v>
      </c>
      <c r="F2195" s="207" t="s">
        <v>2399</v>
      </c>
      <c r="G2195" s="205"/>
      <c r="H2195" s="208">
        <v>4.7</v>
      </c>
      <c r="I2195" s="209"/>
      <c r="J2195" s="205"/>
      <c r="K2195" s="205"/>
      <c r="L2195" s="210"/>
      <c r="M2195" s="211"/>
      <c r="N2195" s="212"/>
      <c r="O2195" s="212"/>
      <c r="P2195" s="212"/>
      <c r="Q2195" s="212"/>
      <c r="R2195" s="212"/>
      <c r="S2195" s="212"/>
      <c r="T2195" s="213"/>
      <c r="AT2195" s="214" t="s">
        <v>155</v>
      </c>
      <c r="AU2195" s="214" t="s">
        <v>82</v>
      </c>
      <c r="AV2195" s="14" t="s">
        <v>82</v>
      </c>
      <c r="AW2195" s="14" t="s">
        <v>33</v>
      </c>
      <c r="AX2195" s="14" t="s">
        <v>72</v>
      </c>
      <c r="AY2195" s="214" t="s">
        <v>143</v>
      </c>
    </row>
    <row r="2196" spans="2:51" s="14" customFormat="1" ht="12">
      <c r="B2196" s="204"/>
      <c r="C2196" s="205"/>
      <c r="D2196" s="195" t="s">
        <v>155</v>
      </c>
      <c r="E2196" s="206" t="s">
        <v>19</v>
      </c>
      <c r="F2196" s="207" t="s">
        <v>2400</v>
      </c>
      <c r="G2196" s="205"/>
      <c r="H2196" s="208">
        <v>1.15</v>
      </c>
      <c r="I2196" s="209"/>
      <c r="J2196" s="205"/>
      <c r="K2196" s="205"/>
      <c r="L2196" s="210"/>
      <c r="M2196" s="211"/>
      <c r="N2196" s="212"/>
      <c r="O2196" s="212"/>
      <c r="P2196" s="212"/>
      <c r="Q2196" s="212"/>
      <c r="R2196" s="212"/>
      <c r="S2196" s="212"/>
      <c r="T2196" s="213"/>
      <c r="AT2196" s="214" t="s">
        <v>155</v>
      </c>
      <c r="AU2196" s="214" t="s">
        <v>82</v>
      </c>
      <c r="AV2196" s="14" t="s">
        <v>82</v>
      </c>
      <c r="AW2196" s="14" t="s">
        <v>33</v>
      </c>
      <c r="AX2196" s="14" t="s">
        <v>72</v>
      </c>
      <c r="AY2196" s="214" t="s">
        <v>143</v>
      </c>
    </row>
    <row r="2197" spans="2:51" s="14" customFormat="1" ht="12">
      <c r="B2197" s="204"/>
      <c r="C2197" s="205"/>
      <c r="D2197" s="195" t="s">
        <v>155</v>
      </c>
      <c r="E2197" s="206" t="s">
        <v>19</v>
      </c>
      <c r="F2197" s="207" t="s">
        <v>2401</v>
      </c>
      <c r="G2197" s="205"/>
      <c r="H2197" s="208">
        <v>1.225</v>
      </c>
      <c r="I2197" s="209"/>
      <c r="J2197" s="205"/>
      <c r="K2197" s="205"/>
      <c r="L2197" s="210"/>
      <c r="M2197" s="211"/>
      <c r="N2197" s="212"/>
      <c r="O2197" s="212"/>
      <c r="P2197" s="212"/>
      <c r="Q2197" s="212"/>
      <c r="R2197" s="212"/>
      <c r="S2197" s="212"/>
      <c r="T2197" s="213"/>
      <c r="AT2197" s="214" t="s">
        <v>155</v>
      </c>
      <c r="AU2197" s="214" t="s">
        <v>82</v>
      </c>
      <c r="AV2197" s="14" t="s">
        <v>82</v>
      </c>
      <c r="AW2197" s="14" t="s">
        <v>33</v>
      </c>
      <c r="AX2197" s="14" t="s">
        <v>72</v>
      </c>
      <c r="AY2197" s="214" t="s">
        <v>143</v>
      </c>
    </row>
    <row r="2198" spans="2:51" s="15" customFormat="1" ht="12">
      <c r="B2198" s="215"/>
      <c r="C2198" s="216"/>
      <c r="D2198" s="195" t="s">
        <v>155</v>
      </c>
      <c r="E2198" s="217" t="s">
        <v>19</v>
      </c>
      <c r="F2198" s="218" t="s">
        <v>166</v>
      </c>
      <c r="G2198" s="216"/>
      <c r="H2198" s="219">
        <v>11.9</v>
      </c>
      <c r="I2198" s="220"/>
      <c r="J2198" s="216"/>
      <c r="K2198" s="216"/>
      <c r="L2198" s="221"/>
      <c r="M2198" s="222"/>
      <c r="N2198" s="223"/>
      <c r="O2198" s="223"/>
      <c r="P2198" s="223"/>
      <c r="Q2198" s="223"/>
      <c r="R2198" s="223"/>
      <c r="S2198" s="223"/>
      <c r="T2198" s="224"/>
      <c r="AT2198" s="225" t="s">
        <v>155</v>
      </c>
      <c r="AU2198" s="225" t="s">
        <v>82</v>
      </c>
      <c r="AV2198" s="15" t="s">
        <v>151</v>
      </c>
      <c r="AW2198" s="15" t="s">
        <v>33</v>
      </c>
      <c r="AX2198" s="15" t="s">
        <v>80</v>
      </c>
      <c r="AY2198" s="225" t="s">
        <v>143</v>
      </c>
    </row>
    <row r="2199" spans="1:65" s="2" customFormat="1" ht="24.2" customHeight="1">
      <c r="A2199" s="36"/>
      <c r="B2199" s="37"/>
      <c r="C2199" s="175" t="s">
        <v>2402</v>
      </c>
      <c r="D2199" s="175" t="s">
        <v>146</v>
      </c>
      <c r="E2199" s="176" t="s">
        <v>2403</v>
      </c>
      <c r="F2199" s="177" t="s">
        <v>2404</v>
      </c>
      <c r="G2199" s="178" t="s">
        <v>178</v>
      </c>
      <c r="H2199" s="179">
        <v>11.9</v>
      </c>
      <c r="I2199" s="180"/>
      <c r="J2199" s="181">
        <f>ROUND(I2199*H2199,2)</f>
        <v>0</v>
      </c>
      <c r="K2199" s="177" t="s">
        <v>150</v>
      </c>
      <c r="L2199" s="41"/>
      <c r="M2199" s="182" t="s">
        <v>19</v>
      </c>
      <c r="N2199" s="183" t="s">
        <v>43</v>
      </c>
      <c r="O2199" s="66"/>
      <c r="P2199" s="184">
        <f>O2199*H2199</f>
        <v>0</v>
      </c>
      <c r="Q2199" s="184">
        <v>0.00012</v>
      </c>
      <c r="R2199" s="184">
        <f>Q2199*H2199</f>
        <v>0.001428</v>
      </c>
      <c r="S2199" s="184">
        <v>0</v>
      </c>
      <c r="T2199" s="185">
        <f>S2199*H2199</f>
        <v>0</v>
      </c>
      <c r="U2199" s="36"/>
      <c r="V2199" s="36"/>
      <c r="W2199" s="36"/>
      <c r="X2199" s="36"/>
      <c r="Y2199" s="36"/>
      <c r="Z2199" s="36"/>
      <c r="AA2199" s="36"/>
      <c r="AB2199" s="36"/>
      <c r="AC2199" s="36"/>
      <c r="AD2199" s="36"/>
      <c r="AE2199" s="36"/>
      <c r="AR2199" s="186" t="s">
        <v>257</v>
      </c>
      <c r="AT2199" s="186" t="s">
        <v>146</v>
      </c>
      <c r="AU2199" s="186" t="s">
        <v>82</v>
      </c>
      <c r="AY2199" s="19" t="s">
        <v>143</v>
      </c>
      <c r="BE2199" s="187">
        <f>IF(N2199="základní",J2199,0)</f>
        <v>0</v>
      </c>
      <c r="BF2199" s="187">
        <f>IF(N2199="snížená",J2199,0)</f>
        <v>0</v>
      </c>
      <c r="BG2199" s="187">
        <f>IF(N2199="zákl. přenesená",J2199,0)</f>
        <v>0</v>
      </c>
      <c r="BH2199" s="187">
        <f>IF(N2199="sníž. přenesená",J2199,0)</f>
        <v>0</v>
      </c>
      <c r="BI2199" s="187">
        <f>IF(N2199="nulová",J2199,0)</f>
        <v>0</v>
      </c>
      <c r="BJ2199" s="19" t="s">
        <v>80</v>
      </c>
      <c r="BK2199" s="187">
        <f>ROUND(I2199*H2199,2)</f>
        <v>0</v>
      </c>
      <c r="BL2199" s="19" t="s">
        <v>257</v>
      </c>
      <c r="BM2199" s="186" t="s">
        <v>2405</v>
      </c>
    </row>
    <row r="2200" spans="1:47" s="2" customFormat="1" ht="12">
      <c r="A2200" s="36"/>
      <c r="B2200" s="37"/>
      <c r="C2200" s="38"/>
      <c r="D2200" s="188" t="s">
        <v>153</v>
      </c>
      <c r="E2200" s="38"/>
      <c r="F2200" s="189" t="s">
        <v>2406</v>
      </c>
      <c r="G2200" s="38"/>
      <c r="H2200" s="38"/>
      <c r="I2200" s="190"/>
      <c r="J2200" s="38"/>
      <c r="K2200" s="38"/>
      <c r="L2200" s="41"/>
      <c r="M2200" s="191"/>
      <c r="N2200" s="192"/>
      <c r="O2200" s="66"/>
      <c r="P2200" s="66"/>
      <c r="Q2200" s="66"/>
      <c r="R2200" s="66"/>
      <c r="S2200" s="66"/>
      <c r="T2200" s="67"/>
      <c r="U2200" s="36"/>
      <c r="V2200" s="36"/>
      <c r="W2200" s="36"/>
      <c r="X2200" s="36"/>
      <c r="Y2200" s="36"/>
      <c r="Z2200" s="36"/>
      <c r="AA2200" s="36"/>
      <c r="AB2200" s="36"/>
      <c r="AC2200" s="36"/>
      <c r="AD2200" s="36"/>
      <c r="AE2200" s="36"/>
      <c r="AT2200" s="19" t="s">
        <v>153</v>
      </c>
      <c r="AU2200" s="19" t="s">
        <v>82</v>
      </c>
    </row>
    <row r="2201" spans="1:65" s="2" customFormat="1" ht="24.2" customHeight="1">
      <c r="A2201" s="36"/>
      <c r="B2201" s="37"/>
      <c r="C2201" s="175" t="s">
        <v>2407</v>
      </c>
      <c r="D2201" s="175" t="s">
        <v>146</v>
      </c>
      <c r="E2201" s="176" t="s">
        <v>2408</v>
      </c>
      <c r="F2201" s="177" t="s">
        <v>2409</v>
      </c>
      <c r="G2201" s="178" t="s">
        <v>178</v>
      </c>
      <c r="H2201" s="179">
        <v>11.9</v>
      </c>
      <c r="I2201" s="180"/>
      <c r="J2201" s="181">
        <f>ROUND(I2201*H2201,2)</f>
        <v>0</v>
      </c>
      <c r="K2201" s="177" t="s">
        <v>150</v>
      </c>
      <c r="L2201" s="41"/>
      <c r="M2201" s="182" t="s">
        <v>19</v>
      </c>
      <c r="N2201" s="183" t="s">
        <v>43</v>
      </c>
      <c r="O2201" s="66"/>
      <c r="P2201" s="184">
        <f>O2201*H2201</f>
        <v>0</v>
      </c>
      <c r="Q2201" s="184">
        <v>0.00012</v>
      </c>
      <c r="R2201" s="184">
        <f>Q2201*H2201</f>
        <v>0.001428</v>
      </c>
      <c r="S2201" s="184">
        <v>0</v>
      </c>
      <c r="T2201" s="185">
        <f>S2201*H2201</f>
        <v>0</v>
      </c>
      <c r="U2201" s="36"/>
      <c r="V2201" s="36"/>
      <c r="W2201" s="36"/>
      <c r="X2201" s="36"/>
      <c r="Y2201" s="36"/>
      <c r="Z2201" s="36"/>
      <c r="AA2201" s="36"/>
      <c r="AB2201" s="36"/>
      <c r="AC2201" s="36"/>
      <c r="AD2201" s="36"/>
      <c r="AE2201" s="36"/>
      <c r="AR2201" s="186" t="s">
        <v>257</v>
      </c>
      <c r="AT2201" s="186" t="s">
        <v>146</v>
      </c>
      <c r="AU2201" s="186" t="s">
        <v>82</v>
      </c>
      <c r="AY2201" s="19" t="s">
        <v>143</v>
      </c>
      <c r="BE2201" s="187">
        <f>IF(N2201="základní",J2201,0)</f>
        <v>0</v>
      </c>
      <c r="BF2201" s="187">
        <f>IF(N2201="snížená",J2201,0)</f>
        <v>0</v>
      </c>
      <c r="BG2201" s="187">
        <f>IF(N2201="zákl. přenesená",J2201,0)</f>
        <v>0</v>
      </c>
      <c r="BH2201" s="187">
        <f>IF(N2201="sníž. přenesená",J2201,0)</f>
        <v>0</v>
      </c>
      <c r="BI2201" s="187">
        <f>IF(N2201="nulová",J2201,0)</f>
        <v>0</v>
      </c>
      <c r="BJ2201" s="19" t="s">
        <v>80</v>
      </c>
      <c r="BK2201" s="187">
        <f>ROUND(I2201*H2201,2)</f>
        <v>0</v>
      </c>
      <c r="BL2201" s="19" t="s">
        <v>257</v>
      </c>
      <c r="BM2201" s="186" t="s">
        <v>2410</v>
      </c>
    </row>
    <row r="2202" spans="1:47" s="2" customFormat="1" ht="12">
      <c r="A2202" s="36"/>
      <c r="B2202" s="37"/>
      <c r="C2202" s="38"/>
      <c r="D2202" s="188" t="s">
        <v>153</v>
      </c>
      <c r="E2202" s="38"/>
      <c r="F2202" s="189" t="s">
        <v>2411</v>
      </c>
      <c r="G2202" s="38"/>
      <c r="H2202" s="38"/>
      <c r="I2202" s="190"/>
      <c r="J2202" s="38"/>
      <c r="K2202" s="38"/>
      <c r="L2202" s="41"/>
      <c r="M2202" s="191"/>
      <c r="N2202" s="192"/>
      <c r="O2202" s="66"/>
      <c r="P2202" s="66"/>
      <c r="Q2202" s="66"/>
      <c r="R2202" s="66"/>
      <c r="S2202" s="66"/>
      <c r="T2202" s="67"/>
      <c r="U2202" s="36"/>
      <c r="V2202" s="36"/>
      <c r="W2202" s="36"/>
      <c r="X2202" s="36"/>
      <c r="Y2202" s="36"/>
      <c r="Z2202" s="36"/>
      <c r="AA2202" s="36"/>
      <c r="AB2202" s="36"/>
      <c r="AC2202" s="36"/>
      <c r="AD2202" s="36"/>
      <c r="AE2202" s="36"/>
      <c r="AT2202" s="19" t="s">
        <v>153</v>
      </c>
      <c r="AU2202" s="19" t="s">
        <v>82</v>
      </c>
    </row>
    <row r="2203" spans="1:65" s="2" customFormat="1" ht="44.25" customHeight="1">
      <c r="A2203" s="36"/>
      <c r="B2203" s="37"/>
      <c r="C2203" s="175" t="s">
        <v>2412</v>
      </c>
      <c r="D2203" s="175" t="s">
        <v>146</v>
      </c>
      <c r="E2203" s="176" t="s">
        <v>2413</v>
      </c>
      <c r="F2203" s="177" t="s">
        <v>2414</v>
      </c>
      <c r="G2203" s="178" t="s">
        <v>178</v>
      </c>
      <c r="H2203" s="179">
        <v>11.46</v>
      </c>
      <c r="I2203" s="180"/>
      <c r="J2203" s="181">
        <f>ROUND(I2203*H2203,2)</f>
        <v>0</v>
      </c>
      <c r="K2203" s="177" t="s">
        <v>150</v>
      </c>
      <c r="L2203" s="41"/>
      <c r="M2203" s="182" t="s">
        <v>19</v>
      </c>
      <c r="N2203" s="183" t="s">
        <v>43</v>
      </c>
      <c r="O2203" s="66"/>
      <c r="P2203" s="184">
        <f>O2203*H2203</f>
        <v>0</v>
      </c>
      <c r="Q2203" s="184">
        <v>0.00012</v>
      </c>
      <c r="R2203" s="184">
        <f>Q2203*H2203</f>
        <v>0.0013752</v>
      </c>
      <c r="S2203" s="184">
        <v>0</v>
      </c>
      <c r="T2203" s="185">
        <f>S2203*H2203</f>
        <v>0</v>
      </c>
      <c r="U2203" s="36"/>
      <c r="V2203" s="36"/>
      <c r="W2203" s="36"/>
      <c r="X2203" s="36"/>
      <c r="Y2203" s="36"/>
      <c r="Z2203" s="36"/>
      <c r="AA2203" s="36"/>
      <c r="AB2203" s="36"/>
      <c r="AC2203" s="36"/>
      <c r="AD2203" s="36"/>
      <c r="AE2203" s="36"/>
      <c r="AR2203" s="186" t="s">
        <v>257</v>
      </c>
      <c r="AT2203" s="186" t="s">
        <v>146</v>
      </c>
      <c r="AU2203" s="186" t="s">
        <v>82</v>
      </c>
      <c r="AY2203" s="19" t="s">
        <v>143</v>
      </c>
      <c r="BE2203" s="187">
        <f>IF(N2203="základní",J2203,0)</f>
        <v>0</v>
      </c>
      <c r="BF2203" s="187">
        <f>IF(N2203="snížená",J2203,0)</f>
        <v>0</v>
      </c>
      <c r="BG2203" s="187">
        <f>IF(N2203="zákl. přenesená",J2203,0)</f>
        <v>0</v>
      </c>
      <c r="BH2203" s="187">
        <f>IF(N2203="sníž. přenesená",J2203,0)</f>
        <v>0</v>
      </c>
      <c r="BI2203" s="187">
        <f>IF(N2203="nulová",J2203,0)</f>
        <v>0</v>
      </c>
      <c r="BJ2203" s="19" t="s">
        <v>80</v>
      </c>
      <c r="BK2203" s="187">
        <f>ROUND(I2203*H2203,2)</f>
        <v>0</v>
      </c>
      <c r="BL2203" s="19" t="s">
        <v>257</v>
      </c>
      <c r="BM2203" s="186" t="s">
        <v>2415</v>
      </c>
    </row>
    <row r="2204" spans="1:47" s="2" customFormat="1" ht="12">
      <c r="A2204" s="36"/>
      <c r="B2204" s="37"/>
      <c r="C2204" s="38"/>
      <c r="D2204" s="188" t="s">
        <v>153</v>
      </c>
      <c r="E2204" s="38"/>
      <c r="F2204" s="189" t="s">
        <v>2416</v>
      </c>
      <c r="G2204" s="38"/>
      <c r="H2204" s="38"/>
      <c r="I2204" s="190"/>
      <c r="J2204" s="38"/>
      <c r="K2204" s="38"/>
      <c r="L2204" s="41"/>
      <c r="M2204" s="191"/>
      <c r="N2204" s="192"/>
      <c r="O2204" s="66"/>
      <c r="P2204" s="66"/>
      <c r="Q2204" s="66"/>
      <c r="R2204" s="66"/>
      <c r="S2204" s="66"/>
      <c r="T2204" s="67"/>
      <c r="U2204" s="36"/>
      <c r="V2204" s="36"/>
      <c r="W2204" s="36"/>
      <c r="X2204" s="36"/>
      <c r="Y2204" s="36"/>
      <c r="Z2204" s="36"/>
      <c r="AA2204" s="36"/>
      <c r="AB2204" s="36"/>
      <c r="AC2204" s="36"/>
      <c r="AD2204" s="36"/>
      <c r="AE2204" s="36"/>
      <c r="AT2204" s="19" t="s">
        <v>153</v>
      </c>
      <c r="AU2204" s="19" t="s">
        <v>82</v>
      </c>
    </row>
    <row r="2205" spans="1:65" s="2" customFormat="1" ht="44.25" customHeight="1">
      <c r="A2205" s="36"/>
      <c r="B2205" s="37"/>
      <c r="C2205" s="175" t="s">
        <v>2417</v>
      </c>
      <c r="D2205" s="175" t="s">
        <v>146</v>
      </c>
      <c r="E2205" s="176" t="s">
        <v>2418</v>
      </c>
      <c r="F2205" s="177" t="s">
        <v>2419</v>
      </c>
      <c r="G2205" s="178" t="s">
        <v>178</v>
      </c>
      <c r="H2205" s="179">
        <v>11.46</v>
      </c>
      <c r="I2205" s="180"/>
      <c r="J2205" s="181">
        <f>ROUND(I2205*H2205,2)</f>
        <v>0</v>
      </c>
      <c r="K2205" s="177" t="s">
        <v>150</v>
      </c>
      <c r="L2205" s="41"/>
      <c r="M2205" s="182" t="s">
        <v>19</v>
      </c>
      <c r="N2205" s="183" t="s">
        <v>43</v>
      </c>
      <c r="O2205" s="66"/>
      <c r="P2205" s="184">
        <f>O2205*H2205</f>
        <v>0</v>
      </c>
      <c r="Q2205" s="184">
        <v>0.00054</v>
      </c>
      <c r="R2205" s="184">
        <f>Q2205*H2205</f>
        <v>0.0061884</v>
      </c>
      <c r="S2205" s="184">
        <v>0</v>
      </c>
      <c r="T2205" s="185">
        <f>S2205*H2205</f>
        <v>0</v>
      </c>
      <c r="U2205" s="36"/>
      <c r="V2205" s="36"/>
      <c r="W2205" s="36"/>
      <c r="X2205" s="36"/>
      <c r="Y2205" s="36"/>
      <c r="Z2205" s="36"/>
      <c r="AA2205" s="36"/>
      <c r="AB2205" s="36"/>
      <c r="AC2205" s="36"/>
      <c r="AD2205" s="36"/>
      <c r="AE2205" s="36"/>
      <c r="AR2205" s="186" t="s">
        <v>257</v>
      </c>
      <c r="AT2205" s="186" t="s">
        <v>146</v>
      </c>
      <c r="AU2205" s="186" t="s">
        <v>82</v>
      </c>
      <c r="AY2205" s="19" t="s">
        <v>143</v>
      </c>
      <c r="BE2205" s="187">
        <f>IF(N2205="základní",J2205,0)</f>
        <v>0</v>
      </c>
      <c r="BF2205" s="187">
        <f>IF(N2205="snížená",J2205,0)</f>
        <v>0</v>
      </c>
      <c r="BG2205" s="187">
        <f>IF(N2205="zákl. přenesená",J2205,0)</f>
        <v>0</v>
      </c>
      <c r="BH2205" s="187">
        <f>IF(N2205="sníž. přenesená",J2205,0)</f>
        <v>0</v>
      </c>
      <c r="BI2205" s="187">
        <f>IF(N2205="nulová",J2205,0)</f>
        <v>0</v>
      </c>
      <c r="BJ2205" s="19" t="s">
        <v>80</v>
      </c>
      <c r="BK2205" s="187">
        <f>ROUND(I2205*H2205,2)</f>
        <v>0</v>
      </c>
      <c r="BL2205" s="19" t="s">
        <v>257</v>
      </c>
      <c r="BM2205" s="186" t="s">
        <v>2420</v>
      </c>
    </row>
    <row r="2206" spans="1:47" s="2" customFormat="1" ht="12">
      <c r="A2206" s="36"/>
      <c r="B2206" s="37"/>
      <c r="C2206" s="38"/>
      <c r="D2206" s="188" t="s">
        <v>153</v>
      </c>
      <c r="E2206" s="38"/>
      <c r="F2206" s="189" t="s">
        <v>2421</v>
      </c>
      <c r="G2206" s="38"/>
      <c r="H2206" s="38"/>
      <c r="I2206" s="190"/>
      <c r="J2206" s="38"/>
      <c r="K2206" s="38"/>
      <c r="L2206" s="41"/>
      <c r="M2206" s="191"/>
      <c r="N2206" s="192"/>
      <c r="O2206" s="66"/>
      <c r="P2206" s="66"/>
      <c r="Q2206" s="66"/>
      <c r="R2206" s="66"/>
      <c r="S2206" s="66"/>
      <c r="T2206" s="67"/>
      <c r="U2206" s="36"/>
      <c r="V2206" s="36"/>
      <c r="W2206" s="36"/>
      <c r="X2206" s="36"/>
      <c r="Y2206" s="36"/>
      <c r="Z2206" s="36"/>
      <c r="AA2206" s="36"/>
      <c r="AB2206" s="36"/>
      <c r="AC2206" s="36"/>
      <c r="AD2206" s="36"/>
      <c r="AE2206" s="36"/>
      <c r="AT2206" s="19" t="s">
        <v>153</v>
      </c>
      <c r="AU2206" s="19" t="s">
        <v>82</v>
      </c>
    </row>
    <row r="2207" spans="2:51" s="13" customFormat="1" ht="12">
      <c r="B2207" s="193"/>
      <c r="C2207" s="194"/>
      <c r="D2207" s="195" t="s">
        <v>155</v>
      </c>
      <c r="E2207" s="196" t="s">
        <v>19</v>
      </c>
      <c r="F2207" s="197" t="s">
        <v>1328</v>
      </c>
      <c r="G2207" s="194"/>
      <c r="H2207" s="196" t="s">
        <v>19</v>
      </c>
      <c r="I2207" s="198"/>
      <c r="J2207" s="194"/>
      <c r="K2207" s="194"/>
      <c r="L2207" s="199"/>
      <c r="M2207" s="200"/>
      <c r="N2207" s="201"/>
      <c r="O2207" s="201"/>
      <c r="P2207" s="201"/>
      <c r="Q2207" s="201"/>
      <c r="R2207" s="201"/>
      <c r="S2207" s="201"/>
      <c r="T2207" s="202"/>
      <c r="AT2207" s="203" t="s">
        <v>155</v>
      </c>
      <c r="AU2207" s="203" t="s">
        <v>82</v>
      </c>
      <c r="AV2207" s="13" t="s">
        <v>80</v>
      </c>
      <c r="AW2207" s="13" t="s">
        <v>33</v>
      </c>
      <c r="AX2207" s="13" t="s">
        <v>72</v>
      </c>
      <c r="AY2207" s="203" t="s">
        <v>143</v>
      </c>
    </row>
    <row r="2208" spans="2:51" s="14" customFormat="1" ht="12">
      <c r="B2208" s="204"/>
      <c r="C2208" s="205"/>
      <c r="D2208" s="195" t="s">
        <v>155</v>
      </c>
      <c r="E2208" s="206" t="s">
        <v>19</v>
      </c>
      <c r="F2208" s="207" t="s">
        <v>1329</v>
      </c>
      <c r="G2208" s="205"/>
      <c r="H2208" s="208">
        <v>2.7</v>
      </c>
      <c r="I2208" s="209"/>
      <c r="J2208" s="205"/>
      <c r="K2208" s="205"/>
      <c r="L2208" s="210"/>
      <c r="M2208" s="211"/>
      <c r="N2208" s="212"/>
      <c r="O2208" s="212"/>
      <c r="P2208" s="212"/>
      <c r="Q2208" s="212"/>
      <c r="R2208" s="212"/>
      <c r="S2208" s="212"/>
      <c r="T2208" s="213"/>
      <c r="AT2208" s="214" t="s">
        <v>155</v>
      </c>
      <c r="AU2208" s="214" t="s">
        <v>82</v>
      </c>
      <c r="AV2208" s="14" t="s">
        <v>82</v>
      </c>
      <c r="AW2208" s="14" t="s">
        <v>33</v>
      </c>
      <c r="AX2208" s="14" t="s">
        <v>72</v>
      </c>
      <c r="AY2208" s="214" t="s">
        <v>143</v>
      </c>
    </row>
    <row r="2209" spans="2:51" s="14" customFormat="1" ht="12">
      <c r="B2209" s="204"/>
      <c r="C2209" s="205"/>
      <c r="D2209" s="195" t="s">
        <v>155</v>
      </c>
      <c r="E2209" s="206" t="s">
        <v>19</v>
      </c>
      <c r="F2209" s="207" t="s">
        <v>1330</v>
      </c>
      <c r="G2209" s="205"/>
      <c r="H2209" s="208">
        <v>8.76</v>
      </c>
      <c r="I2209" s="209"/>
      <c r="J2209" s="205"/>
      <c r="K2209" s="205"/>
      <c r="L2209" s="210"/>
      <c r="M2209" s="211"/>
      <c r="N2209" s="212"/>
      <c r="O2209" s="212"/>
      <c r="P2209" s="212"/>
      <c r="Q2209" s="212"/>
      <c r="R2209" s="212"/>
      <c r="S2209" s="212"/>
      <c r="T2209" s="213"/>
      <c r="AT2209" s="214" t="s">
        <v>155</v>
      </c>
      <c r="AU2209" s="214" t="s">
        <v>82</v>
      </c>
      <c r="AV2209" s="14" t="s">
        <v>82</v>
      </c>
      <c r="AW2209" s="14" t="s">
        <v>33</v>
      </c>
      <c r="AX2209" s="14" t="s">
        <v>72</v>
      </c>
      <c r="AY2209" s="214" t="s">
        <v>143</v>
      </c>
    </row>
    <row r="2210" spans="2:51" s="15" customFormat="1" ht="12">
      <c r="B2210" s="215"/>
      <c r="C2210" s="216"/>
      <c r="D2210" s="195" t="s">
        <v>155</v>
      </c>
      <c r="E2210" s="217" t="s">
        <v>19</v>
      </c>
      <c r="F2210" s="218" t="s">
        <v>166</v>
      </c>
      <c r="G2210" s="216"/>
      <c r="H2210" s="219">
        <v>11.46</v>
      </c>
      <c r="I2210" s="220"/>
      <c r="J2210" s="216"/>
      <c r="K2210" s="216"/>
      <c r="L2210" s="221"/>
      <c r="M2210" s="222"/>
      <c r="N2210" s="223"/>
      <c r="O2210" s="223"/>
      <c r="P2210" s="223"/>
      <c r="Q2210" s="223"/>
      <c r="R2210" s="223"/>
      <c r="S2210" s="223"/>
      <c r="T2210" s="224"/>
      <c r="AT2210" s="225" t="s">
        <v>155</v>
      </c>
      <c r="AU2210" s="225" t="s">
        <v>82</v>
      </c>
      <c r="AV2210" s="15" t="s">
        <v>151</v>
      </c>
      <c r="AW2210" s="15" t="s">
        <v>33</v>
      </c>
      <c r="AX2210" s="15" t="s">
        <v>80</v>
      </c>
      <c r="AY2210" s="225" t="s">
        <v>143</v>
      </c>
    </row>
    <row r="2211" spans="1:65" s="2" customFormat="1" ht="37.9" customHeight="1">
      <c r="A2211" s="36"/>
      <c r="B2211" s="37"/>
      <c r="C2211" s="175" t="s">
        <v>2422</v>
      </c>
      <c r="D2211" s="175" t="s">
        <v>146</v>
      </c>
      <c r="E2211" s="176" t="s">
        <v>2423</v>
      </c>
      <c r="F2211" s="177" t="s">
        <v>2424</v>
      </c>
      <c r="G2211" s="178" t="s">
        <v>178</v>
      </c>
      <c r="H2211" s="179">
        <v>8.94</v>
      </c>
      <c r="I2211" s="180"/>
      <c r="J2211" s="181">
        <f>ROUND(I2211*H2211,2)</f>
        <v>0</v>
      </c>
      <c r="K2211" s="177" t="s">
        <v>150</v>
      </c>
      <c r="L2211" s="41"/>
      <c r="M2211" s="182" t="s">
        <v>19</v>
      </c>
      <c r="N2211" s="183" t="s">
        <v>43</v>
      </c>
      <c r="O2211" s="66"/>
      <c r="P2211" s="184">
        <f>O2211*H2211</f>
        <v>0</v>
      </c>
      <c r="Q2211" s="184">
        <v>0.00014</v>
      </c>
      <c r="R2211" s="184">
        <f>Q2211*H2211</f>
        <v>0.0012515999999999998</v>
      </c>
      <c r="S2211" s="184">
        <v>0</v>
      </c>
      <c r="T2211" s="185">
        <f>S2211*H2211</f>
        <v>0</v>
      </c>
      <c r="U2211" s="36"/>
      <c r="V2211" s="36"/>
      <c r="W2211" s="36"/>
      <c r="X2211" s="36"/>
      <c r="Y2211" s="36"/>
      <c r="Z2211" s="36"/>
      <c r="AA2211" s="36"/>
      <c r="AB2211" s="36"/>
      <c r="AC2211" s="36"/>
      <c r="AD2211" s="36"/>
      <c r="AE2211" s="36"/>
      <c r="AR2211" s="186" t="s">
        <v>257</v>
      </c>
      <c r="AT2211" s="186" t="s">
        <v>146</v>
      </c>
      <c r="AU2211" s="186" t="s">
        <v>82</v>
      </c>
      <c r="AY2211" s="19" t="s">
        <v>143</v>
      </c>
      <c r="BE2211" s="187">
        <f>IF(N2211="základní",J2211,0)</f>
        <v>0</v>
      </c>
      <c r="BF2211" s="187">
        <f>IF(N2211="snížená",J2211,0)</f>
        <v>0</v>
      </c>
      <c r="BG2211" s="187">
        <f>IF(N2211="zákl. přenesená",J2211,0)</f>
        <v>0</v>
      </c>
      <c r="BH2211" s="187">
        <f>IF(N2211="sníž. přenesená",J2211,0)</f>
        <v>0</v>
      </c>
      <c r="BI2211" s="187">
        <f>IF(N2211="nulová",J2211,0)</f>
        <v>0</v>
      </c>
      <c r="BJ2211" s="19" t="s">
        <v>80</v>
      </c>
      <c r="BK2211" s="187">
        <f>ROUND(I2211*H2211,2)</f>
        <v>0</v>
      </c>
      <c r="BL2211" s="19" t="s">
        <v>257</v>
      </c>
      <c r="BM2211" s="186" t="s">
        <v>2425</v>
      </c>
    </row>
    <row r="2212" spans="1:47" s="2" customFormat="1" ht="12">
      <c r="A2212" s="36"/>
      <c r="B2212" s="37"/>
      <c r="C2212" s="38"/>
      <c r="D2212" s="188" t="s">
        <v>153</v>
      </c>
      <c r="E2212" s="38"/>
      <c r="F2212" s="189" t="s">
        <v>2426</v>
      </c>
      <c r="G2212" s="38"/>
      <c r="H2212" s="38"/>
      <c r="I2212" s="190"/>
      <c r="J2212" s="38"/>
      <c r="K2212" s="38"/>
      <c r="L2212" s="41"/>
      <c r="M2212" s="191"/>
      <c r="N2212" s="192"/>
      <c r="O2212" s="66"/>
      <c r="P2212" s="66"/>
      <c r="Q2212" s="66"/>
      <c r="R2212" s="66"/>
      <c r="S2212" s="66"/>
      <c r="T2212" s="67"/>
      <c r="U2212" s="36"/>
      <c r="V2212" s="36"/>
      <c r="W2212" s="36"/>
      <c r="X2212" s="36"/>
      <c r="Y2212" s="36"/>
      <c r="Z2212" s="36"/>
      <c r="AA2212" s="36"/>
      <c r="AB2212" s="36"/>
      <c r="AC2212" s="36"/>
      <c r="AD2212" s="36"/>
      <c r="AE2212" s="36"/>
      <c r="AT2212" s="19" t="s">
        <v>153</v>
      </c>
      <c r="AU2212" s="19" t="s">
        <v>82</v>
      </c>
    </row>
    <row r="2213" spans="1:65" s="2" customFormat="1" ht="44.25" customHeight="1">
      <c r="A2213" s="36"/>
      <c r="B2213" s="37"/>
      <c r="C2213" s="175" t="s">
        <v>2427</v>
      </c>
      <c r="D2213" s="175" t="s">
        <v>146</v>
      </c>
      <c r="E2213" s="176" t="s">
        <v>2428</v>
      </c>
      <c r="F2213" s="177" t="s">
        <v>2429</v>
      </c>
      <c r="G2213" s="178" t="s">
        <v>178</v>
      </c>
      <c r="H2213" s="179">
        <v>8.94</v>
      </c>
      <c r="I2213" s="180"/>
      <c r="J2213" s="181">
        <f>ROUND(I2213*H2213,2)</f>
        <v>0</v>
      </c>
      <c r="K2213" s="177" t="s">
        <v>150</v>
      </c>
      <c r="L2213" s="41"/>
      <c r="M2213" s="182" t="s">
        <v>19</v>
      </c>
      <c r="N2213" s="183" t="s">
        <v>43</v>
      </c>
      <c r="O2213" s="66"/>
      <c r="P2213" s="184">
        <f>O2213*H2213</f>
        <v>0</v>
      </c>
      <c r="Q2213" s="184">
        <v>0.00072</v>
      </c>
      <c r="R2213" s="184">
        <f>Q2213*H2213</f>
        <v>0.0064368</v>
      </c>
      <c r="S2213" s="184">
        <v>0</v>
      </c>
      <c r="T2213" s="185">
        <f>S2213*H2213</f>
        <v>0</v>
      </c>
      <c r="U2213" s="36"/>
      <c r="V2213" s="36"/>
      <c r="W2213" s="36"/>
      <c r="X2213" s="36"/>
      <c r="Y2213" s="36"/>
      <c r="Z2213" s="36"/>
      <c r="AA2213" s="36"/>
      <c r="AB2213" s="36"/>
      <c r="AC2213" s="36"/>
      <c r="AD2213" s="36"/>
      <c r="AE2213" s="36"/>
      <c r="AR2213" s="186" t="s">
        <v>257</v>
      </c>
      <c r="AT2213" s="186" t="s">
        <v>146</v>
      </c>
      <c r="AU2213" s="186" t="s">
        <v>82</v>
      </c>
      <c r="AY2213" s="19" t="s">
        <v>143</v>
      </c>
      <c r="BE2213" s="187">
        <f>IF(N2213="základní",J2213,0)</f>
        <v>0</v>
      </c>
      <c r="BF2213" s="187">
        <f>IF(N2213="snížená",J2213,0)</f>
        <v>0</v>
      </c>
      <c r="BG2213" s="187">
        <f>IF(N2213="zákl. přenesená",J2213,0)</f>
        <v>0</v>
      </c>
      <c r="BH2213" s="187">
        <f>IF(N2213="sníž. přenesená",J2213,0)</f>
        <v>0</v>
      </c>
      <c r="BI2213" s="187">
        <f>IF(N2213="nulová",J2213,0)</f>
        <v>0</v>
      </c>
      <c r="BJ2213" s="19" t="s">
        <v>80</v>
      </c>
      <c r="BK2213" s="187">
        <f>ROUND(I2213*H2213,2)</f>
        <v>0</v>
      </c>
      <c r="BL2213" s="19" t="s">
        <v>257</v>
      </c>
      <c r="BM2213" s="186" t="s">
        <v>2430</v>
      </c>
    </row>
    <row r="2214" spans="1:47" s="2" customFormat="1" ht="12">
      <c r="A2214" s="36"/>
      <c r="B2214" s="37"/>
      <c r="C2214" s="38"/>
      <c r="D2214" s="188" t="s">
        <v>153</v>
      </c>
      <c r="E2214" s="38"/>
      <c r="F2214" s="189" t="s">
        <v>2431</v>
      </c>
      <c r="G2214" s="38"/>
      <c r="H2214" s="38"/>
      <c r="I2214" s="190"/>
      <c r="J2214" s="38"/>
      <c r="K2214" s="38"/>
      <c r="L2214" s="41"/>
      <c r="M2214" s="191"/>
      <c r="N2214" s="192"/>
      <c r="O2214" s="66"/>
      <c r="P2214" s="66"/>
      <c r="Q2214" s="66"/>
      <c r="R2214" s="66"/>
      <c r="S2214" s="66"/>
      <c r="T2214" s="67"/>
      <c r="U2214" s="36"/>
      <c r="V2214" s="36"/>
      <c r="W2214" s="36"/>
      <c r="X2214" s="36"/>
      <c r="Y2214" s="36"/>
      <c r="Z2214" s="36"/>
      <c r="AA2214" s="36"/>
      <c r="AB2214" s="36"/>
      <c r="AC2214" s="36"/>
      <c r="AD2214" s="36"/>
      <c r="AE2214" s="36"/>
      <c r="AT2214" s="19" t="s">
        <v>153</v>
      </c>
      <c r="AU2214" s="19" t="s">
        <v>82</v>
      </c>
    </row>
    <row r="2215" spans="2:51" s="14" customFormat="1" ht="12">
      <c r="B2215" s="204"/>
      <c r="C2215" s="205"/>
      <c r="D2215" s="195" t="s">
        <v>155</v>
      </c>
      <c r="E2215" s="206" t="s">
        <v>19</v>
      </c>
      <c r="F2215" s="207" t="s">
        <v>2432</v>
      </c>
      <c r="G2215" s="205"/>
      <c r="H2215" s="208">
        <v>8.94</v>
      </c>
      <c r="I2215" s="209"/>
      <c r="J2215" s="205"/>
      <c r="K2215" s="205"/>
      <c r="L2215" s="210"/>
      <c r="M2215" s="211"/>
      <c r="N2215" s="212"/>
      <c r="O2215" s="212"/>
      <c r="P2215" s="212"/>
      <c r="Q2215" s="212"/>
      <c r="R2215" s="212"/>
      <c r="S2215" s="212"/>
      <c r="T2215" s="213"/>
      <c r="AT2215" s="214" t="s">
        <v>155</v>
      </c>
      <c r="AU2215" s="214" t="s">
        <v>82</v>
      </c>
      <c r="AV2215" s="14" t="s">
        <v>82</v>
      </c>
      <c r="AW2215" s="14" t="s">
        <v>33</v>
      </c>
      <c r="AX2215" s="14" t="s">
        <v>80</v>
      </c>
      <c r="AY2215" s="214" t="s">
        <v>143</v>
      </c>
    </row>
    <row r="2216" spans="1:65" s="2" customFormat="1" ht="37.9" customHeight="1">
      <c r="A2216" s="36"/>
      <c r="B2216" s="37"/>
      <c r="C2216" s="175" t="s">
        <v>2433</v>
      </c>
      <c r="D2216" s="175" t="s">
        <v>146</v>
      </c>
      <c r="E2216" s="176" t="s">
        <v>2434</v>
      </c>
      <c r="F2216" s="177" t="s">
        <v>2435</v>
      </c>
      <c r="G2216" s="178" t="s">
        <v>178</v>
      </c>
      <c r="H2216" s="179">
        <v>67.38</v>
      </c>
      <c r="I2216" s="180"/>
      <c r="J2216" s="181">
        <f>ROUND(I2216*H2216,2)</f>
        <v>0</v>
      </c>
      <c r="K2216" s="177" t="s">
        <v>150</v>
      </c>
      <c r="L2216" s="41"/>
      <c r="M2216" s="182" t="s">
        <v>19</v>
      </c>
      <c r="N2216" s="183" t="s">
        <v>43</v>
      </c>
      <c r="O2216" s="66"/>
      <c r="P2216" s="184">
        <f>O2216*H2216</f>
        <v>0</v>
      </c>
      <c r="Q2216" s="184">
        <v>0.0002</v>
      </c>
      <c r="R2216" s="184">
        <f>Q2216*H2216</f>
        <v>0.013476</v>
      </c>
      <c r="S2216" s="184">
        <v>0</v>
      </c>
      <c r="T2216" s="185">
        <f>S2216*H2216</f>
        <v>0</v>
      </c>
      <c r="U2216" s="36"/>
      <c r="V2216" s="36"/>
      <c r="W2216" s="36"/>
      <c r="X2216" s="36"/>
      <c r="Y2216" s="36"/>
      <c r="Z2216" s="36"/>
      <c r="AA2216" s="36"/>
      <c r="AB2216" s="36"/>
      <c r="AC2216" s="36"/>
      <c r="AD2216" s="36"/>
      <c r="AE2216" s="36"/>
      <c r="AR2216" s="186" t="s">
        <v>257</v>
      </c>
      <c r="AT2216" s="186" t="s">
        <v>146</v>
      </c>
      <c r="AU2216" s="186" t="s">
        <v>82</v>
      </c>
      <c r="AY2216" s="19" t="s">
        <v>143</v>
      </c>
      <c r="BE2216" s="187">
        <f>IF(N2216="základní",J2216,0)</f>
        <v>0</v>
      </c>
      <c r="BF2216" s="187">
        <f>IF(N2216="snížená",J2216,0)</f>
        <v>0</v>
      </c>
      <c r="BG2216" s="187">
        <f>IF(N2216="zákl. přenesená",J2216,0)</f>
        <v>0</v>
      </c>
      <c r="BH2216" s="187">
        <f>IF(N2216="sníž. přenesená",J2216,0)</f>
        <v>0</v>
      </c>
      <c r="BI2216" s="187">
        <f>IF(N2216="nulová",J2216,0)</f>
        <v>0</v>
      </c>
      <c r="BJ2216" s="19" t="s">
        <v>80</v>
      </c>
      <c r="BK2216" s="187">
        <f>ROUND(I2216*H2216,2)</f>
        <v>0</v>
      </c>
      <c r="BL2216" s="19" t="s">
        <v>257</v>
      </c>
      <c r="BM2216" s="186" t="s">
        <v>2436</v>
      </c>
    </row>
    <row r="2217" spans="1:47" s="2" customFormat="1" ht="12">
      <c r="A2217" s="36"/>
      <c r="B2217" s="37"/>
      <c r="C2217" s="38"/>
      <c r="D2217" s="188" t="s">
        <v>153</v>
      </c>
      <c r="E2217" s="38"/>
      <c r="F2217" s="189" t="s">
        <v>2437</v>
      </c>
      <c r="G2217" s="38"/>
      <c r="H2217" s="38"/>
      <c r="I2217" s="190"/>
      <c r="J2217" s="38"/>
      <c r="K2217" s="38"/>
      <c r="L2217" s="41"/>
      <c r="M2217" s="191"/>
      <c r="N2217" s="192"/>
      <c r="O2217" s="66"/>
      <c r="P2217" s="66"/>
      <c r="Q2217" s="66"/>
      <c r="R2217" s="66"/>
      <c r="S2217" s="66"/>
      <c r="T2217" s="67"/>
      <c r="U2217" s="36"/>
      <c r="V2217" s="36"/>
      <c r="W2217" s="36"/>
      <c r="X2217" s="36"/>
      <c r="Y2217" s="36"/>
      <c r="Z2217" s="36"/>
      <c r="AA2217" s="36"/>
      <c r="AB2217" s="36"/>
      <c r="AC2217" s="36"/>
      <c r="AD2217" s="36"/>
      <c r="AE2217" s="36"/>
      <c r="AT2217" s="19" t="s">
        <v>153</v>
      </c>
      <c r="AU2217" s="19" t="s">
        <v>82</v>
      </c>
    </row>
    <row r="2218" spans="1:65" s="2" customFormat="1" ht="37.9" customHeight="1">
      <c r="A2218" s="36"/>
      <c r="B2218" s="37"/>
      <c r="C2218" s="175" t="s">
        <v>2438</v>
      </c>
      <c r="D2218" s="175" t="s">
        <v>146</v>
      </c>
      <c r="E2218" s="176" t="s">
        <v>2439</v>
      </c>
      <c r="F2218" s="177" t="s">
        <v>2440</v>
      </c>
      <c r="G2218" s="178" t="s">
        <v>178</v>
      </c>
      <c r="H2218" s="179">
        <v>67.38</v>
      </c>
      <c r="I2218" s="180"/>
      <c r="J2218" s="181">
        <f>ROUND(I2218*H2218,2)</f>
        <v>0</v>
      </c>
      <c r="K2218" s="177" t="s">
        <v>150</v>
      </c>
      <c r="L2218" s="41"/>
      <c r="M2218" s="182" t="s">
        <v>19</v>
      </c>
      <c r="N2218" s="183" t="s">
        <v>43</v>
      </c>
      <c r="O2218" s="66"/>
      <c r="P2218" s="184">
        <f>O2218*H2218</f>
        <v>0</v>
      </c>
      <c r="Q2218" s="184">
        <v>0.00103</v>
      </c>
      <c r="R2218" s="184">
        <f>Q2218*H2218</f>
        <v>0.0694014</v>
      </c>
      <c r="S2218" s="184">
        <v>0</v>
      </c>
      <c r="T2218" s="185">
        <f>S2218*H2218</f>
        <v>0</v>
      </c>
      <c r="U2218" s="36"/>
      <c r="V2218" s="36"/>
      <c r="W2218" s="36"/>
      <c r="X2218" s="36"/>
      <c r="Y2218" s="36"/>
      <c r="Z2218" s="36"/>
      <c r="AA2218" s="36"/>
      <c r="AB2218" s="36"/>
      <c r="AC2218" s="36"/>
      <c r="AD2218" s="36"/>
      <c r="AE2218" s="36"/>
      <c r="AR2218" s="186" t="s">
        <v>257</v>
      </c>
      <c r="AT2218" s="186" t="s">
        <v>146</v>
      </c>
      <c r="AU2218" s="186" t="s">
        <v>82</v>
      </c>
      <c r="AY2218" s="19" t="s">
        <v>143</v>
      </c>
      <c r="BE2218" s="187">
        <f>IF(N2218="základní",J2218,0)</f>
        <v>0</v>
      </c>
      <c r="BF2218" s="187">
        <f>IF(N2218="snížená",J2218,0)</f>
        <v>0</v>
      </c>
      <c r="BG2218" s="187">
        <f>IF(N2218="zákl. přenesená",J2218,0)</f>
        <v>0</v>
      </c>
      <c r="BH2218" s="187">
        <f>IF(N2218="sníž. přenesená",J2218,0)</f>
        <v>0</v>
      </c>
      <c r="BI2218" s="187">
        <f>IF(N2218="nulová",J2218,0)</f>
        <v>0</v>
      </c>
      <c r="BJ2218" s="19" t="s">
        <v>80</v>
      </c>
      <c r="BK2218" s="187">
        <f>ROUND(I2218*H2218,2)</f>
        <v>0</v>
      </c>
      <c r="BL2218" s="19" t="s">
        <v>257</v>
      </c>
      <c r="BM2218" s="186" t="s">
        <v>2441</v>
      </c>
    </row>
    <row r="2219" spans="1:47" s="2" customFormat="1" ht="12">
      <c r="A2219" s="36"/>
      <c r="B2219" s="37"/>
      <c r="C2219" s="38"/>
      <c r="D2219" s="188" t="s">
        <v>153</v>
      </c>
      <c r="E2219" s="38"/>
      <c r="F2219" s="189" t="s">
        <v>2442</v>
      </c>
      <c r="G2219" s="38"/>
      <c r="H2219" s="38"/>
      <c r="I2219" s="190"/>
      <c r="J2219" s="38"/>
      <c r="K2219" s="38"/>
      <c r="L2219" s="41"/>
      <c r="M2219" s="191"/>
      <c r="N2219" s="192"/>
      <c r="O2219" s="66"/>
      <c r="P2219" s="66"/>
      <c r="Q2219" s="66"/>
      <c r="R2219" s="66"/>
      <c r="S2219" s="66"/>
      <c r="T2219" s="67"/>
      <c r="U2219" s="36"/>
      <c r="V2219" s="36"/>
      <c r="W2219" s="36"/>
      <c r="X2219" s="36"/>
      <c r="Y2219" s="36"/>
      <c r="Z2219" s="36"/>
      <c r="AA2219" s="36"/>
      <c r="AB2219" s="36"/>
      <c r="AC2219" s="36"/>
      <c r="AD2219" s="36"/>
      <c r="AE2219" s="36"/>
      <c r="AT2219" s="19" t="s">
        <v>153</v>
      </c>
      <c r="AU2219" s="19" t="s">
        <v>82</v>
      </c>
    </row>
    <row r="2220" spans="2:51" s="13" customFormat="1" ht="12">
      <c r="B2220" s="193"/>
      <c r="C2220" s="194"/>
      <c r="D2220" s="195" t="s">
        <v>155</v>
      </c>
      <c r="E2220" s="196" t="s">
        <v>19</v>
      </c>
      <c r="F2220" s="197" t="s">
        <v>661</v>
      </c>
      <c r="G2220" s="194"/>
      <c r="H2220" s="196" t="s">
        <v>19</v>
      </c>
      <c r="I2220" s="198"/>
      <c r="J2220" s="194"/>
      <c r="K2220" s="194"/>
      <c r="L2220" s="199"/>
      <c r="M2220" s="200"/>
      <c r="N2220" s="201"/>
      <c r="O2220" s="201"/>
      <c r="P2220" s="201"/>
      <c r="Q2220" s="201"/>
      <c r="R2220" s="201"/>
      <c r="S2220" s="201"/>
      <c r="T2220" s="202"/>
      <c r="AT2220" s="203" t="s">
        <v>155</v>
      </c>
      <c r="AU2220" s="203" t="s">
        <v>82</v>
      </c>
      <c r="AV2220" s="13" t="s">
        <v>80</v>
      </c>
      <c r="AW2220" s="13" t="s">
        <v>33</v>
      </c>
      <c r="AX2220" s="13" t="s">
        <v>72</v>
      </c>
      <c r="AY2220" s="203" t="s">
        <v>143</v>
      </c>
    </row>
    <row r="2221" spans="2:51" s="14" customFormat="1" ht="12">
      <c r="B2221" s="204"/>
      <c r="C2221" s="205"/>
      <c r="D2221" s="195" t="s">
        <v>155</v>
      </c>
      <c r="E2221" s="206" t="s">
        <v>19</v>
      </c>
      <c r="F2221" s="207" t="s">
        <v>662</v>
      </c>
      <c r="G2221" s="205"/>
      <c r="H2221" s="208">
        <v>63.375</v>
      </c>
      <c r="I2221" s="209"/>
      <c r="J2221" s="205"/>
      <c r="K2221" s="205"/>
      <c r="L2221" s="210"/>
      <c r="M2221" s="211"/>
      <c r="N2221" s="212"/>
      <c r="O2221" s="212"/>
      <c r="P2221" s="212"/>
      <c r="Q2221" s="212"/>
      <c r="R2221" s="212"/>
      <c r="S2221" s="212"/>
      <c r="T2221" s="213"/>
      <c r="AT2221" s="214" t="s">
        <v>155</v>
      </c>
      <c r="AU2221" s="214" t="s">
        <v>82</v>
      </c>
      <c r="AV2221" s="14" t="s">
        <v>82</v>
      </c>
      <c r="AW2221" s="14" t="s">
        <v>33</v>
      </c>
      <c r="AX2221" s="14" t="s">
        <v>72</v>
      </c>
      <c r="AY2221" s="214" t="s">
        <v>143</v>
      </c>
    </row>
    <row r="2222" spans="2:51" s="14" customFormat="1" ht="12">
      <c r="B2222" s="204"/>
      <c r="C2222" s="205"/>
      <c r="D2222" s="195" t="s">
        <v>155</v>
      </c>
      <c r="E2222" s="206" t="s">
        <v>19</v>
      </c>
      <c r="F2222" s="207" t="s">
        <v>663</v>
      </c>
      <c r="G2222" s="205"/>
      <c r="H2222" s="208">
        <v>-5.595</v>
      </c>
      <c r="I2222" s="209"/>
      <c r="J2222" s="205"/>
      <c r="K2222" s="205"/>
      <c r="L2222" s="210"/>
      <c r="M2222" s="211"/>
      <c r="N2222" s="212"/>
      <c r="O2222" s="212"/>
      <c r="P2222" s="212"/>
      <c r="Q2222" s="212"/>
      <c r="R2222" s="212"/>
      <c r="S2222" s="212"/>
      <c r="T2222" s="213"/>
      <c r="AT2222" s="214" t="s">
        <v>155</v>
      </c>
      <c r="AU2222" s="214" t="s">
        <v>82</v>
      </c>
      <c r="AV2222" s="14" t="s">
        <v>82</v>
      </c>
      <c r="AW2222" s="14" t="s">
        <v>33</v>
      </c>
      <c r="AX2222" s="14" t="s">
        <v>72</v>
      </c>
      <c r="AY2222" s="214" t="s">
        <v>143</v>
      </c>
    </row>
    <row r="2223" spans="2:51" s="13" customFormat="1" ht="12">
      <c r="B2223" s="193"/>
      <c r="C2223" s="194"/>
      <c r="D2223" s="195" t="s">
        <v>155</v>
      </c>
      <c r="E2223" s="196" t="s">
        <v>19</v>
      </c>
      <c r="F2223" s="197" t="s">
        <v>664</v>
      </c>
      <c r="G2223" s="194"/>
      <c r="H2223" s="196" t="s">
        <v>19</v>
      </c>
      <c r="I2223" s="198"/>
      <c r="J2223" s="194"/>
      <c r="K2223" s="194"/>
      <c r="L2223" s="199"/>
      <c r="M2223" s="200"/>
      <c r="N2223" s="201"/>
      <c r="O2223" s="201"/>
      <c r="P2223" s="201"/>
      <c r="Q2223" s="201"/>
      <c r="R2223" s="201"/>
      <c r="S2223" s="201"/>
      <c r="T2223" s="202"/>
      <c r="AT2223" s="203" t="s">
        <v>155</v>
      </c>
      <c r="AU2223" s="203" t="s">
        <v>82</v>
      </c>
      <c r="AV2223" s="13" t="s">
        <v>80</v>
      </c>
      <c r="AW2223" s="13" t="s">
        <v>33</v>
      </c>
      <c r="AX2223" s="13" t="s">
        <v>72</v>
      </c>
      <c r="AY2223" s="203" t="s">
        <v>143</v>
      </c>
    </row>
    <row r="2224" spans="2:51" s="14" customFormat="1" ht="12">
      <c r="B2224" s="204"/>
      <c r="C2224" s="205"/>
      <c r="D2224" s="195" t="s">
        <v>155</v>
      </c>
      <c r="E2224" s="206" t="s">
        <v>19</v>
      </c>
      <c r="F2224" s="207" t="s">
        <v>665</v>
      </c>
      <c r="G2224" s="205"/>
      <c r="H2224" s="208">
        <v>9.6</v>
      </c>
      <c r="I2224" s="209"/>
      <c r="J2224" s="205"/>
      <c r="K2224" s="205"/>
      <c r="L2224" s="210"/>
      <c r="M2224" s="211"/>
      <c r="N2224" s="212"/>
      <c r="O2224" s="212"/>
      <c r="P2224" s="212"/>
      <c r="Q2224" s="212"/>
      <c r="R2224" s="212"/>
      <c r="S2224" s="212"/>
      <c r="T2224" s="213"/>
      <c r="AT2224" s="214" t="s">
        <v>155</v>
      </c>
      <c r="AU2224" s="214" t="s">
        <v>82</v>
      </c>
      <c r="AV2224" s="14" t="s">
        <v>82</v>
      </c>
      <c r="AW2224" s="14" t="s">
        <v>33</v>
      </c>
      <c r="AX2224" s="14" t="s">
        <v>72</v>
      </c>
      <c r="AY2224" s="214" t="s">
        <v>143</v>
      </c>
    </row>
    <row r="2225" spans="2:51" s="15" customFormat="1" ht="12">
      <c r="B2225" s="215"/>
      <c r="C2225" s="216"/>
      <c r="D2225" s="195" t="s">
        <v>155</v>
      </c>
      <c r="E2225" s="217" t="s">
        <v>19</v>
      </c>
      <c r="F2225" s="218" t="s">
        <v>166</v>
      </c>
      <c r="G2225" s="216"/>
      <c r="H2225" s="219">
        <v>67.38</v>
      </c>
      <c r="I2225" s="220"/>
      <c r="J2225" s="216"/>
      <c r="K2225" s="216"/>
      <c r="L2225" s="221"/>
      <c r="M2225" s="222"/>
      <c r="N2225" s="223"/>
      <c r="O2225" s="223"/>
      <c r="P2225" s="223"/>
      <c r="Q2225" s="223"/>
      <c r="R2225" s="223"/>
      <c r="S2225" s="223"/>
      <c r="T2225" s="224"/>
      <c r="AT2225" s="225" t="s">
        <v>155</v>
      </c>
      <c r="AU2225" s="225" t="s">
        <v>82</v>
      </c>
      <c r="AV2225" s="15" t="s">
        <v>151</v>
      </c>
      <c r="AW2225" s="15" t="s">
        <v>33</v>
      </c>
      <c r="AX2225" s="15" t="s">
        <v>80</v>
      </c>
      <c r="AY2225" s="225" t="s">
        <v>143</v>
      </c>
    </row>
    <row r="2226" spans="2:63" s="12" customFormat="1" ht="22.9" customHeight="1">
      <c r="B2226" s="159"/>
      <c r="C2226" s="160"/>
      <c r="D2226" s="161" t="s">
        <v>71</v>
      </c>
      <c r="E2226" s="173" t="s">
        <v>2443</v>
      </c>
      <c r="F2226" s="173" t="s">
        <v>2444</v>
      </c>
      <c r="G2226" s="160"/>
      <c r="H2226" s="160"/>
      <c r="I2226" s="163"/>
      <c r="J2226" s="174">
        <f>BK2226</f>
        <v>0</v>
      </c>
      <c r="K2226" s="160"/>
      <c r="L2226" s="165"/>
      <c r="M2226" s="166"/>
      <c r="N2226" s="167"/>
      <c r="O2226" s="167"/>
      <c r="P2226" s="168">
        <f>SUM(P2227:P2292)</f>
        <v>0</v>
      </c>
      <c r="Q2226" s="167"/>
      <c r="R2226" s="168">
        <f>SUM(R2227:R2292)</f>
        <v>2.8184842000000003</v>
      </c>
      <c r="S2226" s="167"/>
      <c r="T2226" s="169">
        <f>SUM(T2227:T2292)</f>
        <v>0.53137906</v>
      </c>
      <c r="AR2226" s="170" t="s">
        <v>82</v>
      </c>
      <c r="AT2226" s="171" t="s">
        <v>71</v>
      </c>
      <c r="AU2226" s="171" t="s">
        <v>80</v>
      </c>
      <c r="AY2226" s="170" t="s">
        <v>143</v>
      </c>
      <c r="BK2226" s="172">
        <f>SUM(BK2227:BK2292)</f>
        <v>0</v>
      </c>
    </row>
    <row r="2227" spans="1:65" s="2" customFormat="1" ht="16.5" customHeight="1">
      <c r="A2227" s="36"/>
      <c r="B2227" s="37"/>
      <c r="C2227" s="175" t="s">
        <v>2445</v>
      </c>
      <c r="D2227" s="175" t="s">
        <v>146</v>
      </c>
      <c r="E2227" s="176" t="s">
        <v>2446</v>
      </c>
      <c r="F2227" s="177" t="s">
        <v>2447</v>
      </c>
      <c r="G2227" s="178" t="s">
        <v>178</v>
      </c>
      <c r="H2227" s="179">
        <v>1481.826</v>
      </c>
      <c r="I2227" s="180"/>
      <c r="J2227" s="181">
        <f>ROUND(I2227*H2227,2)</f>
        <v>0</v>
      </c>
      <c r="K2227" s="177" t="s">
        <v>150</v>
      </c>
      <c r="L2227" s="41"/>
      <c r="M2227" s="182" t="s">
        <v>19</v>
      </c>
      <c r="N2227" s="183" t="s">
        <v>43</v>
      </c>
      <c r="O2227" s="66"/>
      <c r="P2227" s="184">
        <f>O2227*H2227</f>
        <v>0</v>
      </c>
      <c r="Q2227" s="184">
        <v>0.001</v>
      </c>
      <c r="R2227" s="184">
        <f>Q2227*H2227</f>
        <v>1.481826</v>
      </c>
      <c r="S2227" s="184">
        <v>0.00031</v>
      </c>
      <c r="T2227" s="185">
        <f>S2227*H2227</f>
        <v>0.45936606</v>
      </c>
      <c r="U2227" s="36"/>
      <c r="V2227" s="36"/>
      <c r="W2227" s="36"/>
      <c r="X2227" s="36"/>
      <c r="Y2227" s="36"/>
      <c r="Z2227" s="36"/>
      <c r="AA2227" s="36"/>
      <c r="AB2227" s="36"/>
      <c r="AC2227" s="36"/>
      <c r="AD2227" s="36"/>
      <c r="AE2227" s="36"/>
      <c r="AR2227" s="186" t="s">
        <v>257</v>
      </c>
      <c r="AT2227" s="186" t="s">
        <v>146</v>
      </c>
      <c r="AU2227" s="186" t="s">
        <v>82</v>
      </c>
      <c r="AY2227" s="19" t="s">
        <v>143</v>
      </c>
      <c r="BE2227" s="187">
        <f>IF(N2227="základní",J2227,0)</f>
        <v>0</v>
      </c>
      <c r="BF2227" s="187">
        <f>IF(N2227="snížená",J2227,0)</f>
        <v>0</v>
      </c>
      <c r="BG2227" s="187">
        <f>IF(N2227="zákl. přenesená",J2227,0)</f>
        <v>0</v>
      </c>
      <c r="BH2227" s="187">
        <f>IF(N2227="sníž. přenesená",J2227,0)</f>
        <v>0</v>
      </c>
      <c r="BI2227" s="187">
        <f>IF(N2227="nulová",J2227,0)</f>
        <v>0</v>
      </c>
      <c r="BJ2227" s="19" t="s">
        <v>80</v>
      </c>
      <c r="BK2227" s="187">
        <f>ROUND(I2227*H2227,2)</f>
        <v>0</v>
      </c>
      <c r="BL2227" s="19" t="s">
        <v>257</v>
      </c>
      <c r="BM2227" s="186" t="s">
        <v>2448</v>
      </c>
    </row>
    <row r="2228" spans="1:47" s="2" customFormat="1" ht="12">
      <c r="A2228" s="36"/>
      <c r="B2228" s="37"/>
      <c r="C2228" s="38"/>
      <c r="D2228" s="188" t="s">
        <v>153</v>
      </c>
      <c r="E2228" s="38"/>
      <c r="F2228" s="189" t="s">
        <v>2449</v>
      </c>
      <c r="G2228" s="38"/>
      <c r="H2228" s="38"/>
      <c r="I2228" s="190"/>
      <c r="J2228" s="38"/>
      <c r="K2228" s="38"/>
      <c r="L2228" s="41"/>
      <c r="M2228" s="191"/>
      <c r="N2228" s="192"/>
      <c r="O2228" s="66"/>
      <c r="P2228" s="66"/>
      <c r="Q2228" s="66"/>
      <c r="R2228" s="66"/>
      <c r="S2228" s="66"/>
      <c r="T2228" s="67"/>
      <c r="U2228" s="36"/>
      <c r="V2228" s="36"/>
      <c r="W2228" s="36"/>
      <c r="X2228" s="36"/>
      <c r="Y2228" s="36"/>
      <c r="Z2228" s="36"/>
      <c r="AA2228" s="36"/>
      <c r="AB2228" s="36"/>
      <c r="AC2228" s="36"/>
      <c r="AD2228" s="36"/>
      <c r="AE2228" s="36"/>
      <c r="AT2228" s="19" t="s">
        <v>153</v>
      </c>
      <c r="AU2228" s="19" t="s">
        <v>82</v>
      </c>
    </row>
    <row r="2229" spans="2:51" s="13" customFormat="1" ht="12">
      <c r="B2229" s="193"/>
      <c r="C2229" s="194"/>
      <c r="D2229" s="195" t="s">
        <v>155</v>
      </c>
      <c r="E2229" s="196" t="s">
        <v>19</v>
      </c>
      <c r="F2229" s="197" t="s">
        <v>2450</v>
      </c>
      <c r="G2229" s="194"/>
      <c r="H2229" s="196" t="s">
        <v>19</v>
      </c>
      <c r="I2229" s="198"/>
      <c r="J2229" s="194"/>
      <c r="K2229" s="194"/>
      <c r="L2229" s="199"/>
      <c r="M2229" s="200"/>
      <c r="N2229" s="201"/>
      <c r="O2229" s="201"/>
      <c r="P2229" s="201"/>
      <c r="Q2229" s="201"/>
      <c r="R2229" s="201"/>
      <c r="S2229" s="201"/>
      <c r="T2229" s="202"/>
      <c r="AT2229" s="203" t="s">
        <v>155</v>
      </c>
      <c r="AU2229" s="203" t="s">
        <v>82</v>
      </c>
      <c r="AV2229" s="13" t="s">
        <v>80</v>
      </c>
      <c r="AW2229" s="13" t="s">
        <v>33</v>
      </c>
      <c r="AX2229" s="13" t="s">
        <v>72</v>
      </c>
      <c r="AY2229" s="203" t="s">
        <v>143</v>
      </c>
    </row>
    <row r="2230" spans="2:51" s="14" customFormat="1" ht="12">
      <c r="B2230" s="204"/>
      <c r="C2230" s="205"/>
      <c r="D2230" s="195" t="s">
        <v>155</v>
      </c>
      <c r="E2230" s="206" t="s">
        <v>19</v>
      </c>
      <c r="F2230" s="207" t="s">
        <v>2451</v>
      </c>
      <c r="G2230" s="205"/>
      <c r="H2230" s="208">
        <v>51.114</v>
      </c>
      <c r="I2230" s="209"/>
      <c r="J2230" s="205"/>
      <c r="K2230" s="205"/>
      <c r="L2230" s="210"/>
      <c r="M2230" s="211"/>
      <c r="N2230" s="212"/>
      <c r="O2230" s="212"/>
      <c r="P2230" s="212"/>
      <c r="Q2230" s="212"/>
      <c r="R2230" s="212"/>
      <c r="S2230" s="212"/>
      <c r="T2230" s="213"/>
      <c r="AT2230" s="214" t="s">
        <v>155</v>
      </c>
      <c r="AU2230" s="214" t="s">
        <v>82</v>
      </c>
      <c r="AV2230" s="14" t="s">
        <v>82</v>
      </c>
      <c r="AW2230" s="14" t="s">
        <v>33</v>
      </c>
      <c r="AX2230" s="14" t="s">
        <v>72</v>
      </c>
      <c r="AY2230" s="214" t="s">
        <v>143</v>
      </c>
    </row>
    <row r="2231" spans="2:51" s="14" customFormat="1" ht="12">
      <c r="B2231" s="204"/>
      <c r="C2231" s="205"/>
      <c r="D2231" s="195" t="s">
        <v>155</v>
      </c>
      <c r="E2231" s="206" t="s">
        <v>19</v>
      </c>
      <c r="F2231" s="207" t="s">
        <v>2452</v>
      </c>
      <c r="G2231" s="205"/>
      <c r="H2231" s="208">
        <v>54.511</v>
      </c>
      <c r="I2231" s="209"/>
      <c r="J2231" s="205"/>
      <c r="K2231" s="205"/>
      <c r="L2231" s="210"/>
      <c r="M2231" s="211"/>
      <c r="N2231" s="212"/>
      <c r="O2231" s="212"/>
      <c r="P2231" s="212"/>
      <c r="Q2231" s="212"/>
      <c r="R2231" s="212"/>
      <c r="S2231" s="212"/>
      <c r="T2231" s="213"/>
      <c r="AT2231" s="214" t="s">
        <v>155</v>
      </c>
      <c r="AU2231" s="214" t="s">
        <v>82</v>
      </c>
      <c r="AV2231" s="14" t="s">
        <v>82</v>
      </c>
      <c r="AW2231" s="14" t="s">
        <v>33</v>
      </c>
      <c r="AX2231" s="14" t="s">
        <v>72</v>
      </c>
      <c r="AY2231" s="214" t="s">
        <v>143</v>
      </c>
    </row>
    <row r="2232" spans="2:51" s="16" customFormat="1" ht="12">
      <c r="B2232" s="236"/>
      <c r="C2232" s="237"/>
      <c r="D2232" s="195" t="s">
        <v>155</v>
      </c>
      <c r="E2232" s="238" t="s">
        <v>19</v>
      </c>
      <c r="F2232" s="239" t="s">
        <v>361</v>
      </c>
      <c r="G2232" s="237"/>
      <c r="H2232" s="240">
        <v>105.625</v>
      </c>
      <c r="I2232" s="241"/>
      <c r="J2232" s="237"/>
      <c r="K2232" s="237"/>
      <c r="L2232" s="242"/>
      <c r="M2232" s="243"/>
      <c r="N2232" s="244"/>
      <c r="O2232" s="244"/>
      <c r="P2232" s="244"/>
      <c r="Q2232" s="244"/>
      <c r="R2232" s="244"/>
      <c r="S2232" s="244"/>
      <c r="T2232" s="245"/>
      <c r="AT2232" s="246" t="s">
        <v>155</v>
      </c>
      <c r="AU2232" s="246" t="s">
        <v>82</v>
      </c>
      <c r="AV2232" s="16" t="s">
        <v>144</v>
      </c>
      <c r="AW2232" s="16" t="s">
        <v>33</v>
      </c>
      <c r="AX2232" s="16" t="s">
        <v>72</v>
      </c>
      <c r="AY2232" s="246" t="s">
        <v>143</v>
      </c>
    </row>
    <row r="2233" spans="2:51" s="13" customFormat="1" ht="12">
      <c r="B2233" s="193"/>
      <c r="C2233" s="194"/>
      <c r="D2233" s="195" t="s">
        <v>155</v>
      </c>
      <c r="E2233" s="196" t="s">
        <v>19</v>
      </c>
      <c r="F2233" s="197" t="s">
        <v>2453</v>
      </c>
      <c r="G2233" s="194"/>
      <c r="H2233" s="196" t="s">
        <v>19</v>
      </c>
      <c r="I2233" s="198"/>
      <c r="J2233" s="194"/>
      <c r="K2233" s="194"/>
      <c r="L2233" s="199"/>
      <c r="M2233" s="200"/>
      <c r="N2233" s="201"/>
      <c r="O2233" s="201"/>
      <c r="P2233" s="201"/>
      <c r="Q2233" s="201"/>
      <c r="R2233" s="201"/>
      <c r="S2233" s="201"/>
      <c r="T2233" s="202"/>
      <c r="AT2233" s="203" t="s">
        <v>155</v>
      </c>
      <c r="AU2233" s="203" t="s">
        <v>82</v>
      </c>
      <c r="AV2233" s="13" t="s">
        <v>80</v>
      </c>
      <c r="AW2233" s="13" t="s">
        <v>33</v>
      </c>
      <c r="AX2233" s="13" t="s">
        <v>72</v>
      </c>
      <c r="AY2233" s="203" t="s">
        <v>143</v>
      </c>
    </row>
    <row r="2234" spans="2:51" s="14" customFormat="1" ht="12">
      <c r="B2234" s="204"/>
      <c r="C2234" s="205"/>
      <c r="D2234" s="195" t="s">
        <v>155</v>
      </c>
      <c r="E2234" s="206" t="s">
        <v>19</v>
      </c>
      <c r="F2234" s="207" t="s">
        <v>2454</v>
      </c>
      <c r="G2234" s="205"/>
      <c r="H2234" s="208">
        <v>85.37</v>
      </c>
      <c r="I2234" s="209"/>
      <c r="J2234" s="205"/>
      <c r="K2234" s="205"/>
      <c r="L2234" s="210"/>
      <c r="M2234" s="211"/>
      <c r="N2234" s="212"/>
      <c r="O2234" s="212"/>
      <c r="P2234" s="212"/>
      <c r="Q2234" s="212"/>
      <c r="R2234" s="212"/>
      <c r="S2234" s="212"/>
      <c r="T2234" s="213"/>
      <c r="AT2234" s="214" t="s">
        <v>155</v>
      </c>
      <c r="AU2234" s="214" t="s">
        <v>82</v>
      </c>
      <c r="AV2234" s="14" t="s">
        <v>82</v>
      </c>
      <c r="AW2234" s="14" t="s">
        <v>33</v>
      </c>
      <c r="AX2234" s="14" t="s">
        <v>72</v>
      </c>
      <c r="AY2234" s="214" t="s">
        <v>143</v>
      </c>
    </row>
    <row r="2235" spans="2:51" s="14" customFormat="1" ht="12">
      <c r="B2235" s="204"/>
      <c r="C2235" s="205"/>
      <c r="D2235" s="195" t="s">
        <v>155</v>
      </c>
      <c r="E2235" s="206" t="s">
        <v>19</v>
      </c>
      <c r="F2235" s="207" t="s">
        <v>2455</v>
      </c>
      <c r="G2235" s="205"/>
      <c r="H2235" s="208">
        <v>1226.711</v>
      </c>
      <c r="I2235" s="209"/>
      <c r="J2235" s="205"/>
      <c r="K2235" s="205"/>
      <c r="L2235" s="210"/>
      <c r="M2235" s="211"/>
      <c r="N2235" s="212"/>
      <c r="O2235" s="212"/>
      <c r="P2235" s="212"/>
      <c r="Q2235" s="212"/>
      <c r="R2235" s="212"/>
      <c r="S2235" s="212"/>
      <c r="T2235" s="213"/>
      <c r="AT2235" s="214" t="s">
        <v>155</v>
      </c>
      <c r="AU2235" s="214" t="s">
        <v>82</v>
      </c>
      <c r="AV2235" s="14" t="s">
        <v>82</v>
      </c>
      <c r="AW2235" s="14" t="s">
        <v>33</v>
      </c>
      <c r="AX2235" s="14" t="s">
        <v>72</v>
      </c>
      <c r="AY2235" s="214" t="s">
        <v>143</v>
      </c>
    </row>
    <row r="2236" spans="2:51" s="13" customFormat="1" ht="12">
      <c r="B2236" s="193"/>
      <c r="C2236" s="194"/>
      <c r="D2236" s="195" t="s">
        <v>155</v>
      </c>
      <c r="E2236" s="196" t="s">
        <v>19</v>
      </c>
      <c r="F2236" s="197" t="s">
        <v>2456</v>
      </c>
      <c r="G2236" s="194"/>
      <c r="H2236" s="196" t="s">
        <v>19</v>
      </c>
      <c r="I2236" s="198"/>
      <c r="J2236" s="194"/>
      <c r="K2236" s="194"/>
      <c r="L2236" s="199"/>
      <c r="M2236" s="200"/>
      <c r="N2236" s="201"/>
      <c r="O2236" s="201"/>
      <c r="P2236" s="201"/>
      <c r="Q2236" s="201"/>
      <c r="R2236" s="201"/>
      <c r="S2236" s="201"/>
      <c r="T2236" s="202"/>
      <c r="AT2236" s="203" t="s">
        <v>155</v>
      </c>
      <c r="AU2236" s="203" t="s">
        <v>82</v>
      </c>
      <c r="AV2236" s="13" t="s">
        <v>80</v>
      </c>
      <c r="AW2236" s="13" t="s">
        <v>33</v>
      </c>
      <c r="AX2236" s="13" t="s">
        <v>72</v>
      </c>
      <c r="AY2236" s="203" t="s">
        <v>143</v>
      </c>
    </row>
    <row r="2237" spans="2:51" s="13" customFormat="1" ht="12">
      <c r="B2237" s="193"/>
      <c r="C2237" s="194"/>
      <c r="D2237" s="195" t="s">
        <v>155</v>
      </c>
      <c r="E2237" s="196" t="s">
        <v>19</v>
      </c>
      <c r="F2237" s="197" t="s">
        <v>2457</v>
      </c>
      <c r="G2237" s="194"/>
      <c r="H2237" s="196" t="s">
        <v>19</v>
      </c>
      <c r="I2237" s="198"/>
      <c r="J2237" s="194"/>
      <c r="K2237" s="194"/>
      <c r="L2237" s="199"/>
      <c r="M2237" s="200"/>
      <c r="N2237" s="201"/>
      <c r="O2237" s="201"/>
      <c r="P2237" s="201"/>
      <c r="Q2237" s="201"/>
      <c r="R2237" s="201"/>
      <c r="S2237" s="201"/>
      <c r="T2237" s="202"/>
      <c r="AT2237" s="203" t="s">
        <v>155</v>
      </c>
      <c r="AU2237" s="203" t="s">
        <v>82</v>
      </c>
      <c r="AV2237" s="13" t="s">
        <v>80</v>
      </c>
      <c r="AW2237" s="13" t="s">
        <v>33</v>
      </c>
      <c r="AX2237" s="13" t="s">
        <v>72</v>
      </c>
      <c r="AY2237" s="203" t="s">
        <v>143</v>
      </c>
    </row>
    <row r="2238" spans="2:51" s="14" customFormat="1" ht="12">
      <c r="B2238" s="204"/>
      <c r="C2238" s="205"/>
      <c r="D2238" s="195" t="s">
        <v>155</v>
      </c>
      <c r="E2238" s="206" t="s">
        <v>19</v>
      </c>
      <c r="F2238" s="207" t="s">
        <v>2458</v>
      </c>
      <c r="G2238" s="205"/>
      <c r="H2238" s="208">
        <v>64.12</v>
      </c>
      <c r="I2238" s="209"/>
      <c r="J2238" s="205"/>
      <c r="K2238" s="205"/>
      <c r="L2238" s="210"/>
      <c r="M2238" s="211"/>
      <c r="N2238" s="212"/>
      <c r="O2238" s="212"/>
      <c r="P2238" s="212"/>
      <c r="Q2238" s="212"/>
      <c r="R2238" s="212"/>
      <c r="S2238" s="212"/>
      <c r="T2238" s="213"/>
      <c r="AT2238" s="214" t="s">
        <v>155</v>
      </c>
      <c r="AU2238" s="214" t="s">
        <v>82</v>
      </c>
      <c r="AV2238" s="14" t="s">
        <v>82</v>
      </c>
      <c r="AW2238" s="14" t="s">
        <v>33</v>
      </c>
      <c r="AX2238" s="14" t="s">
        <v>72</v>
      </c>
      <c r="AY2238" s="214" t="s">
        <v>143</v>
      </c>
    </row>
    <row r="2239" spans="2:51" s="16" customFormat="1" ht="12">
      <c r="B2239" s="236"/>
      <c r="C2239" s="237"/>
      <c r="D2239" s="195" t="s">
        <v>155</v>
      </c>
      <c r="E2239" s="238" t="s">
        <v>19</v>
      </c>
      <c r="F2239" s="239" t="s">
        <v>361</v>
      </c>
      <c r="G2239" s="237"/>
      <c r="H2239" s="240">
        <v>1376.201</v>
      </c>
      <c r="I2239" s="241"/>
      <c r="J2239" s="237"/>
      <c r="K2239" s="237"/>
      <c r="L2239" s="242"/>
      <c r="M2239" s="243"/>
      <c r="N2239" s="244"/>
      <c r="O2239" s="244"/>
      <c r="P2239" s="244"/>
      <c r="Q2239" s="244"/>
      <c r="R2239" s="244"/>
      <c r="S2239" s="244"/>
      <c r="T2239" s="245"/>
      <c r="AT2239" s="246" t="s">
        <v>155</v>
      </c>
      <c r="AU2239" s="246" t="s">
        <v>82</v>
      </c>
      <c r="AV2239" s="16" t="s">
        <v>144</v>
      </c>
      <c r="AW2239" s="16" t="s">
        <v>33</v>
      </c>
      <c r="AX2239" s="16" t="s">
        <v>72</v>
      </c>
      <c r="AY2239" s="246" t="s">
        <v>143</v>
      </c>
    </row>
    <row r="2240" spans="2:51" s="15" customFormat="1" ht="12">
      <c r="B2240" s="215"/>
      <c r="C2240" s="216"/>
      <c r="D2240" s="195" t="s">
        <v>155</v>
      </c>
      <c r="E2240" s="217" t="s">
        <v>19</v>
      </c>
      <c r="F2240" s="218" t="s">
        <v>166</v>
      </c>
      <c r="G2240" s="216"/>
      <c r="H2240" s="219">
        <v>1481.826</v>
      </c>
      <c r="I2240" s="220"/>
      <c r="J2240" s="216"/>
      <c r="K2240" s="216"/>
      <c r="L2240" s="221"/>
      <c r="M2240" s="222"/>
      <c r="N2240" s="223"/>
      <c r="O2240" s="223"/>
      <c r="P2240" s="223"/>
      <c r="Q2240" s="223"/>
      <c r="R2240" s="223"/>
      <c r="S2240" s="223"/>
      <c r="T2240" s="224"/>
      <c r="AT2240" s="225" t="s">
        <v>155</v>
      </c>
      <c r="AU2240" s="225" t="s">
        <v>82</v>
      </c>
      <c r="AV2240" s="15" t="s">
        <v>151</v>
      </c>
      <c r="AW2240" s="15" t="s">
        <v>33</v>
      </c>
      <c r="AX2240" s="15" t="s">
        <v>80</v>
      </c>
      <c r="AY2240" s="225" t="s">
        <v>143</v>
      </c>
    </row>
    <row r="2241" spans="1:65" s="2" customFormat="1" ht="24.2" customHeight="1">
      <c r="A2241" s="36"/>
      <c r="B2241" s="37"/>
      <c r="C2241" s="175" t="s">
        <v>2459</v>
      </c>
      <c r="D2241" s="175" t="s">
        <v>146</v>
      </c>
      <c r="E2241" s="176" t="s">
        <v>2460</v>
      </c>
      <c r="F2241" s="177" t="s">
        <v>2461</v>
      </c>
      <c r="G2241" s="178" t="s">
        <v>178</v>
      </c>
      <c r="H2241" s="179">
        <v>232.3</v>
      </c>
      <c r="I2241" s="180"/>
      <c r="J2241" s="181">
        <f>ROUND(I2241*H2241,2)</f>
        <v>0</v>
      </c>
      <c r="K2241" s="177" t="s">
        <v>150</v>
      </c>
      <c r="L2241" s="41"/>
      <c r="M2241" s="182" t="s">
        <v>19</v>
      </c>
      <c r="N2241" s="183" t="s">
        <v>43</v>
      </c>
      <c r="O2241" s="66"/>
      <c r="P2241" s="184">
        <f>O2241*H2241</f>
        <v>0</v>
      </c>
      <c r="Q2241" s="184">
        <v>0.001</v>
      </c>
      <c r="R2241" s="184">
        <f>Q2241*H2241</f>
        <v>0.2323</v>
      </c>
      <c r="S2241" s="184">
        <v>0.00031</v>
      </c>
      <c r="T2241" s="185">
        <f>S2241*H2241</f>
        <v>0.07201300000000001</v>
      </c>
      <c r="U2241" s="36"/>
      <c r="V2241" s="36"/>
      <c r="W2241" s="36"/>
      <c r="X2241" s="36"/>
      <c r="Y2241" s="36"/>
      <c r="Z2241" s="36"/>
      <c r="AA2241" s="36"/>
      <c r="AB2241" s="36"/>
      <c r="AC2241" s="36"/>
      <c r="AD2241" s="36"/>
      <c r="AE2241" s="36"/>
      <c r="AR2241" s="186" t="s">
        <v>257</v>
      </c>
      <c r="AT2241" s="186" t="s">
        <v>146</v>
      </c>
      <c r="AU2241" s="186" t="s">
        <v>82</v>
      </c>
      <c r="AY2241" s="19" t="s">
        <v>143</v>
      </c>
      <c r="BE2241" s="187">
        <f>IF(N2241="základní",J2241,0)</f>
        <v>0</v>
      </c>
      <c r="BF2241" s="187">
        <f>IF(N2241="snížená",J2241,0)</f>
        <v>0</v>
      </c>
      <c r="BG2241" s="187">
        <f>IF(N2241="zákl. přenesená",J2241,0)</f>
        <v>0</v>
      </c>
      <c r="BH2241" s="187">
        <f>IF(N2241="sníž. přenesená",J2241,0)</f>
        <v>0</v>
      </c>
      <c r="BI2241" s="187">
        <f>IF(N2241="nulová",J2241,0)</f>
        <v>0</v>
      </c>
      <c r="BJ2241" s="19" t="s">
        <v>80</v>
      </c>
      <c r="BK2241" s="187">
        <f>ROUND(I2241*H2241,2)</f>
        <v>0</v>
      </c>
      <c r="BL2241" s="19" t="s">
        <v>257</v>
      </c>
      <c r="BM2241" s="186" t="s">
        <v>2462</v>
      </c>
    </row>
    <row r="2242" spans="1:47" s="2" customFormat="1" ht="12">
      <c r="A2242" s="36"/>
      <c r="B2242" s="37"/>
      <c r="C2242" s="38"/>
      <c r="D2242" s="188" t="s">
        <v>153</v>
      </c>
      <c r="E2242" s="38"/>
      <c r="F2242" s="189" t="s">
        <v>2463</v>
      </c>
      <c r="G2242" s="38"/>
      <c r="H2242" s="38"/>
      <c r="I2242" s="190"/>
      <c r="J2242" s="38"/>
      <c r="K2242" s="38"/>
      <c r="L2242" s="41"/>
      <c r="M2242" s="191"/>
      <c r="N2242" s="192"/>
      <c r="O2242" s="66"/>
      <c r="P2242" s="66"/>
      <c r="Q2242" s="66"/>
      <c r="R2242" s="66"/>
      <c r="S2242" s="66"/>
      <c r="T2242" s="67"/>
      <c r="U2242" s="36"/>
      <c r="V2242" s="36"/>
      <c r="W2242" s="36"/>
      <c r="X2242" s="36"/>
      <c r="Y2242" s="36"/>
      <c r="Z2242" s="36"/>
      <c r="AA2242" s="36"/>
      <c r="AB2242" s="36"/>
      <c r="AC2242" s="36"/>
      <c r="AD2242" s="36"/>
      <c r="AE2242" s="36"/>
      <c r="AT2242" s="19" t="s">
        <v>153</v>
      </c>
      <c r="AU2242" s="19" t="s">
        <v>82</v>
      </c>
    </row>
    <row r="2243" spans="2:51" s="13" customFormat="1" ht="12">
      <c r="B2243" s="193"/>
      <c r="C2243" s="194"/>
      <c r="D2243" s="195" t="s">
        <v>155</v>
      </c>
      <c r="E2243" s="196" t="s">
        <v>19</v>
      </c>
      <c r="F2243" s="197" t="s">
        <v>2453</v>
      </c>
      <c r="G2243" s="194"/>
      <c r="H2243" s="196" t="s">
        <v>19</v>
      </c>
      <c r="I2243" s="198"/>
      <c r="J2243" s="194"/>
      <c r="K2243" s="194"/>
      <c r="L2243" s="199"/>
      <c r="M2243" s="200"/>
      <c r="N2243" s="201"/>
      <c r="O2243" s="201"/>
      <c r="P2243" s="201"/>
      <c r="Q2243" s="201"/>
      <c r="R2243" s="201"/>
      <c r="S2243" s="201"/>
      <c r="T2243" s="202"/>
      <c r="AT2243" s="203" t="s">
        <v>155</v>
      </c>
      <c r="AU2243" s="203" t="s">
        <v>82</v>
      </c>
      <c r="AV2243" s="13" t="s">
        <v>80</v>
      </c>
      <c r="AW2243" s="13" t="s">
        <v>33</v>
      </c>
      <c r="AX2243" s="13" t="s">
        <v>72</v>
      </c>
      <c r="AY2243" s="203" t="s">
        <v>143</v>
      </c>
    </row>
    <row r="2244" spans="2:51" s="14" customFormat="1" ht="12">
      <c r="B2244" s="204"/>
      <c r="C2244" s="205"/>
      <c r="D2244" s="195" t="s">
        <v>155</v>
      </c>
      <c r="E2244" s="206" t="s">
        <v>19</v>
      </c>
      <c r="F2244" s="207" t="s">
        <v>2464</v>
      </c>
      <c r="G2244" s="205"/>
      <c r="H2244" s="208">
        <v>232.3</v>
      </c>
      <c r="I2244" s="209"/>
      <c r="J2244" s="205"/>
      <c r="K2244" s="205"/>
      <c r="L2244" s="210"/>
      <c r="M2244" s="211"/>
      <c r="N2244" s="212"/>
      <c r="O2244" s="212"/>
      <c r="P2244" s="212"/>
      <c r="Q2244" s="212"/>
      <c r="R2244" s="212"/>
      <c r="S2244" s="212"/>
      <c r="T2244" s="213"/>
      <c r="AT2244" s="214" t="s">
        <v>155</v>
      </c>
      <c r="AU2244" s="214" t="s">
        <v>82</v>
      </c>
      <c r="AV2244" s="14" t="s">
        <v>82</v>
      </c>
      <c r="AW2244" s="14" t="s">
        <v>33</v>
      </c>
      <c r="AX2244" s="14" t="s">
        <v>80</v>
      </c>
      <c r="AY2244" s="214" t="s">
        <v>143</v>
      </c>
    </row>
    <row r="2245" spans="1:65" s="2" customFormat="1" ht="33" customHeight="1">
      <c r="A2245" s="36"/>
      <c r="B2245" s="37"/>
      <c r="C2245" s="175" t="s">
        <v>2465</v>
      </c>
      <c r="D2245" s="175" t="s">
        <v>146</v>
      </c>
      <c r="E2245" s="176" t="s">
        <v>2466</v>
      </c>
      <c r="F2245" s="177" t="s">
        <v>2467</v>
      </c>
      <c r="G2245" s="178" t="s">
        <v>178</v>
      </c>
      <c r="H2245" s="179">
        <v>2155.965</v>
      </c>
      <c r="I2245" s="180"/>
      <c r="J2245" s="181">
        <f>ROUND(I2245*H2245,2)</f>
        <v>0</v>
      </c>
      <c r="K2245" s="177" t="s">
        <v>150</v>
      </c>
      <c r="L2245" s="41"/>
      <c r="M2245" s="182" t="s">
        <v>19</v>
      </c>
      <c r="N2245" s="183" t="s">
        <v>43</v>
      </c>
      <c r="O2245" s="66"/>
      <c r="P2245" s="184">
        <f>O2245*H2245</f>
        <v>0</v>
      </c>
      <c r="Q2245" s="184">
        <v>0.0002</v>
      </c>
      <c r="R2245" s="184">
        <f>Q2245*H2245</f>
        <v>0.43119300000000005</v>
      </c>
      <c r="S2245" s="184">
        <v>0</v>
      </c>
      <c r="T2245" s="185">
        <f>S2245*H2245</f>
        <v>0</v>
      </c>
      <c r="U2245" s="36"/>
      <c r="V2245" s="36"/>
      <c r="W2245" s="36"/>
      <c r="X2245" s="36"/>
      <c r="Y2245" s="36"/>
      <c r="Z2245" s="36"/>
      <c r="AA2245" s="36"/>
      <c r="AB2245" s="36"/>
      <c r="AC2245" s="36"/>
      <c r="AD2245" s="36"/>
      <c r="AE2245" s="36"/>
      <c r="AR2245" s="186" t="s">
        <v>257</v>
      </c>
      <c r="AT2245" s="186" t="s">
        <v>146</v>
      </c>
      <c r="AU2245" s="186" t="s">
        <v>82</v>
      </c>
      <c r="AY2245" s="19" t="s">
        <v>143</v>
      </c>
      <c r="BE2245" s="187">
        <f>IF(N2245="základní",J2245,0)</f>
        <v>0</v>
      </c>
      <c r="BF2245" s="187">
        <f>IF(N2245="snížená",J2245,0)</f>
        <v>0</v>
      </c>
      <c r="BG2245" s="187">
        <f>IF(N2245="zákl. přenesená",J2245,0)</f>
        <v>0</v>
      </c>
      <c r="BH2245" s="187">
        <f>IF(N2245="sníž. přenesená",J2245,0)</f>
        <v>0</v>
      </c>
      <c r="BI2245" s="187">
        <f>IF(N2245="nulová",J2245,0)</f>
        <v>0</v>
      </c>
      <c r="BJ2245" s="19" t="s">
        <v>80</v>
      </c>
      <c r="BK2245" s="187">
        <f>ROUND(I2245*H2245,2)</f>
        <v>0</v>
      </c>
      <c r="BL2245" s="19" t="s">
        <v>257</v>
      </c>
      <c r="BM2245" s="186" t="s">
        <v>2468</v>
      </c>
    </row>
    <row r="2246" spans="1:47" s="2" customFormat="1" ht="12">
      <c r="A2246" s="36"/>
      <c r="B2246" s="37"/>
      <c r="C2246" s="38"/>
      <c r="D2246" s="188" t="s">
        <v>153</v>
      </c>
      <c r="E2246" s="38"/>
      <c r="F2246" s="189" t="s">
        <v>2469</v>
      </c>
      <c r="G2246" s="38"/>
      <c r="H2246" s="38"/>
      <c r="I2246" s="190"/>
      <c r="J2246" s="38"/>
      <c r="K2246" s="38"/>
      <c r="L2246" s="41"/>
      <c r="M2246" s="191"/>
      <c r="N2246" s="192"/>
      <c r="O2246" s="66"/>
      <c r="P2246" s="66"/>
      <c r="Q2246" s="66"/>
      <c r="R2246" s="66"/>
      <c r="S2246" s="66"/>
      <c r="T2246" s="67"/>
      <c r="U2246" s="36"/>
      <c r="V2246" s="36"/>
      <c r="W2246" s="36"/>
      <c r="X2246" s="36"/>
      <c r="Y2246" s="36"/>
      <c r="Z2246" s="36"/>
      <c r="AA2246" s="36"/>
      <c r="AB2246" s="36"/>
      <c r="AC2246" s="36"/>
      <c r="AD2246" s="36"/>
      <c r="AE2246" s="36"/>
      <c r="AT2246" s="19" t="s">
        <v>153</v>
      </c>
      <c r="AU2246" s="19" t="s">
        <v>82</v>
      </c>
    </row>
    <row r="2247" spans="1:65" s="2" customFormat="1" ht="33" customHeight="1">
      <c r="A2247" s="36"/>
      <c r="B2247" s="37"/>
      <c r="C2247" s="175" t="s">
        <v>2470</v>
      </c>
      <c r="D2247" s="175" t="s">
        <v>146</v>
      </c>
      <c r="E2247" s="176" t="s">
        <v>2471</v>
      </c>
      <c r="F2247" s="177" t="s">
        <v>2472</v>
      </c>
      <c r="G2247" s="178" t="s">
        <v>178</v>
      </c>
      <c r="H2247" s="179">
        <v>232.3</v>
      </c>
      <c r="I2247" s="180"/>
      <c r="J2247" s="181">
        <f>ROUND(I2247*H2247,2)</f>
        <v>0</v>
      </c>
      <c r="K2247" s="177" t="s">
        <v>150</v>
      </c>
      <c r="L2247" s="41"/>
      <c r="M2247" s="182" t="s">
        <v>19</v>
      </c>
      <c r="N2247" s="183" t="s">
        <v>43</v>
      </c>
      <c r="O2247" s="66"/>
      <c r="P2247" s="184">
        <f>O2247*H2247</f>
        <v>0</v>
      </c>
      <c r="Q2247" s="184">
        <v>0.0002</v>
      </c>
      <c r="R2247" s="184">
        <f>Q2247*H2247</f>
        <v>0.04646</v>
      </c>
      <c r="S2247" s="184">
        <v>0</v>
      </c>
      <c r="T2247" s="185">
        <f>S2247*H2247</f>
        <v>0</v>
      </c>
      <c r="U2247" s="36"/>
      <c r="V2247" s="36"/>
      <c r="W2247" s="36"/>
      <c r="X2247" s="36"/>
      <c r="Y2247" s="36"/>
      <c r="Z2247" s="36"/>
      <c r="AA2247" s="36"/>
      <c r="AB2247" s="36"/>
      <c r="AC2247" s="36"/>
      <c r="AD2247" s="36"/>
      <c r="AE2247" s="36"/>
      <c r="AR2247" s="186" t="s">
        <v>257</v>
      </c>
      <c r="AT2247" s="186" t="s">
        <v>146</v>
      </c>
      <c r="AU2247" s="186" t="s">
        <v>82</v>
      </c>
      <c r="AY2247" s="19" t="s">
        <v>143</v>
      </c>
      <c r="BE2247" s="187">
        <f>IF(N2247="základní",J2247,0)</f>
        <v>0</v>
      </c>
      <c r="BF2247" s="187">
        <f>IF(N2247="snížená",J2247,0)</f>
        <v>0</v>
      </c>
      <c r="BG2247" s="187">
        <f>IF(N2247="zákl. přenesená",J2247,0)</f>
        <v>0</v>
      </c>
      <c r="BH2247" s="187">
        <f>IF(N2247="sníž. přenesená",J2247,0)</f>
        <v>0</v>
      </c>
      <c r="BI2247" s="187">
        <f>IF(N2247="nulová",J2247,0)</f>
        <v>0</v>
      </c>
      <c r="BJ2247" s="19" t="s">
        <v>80</v>
      </c>
      <c r="BK2247" s="187">
        <f>ROUND(I2247*H2247,2)</f>
        <v>0</v>
      </c>
      <c r="BL2247" s="19" t="s">
        <v>257</v>
      </c>
      <c r="BM2247" s="186" t="s">
        <v>2473</v>
      </c>
    </row>
    <row r="2248" spans="1:47" s="2" customFormat="1" ht="12">
      <c r="A2248" s="36"/>
      <c r="B2248" s="37"/>
      <c r="C2248" s="38"/>
      <c r="D2248" s="188" t="s">
        <v>153</v>
      </c>
      <c r="E2248" s="38"/>
      <c r="F2248" s="189" t="s">
        <v>2474</v>
      </c>
      <c r="G2248" s="38"/>
      <c r="H2248" s="38"/>
      <c r="I2248" s="190"/>
      <c r="J2248" s="38"/>
      <c r="K2248" s="38"/>
      <c r="L2248" s="41"/>
      <c r="M2248" s="191"/>
      <c r="N2248" s="192"/>
      <c r="O2248" s="66"/>
      <c r="P2248" s="66"/>
      <c r="Q2248" s="66"/>
      <c r="R2248" s="66"/>
      <c r="S2248" s="66"/>
      <c r="T2248" s="67"/>
      <c r="U2248" s="36"/>
      <c r="V2248" s="36"/>
      <c r="W2248" s="36"/>
      <c r="X2248" s="36"/>
      <c r="Y2248" s="36"/>
      <c r="Z2248" s="36"/>
      <c r="AA2248" s="36"/>
      <c r="AB2248" s="36"/>
      <c r="AC2248" s="36"/>
      <c r="AD2248" s="36"/>
      <c r="AE2248" s="36"/>
      <c r="AT2248" s="19" t="s">
        <v>153</v>
      </c>
      <c r="AU2248" s="19" t="s">
        <v>82</v>
      </c>
    </row>
    <row r="2249" spans="1:65" s="2" customFormat="1" ht="37.9" customHeight="1">
      <c r="A2249" s="36"/>
      <c r="B2249" s="37"/>
      <c r="C2249" s="175" t="s">
        <v>2475</v>
      </c>
      <c r="D2249" s="175" t="s">
        <v>146</v>
      </c>
      <c r="E2249" s="176" t="s">
        <v>2476</v>
      </c>
      <c r="F2249" s="177" t="s">
        <v>2477</v>
      </c>
      <c r="G2249" s="178" t="s">
        <v>178</v>
      </c>
      <c r="H2249" s="179">
        <v>2155.965</v>
      </c>
      <c r="I2249" s="180"/>
      <c r="J2249" s="181">
        <f>ROUND(I2249*H2249,2)</f>
        <v>0</v>
      </c>
      <c r="K2249" s="177" t="s">
        <v>150</v>
      </c>
      <c r="L2249" s="41"/>
      <c r="M2249" s="182" t="s">
        <v>19</v>
      </c>
      <c r="N2249" s="183" t="s">
        <v>43</v>
      </c>
      <c r="O2249" s="66"/>
      <c r="P2249" s="184">
        <f>O2249*H2249</f>
        <v>0</v>
      </c>
      <c r="Q2249" s="184">
        <v>0.00026</v>
      </c>
      <c r="R2249" s="184">
        <f>Q2249*H2249</f>
        <v>0.5605509</v>
      </c>
      <c r="S2249" s="184">
        <v>0</v>
      </c>
      <c r="T2249" s="185">
        <f>S2249*H2249</f>
        <v>0</v>
      </c>
      <c r="U2249" s="36"/>
      <c r="V2249" s="36"/>
      <c r="W2249" s="36"/>
      <c r="X2249" s="36"/>
      <c r="Y2249" s="36"/>
      <c r="Z2249" s="36"/>
      <c r="AA2249" s="36"/>
      <c r="AB2249" s="36"/>
      <c r="AC2249" s="36"/>
      <c r="AD2249" s="36"/>
      <c r="AE2249" s="36"/>
      <c r="AR2249" s="186" t="s">
        <v>257</v>
      </c>
      <c r="AT2249" s="186" t="s">
        <v>146</v>
      </c>
      <c r="AU2249" s="186" t="s">
        <v>82</v>
      </c>
      <c r="AY2249" s="19" t="s">
        <v>143</v>
      </c>
      <c r="BE2249" s="187">
        <f>IF(N2249="základní",J2249,0)</f>
        <v>0</v>
      </c>
      <c r="BF2249" s="187">
        <f>IF(N2249="snížená",J2249,0)</f>
        <v>0</v>
      </c>
      <c r="BG2249" s="187">
        <f>IF(N2249="zákl. přenesená",J2249,0)</f>
        <v>0</v>
      </c>
      <c r="BH2249" s="187">
        <f>IF(N2249="sníž. přenesená",J2249,0)</f>
        <v>0</v>
      </c>
      <c r="BI2249" s="187">
        <f>IF(N2249="nulová",J2249,0)</f>
        <v>0</v>
      </c>
      <c r="BJ2249" s="19" t="s">
        <v>80</v>
      </c>
      <c r="BK2249" s="187">
        <f>ROUND(I2249*H2249,2)</f>
        <v>0</v>
      </c>
      <c r="BL2249" s="19" t="s">
        <v>257</v>
      </c>
      <c r="BM2249" s="186" t="s">
        <v>2478</v>
      </c>
    </row>
    <row r="2250" spans="1:47" s="2" customFormat="1" ht="12">
      <c r="A2250" s="36"/>
      <c r="B2250" s="37"/>
      <c r="C2250" s="38"/>
      <c r="D2250" s="188" t="s">
        <v>153</v>
      </c>
      <c r="E2250" s="38"/>
      <c r="F2250" s="189" t="s">
        <v>2479</v>
      </c>
      <c r="G2250" s="38"/>
      <c r="H2250" s="38"/>
      <c r="I2250" s="190"/>
      <c r="J2250" s="38"/>
      <c r="K2250" s="38"/>
      <c r="L2250" s="41"/>
      <c r="M2250" s="191"/>
      <c r="N2250" s="192"/>
      <c r="O2250" s="66"/>
      <c r="P2250" s="66"/>
      <c r="Q2250" s="66"/>
      <c r="R2250" s="66"/>
      <c r="S2250" s="66"/>
      <c r="T2250" s="67"/>
      <c r="U2250" s="36"/>
      <c r="V2250" s="36"/>
      <c r="W2250" s="36"/>
      <c r="X2250" s="36"/>
      <c r="Y2250" s="36"/>
      <c r="Z2250" s="36"/>
      <c r="AA2250" s="36"/>
      <c r="AB2250" s="36"/>
      <c r="AC2250" s="36"/>
      <c r="AD2250" s="36"/>
      <c r="AE2250" s="36"/>
      <c r="AT2250" s="19" t="s">
        <v>153</v>
      </c>
      <c r="AU2250" s="19" t="s">
        <v>82</v>
      </c>
    </row>
    <row r="2251" spans="2:51" s="13" customFormat="1" ht="12">
      <c r="B2251" s="193"/>
      <c r="C2251" s="194"/>
      <c r="D2251" s="195" t="s">
        <v>155</v>
      </c>
      <c r="E2251" s="196" t="s">
        <v>19</v>
      </c>
      <c r="F2251" s="197" t="s">
        <v>2450</v>
      </c>
      <c r="G2251" s="194"/>
      <c r="H2251" s="196" t="s">
        <v>19</v>
      </c>
      <c r="I2251" s="198"/>
      <c r="J2251" s="194"/>
      <c r="K2251" s="194"/>
      <c r="L2251" s="199"/>
      <c r="M2251" s="200"/>
      <c r="N2251" s="201"/>
      <c r="O2251" s="201"/>
      <c r="P2251" s="201"/>
      <c r="Q2251" s="201"/>
      <c r="R2251" s="201"/>
      <c r="S2251" s="201"/>
      <c r="T2251" s="202"/>
      <c r="AT2251" s="203" t="s">
        <v>155</v>
      </c>
      <c r="AU2251" s="203" t="s">
        <v>82</v>
      </c>
      <c r="AV2251" s="13" t="s">
        <v>80</v>
      </c>
      <c r="AW2251" s="13" t="s">
        <v>33</v>
      </c>
      <c r="AX2251" s="13" t="s">
        <v>72</v>
      </c>
      <c r="AY2251" s="203" t="s">
        <v>143</v>
      </c>
    </row>
    <row r="2252" spans="2:51" s="14" customFormat="1" ht="12">
      <c r="B2252" s="204"/>
      <c r="C2252" s="205"/>
      <c r="D2252" s="195" t="s">
        <v>155</v>
      </c>
      <c r="E2252" s="206" t="s">
        <v>19</v>
      </c>
      <c r="F2252" s="207" t="s">
        <v>2480</v>
      </c>
      <c r="G2252" s="205"/>
      <c r="H2252" s="208">
        <v>73.02</v>
      </c>
      <c r="I2252" s="209"/>
      <c r="J2252" s="205"/>
      <c r="K2252" s="205"/>
      <c r="L2252" s="210"/>
      <c r="M2252" s="211"/>
      <c r="N2252" s="212"/>
      <c r="O2252" s="212"/>
      <c r="P2252" s="212"/>
      <c r="Q2252" s="212"/>
      <c r="R2252" s="212"/>
      <c r="S2252" s="212"/>
      <c r="T2252" s="213"/>
      <c r="AT2252" s="214" t="s">
        <v>155</v>
      </c>
      <c r="AU2252" s="214" t="s">
        <v>82</v>
      </c>
      <c r="AV2252" s="14" t="s">
        <v>82</v>
      </c>
      <c r="AW2252" s="14" t="s">
        <v>33</v>
      </c>
      <c r="AX2252" s="14" t="s">
        <v>72</v>
      </c>
      <c r="AY2252" s="214" t="s">
        <v>143</v>
      </c>
    </row>
    <row r="2253" spans="2:51" s="14" customFormat="1" ht="12">
      <c r="B2253" s="204"/>
      <c r="C2253" s="205"/>
      <c r="D2253" s="195" t="s">
        <v>155</v>
      </c>
      <c r="E2253" s="206" t="s">
        <v>19</v>
      </c>
      <c r="F2253" s="207" t="s">
        <v>2481</v>
      </c>
      <c r="G2253" s="205"/>
      <c r="H2253" s="208">
        <v>77.873</v>
      </c>
      <c r="I2253" s="209"/>
      <c r="J2253" s="205"/>
      <c r="K2253" s="205"/>
      <c r="L2253" s="210"/>
      <c r="M2253" s="211"/>
      <c r="N2253" s="212"/>
      <c r="O2253" s="212"/>
      <c r="P2253" s="212"/>
      <c r="Q2253" s="212"/>
      <c r="R2253" s="212"/>
      <c r="S2253" s="212"/>
      <c r="T2253" s="213"/>
      <c r="AT2253" s="214" t="s">
        <v>155</v>
      </c>
      <c r="AU2253" s="214" t="s">
        <v>82</v>
      </c>
      <c r="AV2253" s="14" t="s">
        <v>82</v>
      </c>
      <c r="AW2253" s="14" t="s">
        <v>33</v>
      </c>
      <c r="AX2253" s="14" t="s">
        <v>72</v>
      </c>
      <c r="AY2253" s="214" t="s">
        <v>143</v>
      </c>
    </row>
    <row r="2254" spans="2:51" s="16" customFormat="1" ht="12">
      <c r="B2254" s="236"/>
      <c r="C2254" s="237"/>
      <c r="D2254" s="195" t="s">
        <v>155</v>
      </c>
      <c r="E2254" s="238" t="s">
        <v>19</v>
      </c>
      <c r="F2254" s="239" t="s">
        <v>361</v>
      </c>
      <c r="G2254" s="237"/>
      <c r="H2254" s="240">
        <v>150.893</v>
      </c>
      <c r="I2254" s="241"/>
      <c r="J2254" s="237"/>
      <c r="K2254" s="237"/>
      <c r="L2254" s="242"/>
      <c r="M2254" s="243"/>
      <c r="N2254" s="244"/>
      <c r="O2254" s="244"/>
      <c r="P2254" s="244"/>
      <c r="Q2254" s="244"/>
      <c r="R2254" s="244"/>
      <c r="S2254" s="244"/>
      <c r="T2254" s="245"/>
      <c r="AT2254" s="246" t="s">
        <v>155</v>
      </c>
      <c r="AU2254" s="246" t="s">
        <v>82</v>
      </c>
      <c r="AV2254" s="16" t="s">
        <v>144</v>
      </c>
      <c r="AW2254" s="16" t="s">
        <v>33</v>
      </c>
      <c r="AX2254" s="16" t="s">
        <v>72</v>
      </c>
      <c r="AY2254" s="246" t="s">
        <v>143</v>
      </c>
    </row>
    <row r="2255" spans="2:51" s="13" customFormat="1" ht="12">
      <c r="B2255" s="193"/>
      <c r="C2255" s="194"/>
      <c r="D2255" s="195" t="s">
        <v>155</v>
      </c>
      <c r="E2255" s="196" t="s">
        <v>19</v>
      </c>
      <c r="F2255" s="197" t="s">
        <v>2453</v>
      </c>
      <c r="G2255" s="194"/>
      <c r="H2255" s="196" t="s">
        <v>19</v>
      </c>
      <c r="I2255" s="198"/>
      <c r="J2255" s="194"/>
      <c r="K2255" s="194"/>
      <c r="L2255" s="199"/>
      <c r="M2255" s="200"/>
      <c r="N2255" s="201"/>
      <c r="O2255" s="201"/>
      <c r="P2255" s="201"/>
      <c r="Q2255" s="201"/>
      <c r="R2255" s="201"/>
      <c r="S2255" s="201"/>
      <c r="T2255" s="202"/>
      <c r="AT2255" s="203" t="s">
        <v>155</v>
      </c>
      <c r="AU2255" s="203" t="s">
        <v>82</v>
      </c>
      <c r="AV2255" s="13" t="s">
        <v>80</v>
      </c>
      <c r="AW2255" s="13" t="s">
        <v>33</v>
      </c>
      <c r="AX2255" s="13" t="s">
        <v>72</v>
      </c>
      <c r="AY2255" s="203" t="s">
        <v>143</v>
      </c>
    </row>
    <row r="2256" spans="2:51" s="14" customFormat="1" ht="12">
      <c r="B2256" s="204"/>
      <c r="C2256" s="205"/>
      <c r="D2256" s="195" t="s">
        <v>155</v>
      </c>
      <c r="E2256" s="206" t="s">
        <v>19</v>
      </c>
      <c r="F2256" s="207" t="s">
        <v>2454</v>
      </c>
      <c r="G2256" s="205"/>
      <c r="H2256" s="208">
        <v>85.37</v>
      </c>
      <c r="I2256" s="209"/>
      <c r="J2256" s="205"/>
      <c r="K2256" s="205"/>
      <c r="L2256" s="210"/>
      <c r="M2256" s="211"/>
      <c r="N2256" s="212"/>
      <c r="O2256" s="212"/>
      <c r="P2256" s="212"/>
      <c r="Q2256" s="212"/>
      <c r="R2256" s="212"/>
      <c r="S2256" s="212"/>
      <c r="T2256" s="213"/>
      <c r="AT2256" s="214" t="s">
        <v>155</v>
      </c>
      <c r="AU2256" s="214" t="s">
        <v>82</v>
      </c>
      <c r="AV2256" s="14" t="s">
        <v>82</v>
      </c>
      <c r="AW2256" s="14" t="s">
        <v>33</v>
      </c>
      <c r="AX2256" s="14" t="s">
        <v>72</v>
      </c>
      <c r="AY2256" s="214" t="s">
        <v>143</v>
      </c>
    </row>
    <row r="2257" spans="2:51" s="14" customFormat="1" ht="12">
      <c r="B2257" s="204"/>
      <c r="C2257" s="205"/>
      <c r="D2257" s="195" t="s">
        <v>155</v>
      </c>
      <c r="E2257" s="206" t="s">
        <v>19</v>
      </c>
      <c r="F2257" s="207" t="s">
        <v>2455</v>
      </c>
      <c r="G2257" s="205"/>
      <c r="H2257" s="208">
        <v>1226.711</v>
      </c>
      <c r="I2257" s="209"/>
      <c r="J2257" s="205"/>
      <c r="K2257" s="205"/>
      <c r="L2257" s="210"/>
      <c r="M2257" s="211"/>
      <c r="N2257" s="212"/>
      <c r="O2257" s="212"/>
      <c r="P2257" s="212"/>
      <c r="Q2257" s="212"/>
      <c r="R2257" s="212"/>
      <c r="S2257" s="212"/>
      <c r="T2257" s="213"/>
      <c r="AT2257" s="214" t="s">
        <v>155</v>
      </c>
      <c r="AU2257" s="214" t="s">
        <v>82</v>
      </c>
      <c r="AV2257" s="14" t="s">
        <v>82</v>
      </c>
      <c r="AW2257" s="14" t="s">
        <v>33</v>
      </c>
      <c r="AX2257" s="14" t="s">
        <v>72</v>
      </c>
      <c r="AY2257" s="214" t="s">
        <v>143</v>
      </c>
    </row>
    <row r="2258" spans="2:51" s="13" customFormat="1" ht="12">
      <c r="B2258" s="193"/>
      <c r="C2258" s="194"/>
      <c r="D2258" s="195" t="s">
        <v>155</v>
      </c>
      <c r="E2258" s="196" t="s">
        <v>19</v>
      </c>
      <c r="F2258" s="197" t="s">
        <v>2482</v>
      </c>
      <c r="G2258" s="194"/>
      <c r="H2258" s="196" t="s">
        <v>19</v>
      </c>
      <c r="I2258" s="198"/>
      <c r="J2258" s="194"/>
      <c r="K2258" s="194"/>
      <c r="L2258" s="199"/>
      <c r="M2258" s="200"/>
      <c r="N2258" s="201"/>
      <c r="O2258" s="201"/>
      <c r="P2258" s="201"/>
      <c r="Q2258" s="201"/>
      <c r="R2258" s="201"/>
      <c r="S2258" s="201"/>
      <c r="T2258" s="202"/>
      <c r="AT2258" s="203" t="s">
        <v>155</v>
      </c>
      <c r="AU2258" s="203" t="s">
        <v>82</v>
      </c>
      <c r="AV2258" s="13" t="s">
        <v>80</v>
      </c>
      <c r="AW2258" s="13" t="s">
        <v>33</v>
      </c>
      <c r="AX2258" s="13" t="s">
        <v>72</v>
      </c>
      <c r="AY2258" s="203" t="s">
        <v>143</v>
      </c>
    </row>
    <row r="2259" spans="2:51" s="14" customFormat="1" ht="12">
      <c r="B2259" s="204"/>
      <c r="C2259" s="205"/>
      <c r="D2259" s="195" t="s">
        <v>155</v>
      </c>
      <c r="E2259" s="206" t="s">
        <v>19</v>
      </c>
      <c r="F2259" s="207" t="s">
        <v>2483</v>
      </c>
      <c r="G2259" s="205"/>
      <c r="H2259" s="208">
        <v>92.312</v>
      </c>
      <c r="I2259" s="209"/>
      <c r="J2259" s="205"/>
      <c r="K2259" s="205"/>
      <c r="L2259" s="210"/>
      <c r="M2259" s="211"/>
      <c r="N2259" s="212"/>
      <c r="O2259" s="212"/>
      <c r="P2259" s="212"/>
      <c r="Q2259" s="212"/>
      <c r="R2259" s="212"/>
      <c r="S2259" s="212"/>
      <c r="T2259" s="213"/>
      <c r="AT2259" s="214" t="s">
        <v>155</v>
      </c>
      <c r="AU2259" s="214" t="s">
        <v>82</v>
      </c>
      <c r="AV2259" s="14" t="s">
        <v>82</v>
      </c>
      <c r="AW2259" s="14" t="s">
        <v>33</v>
      </c>
      <c r="AX2259" s="14" t="s">
        <v>72</v>
      </c>
      <c r="AY2259" s="214" t="s">
        <v>143</v>
      </c>
    </row>
    <row r="2260" spans="2:51" s="14" customFormat="1" ht="12">
      <c r="B2260" s="204"/>
      <c r="C2260" s="205"/>
      <c r="D2260" s="195" t="s">
        <v>155</v>
      </c>
      <c r="E2260" s="206" t="s">
        <v>19</v>
      </c>
      <c r="F2260" s="207" t="s">
        <v>1439</v>
      </c>
      <c r="G2260" s="205"/>
      <c r="H2260" s="208">
        <v>28.564</v>
      </c>
      <c r="I2260" s="209"/>
      <c r="J2260" s="205"/>
      <c r="K2260" s="205"/>
      <c r="L2260" s="210"/>
      <c r="M2260" s="211"/>
      <c r="N2260" s="212"/>
      <c r="O2260" s="212"/>
      <c r="P2260" s="212"/>
      <c r="Q2260" s="212"/>
      <c r="R2260" s="212"/>
      <c r="S2260" s="212"/>
      <c r="T2260" s="213"/>
      <c r="AT2260" s="214" t="s">
        <v>155</v>
      </c>
      <c r="AU2260" s="214" t="s">
        <v>82</v>
      </c>
      <c r="AV2260" s="14" t="s">
        <v>82</v>
      </c>
      <c r="AW2260" s="14" t="s">
        <v>33</v>
      </c>
      <c r="AX2260" s="14" t="s">
        <v>72</v>
      </c>
      <c r="AY2260" s="214" t="s">
        <v>143</v>
      </c>
    </row>
    <row r="2261" spans="2:51" s="14" customFormat="1" ht="12">
      <c r="B2261" s="204"/>
      <c r="C2261" s="205"/>
      <c r="D2261" s="195" t="s">
        <v>155</v>
      </c>
      <c r="E2261" s="206" t="s">
        <v>19</v>
      </c>
      <c r="F2261" s="207" t="s">
        <v>2484</v>
      </c>
      <c r="G2261" s="205"/>
      <c r="H2261" s="208">
        <v>367.727</v>
      </c>
      <c r="I2261" s="209"/>
      <c r="J2261" s="205"/>
      <c r="K2261" s="205"/>
      <c r="L2261" s="210"/>
      <c r="M2261" s="211"/>
      <c r="N2261" s="212"/>
      <c r="O2261" s="212"/>
      <c r="P2261" s="212"/>
      <c r="Q2261" s="212"/>
      <c r="R2261" s="212"/>
      <c r="S2261" s="212"/>
      <c r="T2261" s="213"/>
      <c r="AT2261" s="214" t="s">
        <v>155</v>
      </c>
      <c r="AU2261" s="214" t="s">
        <v>82</v>
      </c>
      <c r="AV2261" s="14" t="s">
        <v>82</v>
      </c>
      <c r="AW2261" s="14" t="s">
        <v>33</v>
      </c>
      <c r="AX2261" s="14" t="s">
        <v>72</v>
      </c>
      <c r="AY2261" s="214" t="s">
        <v>143</v>
      </c>
    </row>
    <row r="2262" spans="2:51" s="14" customFormat="1" ht="12">
      <c r="B2262" s="204"/>
      <c r="C2262" s="205"/>
      <c r="D2262" s="195" t="s">
        <v>155</v>
      </c>
      <c r="E2262" s="206" t="s">
        <v>19</v>
      </c>
      <c r="F2262" s="207" t="s">
        <v>2485</v>
      </c>
      <c r="G2262" s="205"/>
      <c r="H2262" s="208">
        <v>-40.766</v>
      </c>
      <c r="I2262" s="209"/>
      <c r="J2262" s="205"/>
      <c r="K2262" s="205"/>
      <c r="L2262" s="210"/>
      <c r="M2262" s="211"/>
      <c r="N2262" s="212"/>
      <c r="O2262" s="212"/>
      <c r="P2262" s="212"/>
      <c r="Q2262" s="212"/>
      <c r="R2262" s="212"/>
      <c r="S2262" s="212"/>
      <c r="T2262" s="213"/>
      <c r="AT2262" s="214" t="s">
        <v>155</v>
      </c>
      <c r="AU2262" s="214" t="s">
        <v>82</v>
      </c>
      <c r="AV2262" s="14" t="s">
        <v>82</v>
      </c>
      <c r="AW2262" s="14" t="s">
        <v>33</v>
      </c>
      <c r="AX2262" s="14" t="s">
        <v>72</v>
      </c>
      <c r="AY2262" s="214" t="s">
        <v>143</v>
      </c>
    </row>
    <row r="2263" spans="2:51" s="13" customFormat="1" ht="12">
      <c r="B2263" s="193"/>
      <c r="C2263" s="194"/>
      <c r="D2263" s="195" t="s">
        <v>155</v>
      </c>
      <c r="E2263" s="196" t="s">
        <v>19</v>
      </c>
      <c r="F2263" s="197" t="s">
        <v>2486</v>
      </c>
      <c r="G2263" s="194"/>
      <c r="H2263" s="196" t="s">
        <v>19</v>
      </c>
      <c r="I2263" s="198"/>
      <c r="J2263" s="194"/>
      <c r="K2263" s="194"/>
      <c r="L2263" s="199"/>
      <c r="M2263" s="200"/>
      <c r="N2263" s="201"/>
      <c r="O2263" s="201"/>
      <c r="P2263" s="201"/>
      <c r="Q2263" s="201"/>
      <c r="R2263" s="201"/>
      <c r="S2263" s="201"/>
      <c r="T2263" s="202"/>
      <c r="AT2263" s="203" t="s">
        <v>155</v>
      </c>
      <c r="AU2263" s="203" t="s">
        <v>82</v>
      </c>
      <c r="AV2263" s="13" t="s">
        <v>80</v>
      </c>
      <c r="AW2263" s="13" t="s">
        <v>33</v>
      </c>
      <c r="AX2263" s="13" t="s">
        <v>72</v>
      </c>
      <c r="AY2263" s="203" t="s">
        <v>143</v>
      </c>
    </row>
    <row r="2264" spans="2:51" s="14" customFormat="1" ht="12">
      <c r="B2264" s="204"/>
      <c r="C2264" s="205"/>
      <c r="D2264" s="195" t="s">
        <v>155</v>
      </c>
      <c r="E2264" s="206" t="s">
        <v>19</v>
      </c>
      <c r="F2264" s="207" t="s">
        <v>2487</v>
      </c>
      <c r="G2264" s="205"/>
      <c r="H2264" s="208">
        <v>68.134</v>
      </c>
      <c r="I2264" s="209"/>
      <c r="J2264" s="205"/>
      <c r="K2264" s="205"/>
      <c r="L2264" s="210"/>
      <c r="M2264" s="211"/>
      <c r="N2264" s="212"/>
      <c r="O2264" s="212"/>
      <c r="P2264" s="212"/>
      <c r="Q2264" s="212"/>
      <c r="R2264" s="212"/>
      <c r="S2264" s="212"/>
      <c r="T2264" s="213"/>
      <c r="AT2264" s="214" t="s">
        <v>155</v>
      </c>
      <c r="AU2264" s="214" t="s">
        <v>82</v>
      </c>
      <c r="AV2264" s="14" t="s">
        <v>82</v>
      </c>
      <c r="AW2264" s="14" t="s">
        <v>33</v>
      </c>
      <c r="AX2264" s="14" t="s">
        <v>72</v>
      </c>
      <c r="AY2264" s="214" t="s">
        <v>143</v>
      </c>
    </row>
    <row r="2265" spans="2:51" s="13" customFormat="1" ht="12">
      <c r="B2265" s="193"/>
      <c r="C2265" s="194"/>
      <c r="D2265" s="195" t="s">
        <v>155</v>
      </c>
      <c r="E2265" s="196" t="s">
        <v>19</v>
      </c>
      <c r="F2265" s="197" t="s">
        <v>2488</v>
      </c>
      <c r="G2265" s="194"/>
      <c r="H2265" s="196" t="s">
        <v>19</v>
      </c>
      <c r="I2265" s="198"/>
      <c r="J2265" s="194"/>
      <c r="K2265" s="194"/>
      <c r="L2265" s="199"/>
      <c r="M2265" s="200"/>
      <c r="N2265" s="201"/>
      <c r="O2265" s="201"/>
      <c r="P2265" s="201"/>
      <c r="Q2265" s="201"/>
      <c r="R2265" s="201"/>
      <c r="S2265" s="201"/>
      <c r="T2265" s="202"/>
      <c r="AT2265" s="203" t="s">
        <v>155</v>
      </c>
      <c r="AU2265" s="203" t="s">
        <v>82</v>
      </c>
      <c r="AV2265" s="13" t="s">
        <v>80</v>
      </c>
      <c r="AW2265" s="13" t="s">
        <v>33</v>
      </c>
      <c r="AX2265" s="13" t="s">
        <v>72</v>
      </c>
      <c r="AY2265" s="203" t="s">
        <v>143</v>
      </c>
    </row>
    <row r="2266" spans="2:51" s="14" customFormat="1" ht="12">
      <c r="B2266" s="204"/>
      <c r="C2266" s="205"/>
      <c r="D2266" s="195" t="s">
        <v>155</v>
      </c>
      <c r="E2266" s="206" t="s">
        <v>19</v>
      </c>
      <c r="F2266" s="207" t="s">
        <v>2489</v>
      </c>
      <c r="G2266" s="205"/>
      <c r="H2266" s="208">
        <v>112.9</v>
      </c>
      <c r="I2266" s="209"/>
      <c r="J2266" s="205"/>
      <c r="K2266" s="205"/>
      <c r="L2266" s="210"/>
      <c r="M2266" s="211"/>
      <c r="N2266" s="212"/>
      <c r="O2266" s="212"/>
      <c r="P2266" s="212"/>
      <c r="Q2266" s="212"/>
      <c r="R2266" s="212"/>
      <c r="S2266" s="212"/>
      <c r="T2266" s="213"/>
      <c r="AT2266" s="214" t="s">
        <v>155</v>
      </c>
      <c r="AU2266" s="214" t="s">
        <v>82</v>
      </c>
      <c r="AV2266" s="14" t="s">
        <v>82</v>
      </c>
      <c r="AW2266" s="14" t="s">
        <v>33</v>
      </c>
      <c r="AX2266" s="14" t="s">
        <v>72</v>
      </c>
      <c r="AY2266" s="214" t="s">
        <v>143</v>
      </c>
    </row>
    <row r="2267" spans="2:51" s="13" customFormat="1" ht="12">
      <c r="B2267" s="193"/>
      <c r="C2267" s="194"/>
      <c r="D2267" s="195" t="s">
        <v>155</v>
      </c>
      <c r="E2267" s="196" t="s">
        <v>19</v>
      </c>
      <c r="F2267" s="197" t="s">
        <v>2456</v>
      </c>
      <c r="G2267" s="194"/>
      <c r="H2267" s="196" t="s">
        <v>19</v>
      </c>
      <c r="I2267" s="198"/>
      <c r="J2267" s="194"/>
      <c r="K2267" s="194"/>
      <c r="L2267" s="199"/>
      <c r="M2267" s="200"/>
      <c r="N2267" s="201"/>
      <c r="O2267" s="201"/>
      <c r="P2267" s="201"/>
      <c r="Q2267" s="201"/>
      <c r="R2267" s="201"/>
      <c r="S2267" s="201"/>
      <c r="T2267" s="202"/>
      <c r="AT2267" s="203" t="s">
        <v>155</v>
      </c>
      <c r="AU2267" s="203" t="s">
        <v>82</v>
      </c>
      <c r="AV2267" s="13" t="s">
        <v>80</v>
      </c>
      <c r="AW2267" s="13" t="s">
        <v>33</v>
      </c>
      <c r="AX2267" s="13" t="s">
        <v>72</v>
      </c>
      <c r="AY2267" s="203" t="s">
        <v>143</v>
      </c>
    </row>
    <row r="2268" spans="2:51" s="13" customFormat="1" ht="12">
      <c r="B2268" s="193"/>
      <c r="C2268" s="194"/>
      <c r="D2268" s="195" t="s">
        <v>155</v>
      </c>
      <c r="E2268" s="196" t="s">
        <v>19</v>
      </c>
      <c r="F2268" s="197" t="s">
        <v>2457</v>
      </c>
      <c r="G2268" s="194"/>
      <c r="H2268" s="196" t="s">
        <v>19</v>
      </c>
      <c r="I2268" s="198"/>
      <c r="J2268" s="194"/>
      <c r="K2268" s="194"/>
      <c r="L2268" s="199"/>
      <c r="M2268" s="200"/>
      <c r="N2268" s="201"/>
      <c r="O2268" s="201"/>
      <c r="P2268" s="201"/>
      <c r="Q2268" s="201"/>
      <c r="R2268" s="201"/>
      <c r="S2268" s="201"/>
      <c r="T2268" s="202"/>
      <c r="AT2268" s="203" t="s">
        <v>155</v>
      </c>
      <c r="AU2268" s="203" t="s">
        <v>82</v>
      </c>
      <c r="AV2268" s="13" t="s">
        <v>80</v>
      </c>
      <c r="AW2268" s="13" t="s">
        <v>33</v>
      </c>
      <c r="AX2268" s="13" t="s">
        <v>72</v>
      </c>
      <c r="AY2268" s="203" t="s">
        <v>143</v>
      </c>
    </row>
    <row r="2269" spans="2:51" s="14" customFormat="1" ht="12">
      <c r="B2269" s="204"/>
      <c r="C2269" s="205"/>
      <c r="D2269" s="195" t="s">
        <v>155</v>
      </c>
      <c r="E2269" s="206" t="s">
        <v>19</v>
      </c>
      <c r="F2269" s="207" t="s">
        <v>2458</v>
      </c>
      <c r="G2269" s="205"/>
      <c r="H2269" s="208">
        <v>64.12</v>
      </c>
      <c r="I2269" s="209"/>
      <c r="J2269" s="205"/>
      <c r="K2269" s="205"/>
      <c r="L2269" s="210"/>
      <c r="M2269" s="211"/>
      <c r="N2269" s="212"/>
      <c r="O2269" s="212"/>
      <c r="P2269" s="212"/>
      <c r="Q2269" s="212"/>
      <c r="R2269" s="212"/>
      <c r="S2269" s="212"/>
      <c r="T2269" s="213"/>
      <c r="AT2269" s="214" t="s">
        <v>155</v>
      </c>
      <c r="AU2269" s="214" t="s">
        <v>82</v>
      </c>
      <c r="AV2269" s="14" t="s">
        <v>82</v>
      </c>
      <c r="AW2269" s="14" t="s">
        <v>33</v>
      </c>
      <c r="AX2269" s="14" t="s">
        <v>72</v>
      </c>
      <c r="AY2269" s="214" t="s">
        <v>143</v>
      </c>
    </row>
    <row r="2270" spans="2:51" s="16" customFormat="1" ht="12">
      <c r="B2270" s="236"/>
      <c r="C2270" s="237"/>
      <c r="D2270" s="195" t="s">
        <v>155</v>
      </c>
      <c r="E2270" s="238" t="s">
        <v>19</v>
      </c>
      <c r="F2270" s="239" t="s">
        <v>361</v>
      </c>
      <c r="G2270" s="237"/>
      <c r="H2270" s="240">
        <v>2005.072</v>
      </c>
      <c r="I2270" s="241"/>
      <c r="J2270" s="237"/>
      <c r="K2270" s="237"/>
      <c r="L2270" s="242"/>
      <c r="M2270" s="243"/>
      <c r="N2270" s="244"/>
      <c r="O2270" s="244"/>
      <c r="P2270" s="244"/>
      <c r="Q2270" s="244"/>
      <c r="R2270" s="244"/>
      <c r="S2270" s="244"/>
      <c r="T2270" s="245"/>
      <c r="AT2270" s="246" t="s">
        <v>155</v>
      </c>
      <c r="AU2270" s="246" t="s">
        <v>82</v>
      </c>
      <c r="AV2270" s="16" t="s">
        <v>144</v>
      </c>
      <c r="AW2270" s="16" t="s">
        <v>33</v>
      </c>
      <c r="AX2270" s="16" t="s">
        <v>72</v>
      </c>
      <c r="AY2270" s="246" t="s">
        <v>143</v>
      </c>
    </row>
    <row r="2271" spans="2:51" s="15" customFormat="1" ht="12">
      <c r="B2271" s="215"/>
      <c r="C2271" s="216"/>
      <c r="D2271" s="195" t="s">
        <v>155</v>
      </c>
      <c r="E2271" s="217" t="s">
        <v>19</v>
      </c>
      <c r="F2271" s="218" t="s">
        <v>166</v>
      </c>
      <c r="G2271" s="216"/>
      <c r="H2271" s="219">
        <v>2155.965</v>
      </c>
      <c r="I2271" s="220"/>
      <c r="J2271" s="216"/>
      <c r="K2271" s="216"/>
      <c r="L2271" s="221"/>
      <c r="M2271" s="222"/>
      <c r="N2271" s="223"/>
      <c r="O2271" s="223"/>
      <c r="P2271" s="223"/>
      <c r="Q2271" s="223"/>
      <c r="R2271" s="223"/>
      <c r="S2271" s="223"/>
      <c r="T2271" s="224"/>
      <c r="AT2271" s="225" t="s">
        <v>155</v>
      </c>
      <c r="AU2271" s="225" t="s">
        <v>82</v>
      </c>
      <c r="AV2271" s="15" t="s">
        <v>151</v>
      </c>
      <c r="AW2271" s="15" t="s">
        <v>33</v>
      </c>
      <c r="AX2271" s="15" t="s">
        <v>80</v>
      </c>
      <c r="AY2271" s="225" t="s">
        <v>143</v>
      </c>
    </row>
    <row r="2272" spans="1:65" s="2" customFormat="1" ht="44.25" customHeight="1">
      <c r="A2272" s="36"/>
      <c r="B2272" s="37"/>
      <c r="C2272" s="175" t="s">
        <v>2490</v>
      </c>
      <c r="D2272" s="175" t="s">
        <v>146</v>
      </c>
      <c r="E2272" s="176" t="s">
        <v>2491</v>
      </c>
      <c r="F2272" s="177" t="s">
        <v>2492</v>
      </c>
      <c r="G2272" s="178" t="s">
        <v>178</v>
      </c>
      <c r="H2272" s="179">
        <v>232.3</v>
      </c>
      <c r="I2272" s="180"/>
      <c r="J2272" s="181">
        <f>ROUND(I2272*H2272,2)</f>
        <v>0</v>
      </c>
      <c r="K2272" s="177" t="s">
        <v>150</v>
      </c>
      <c r="L2272" s="41"/>
      <c r="M2272" s="182" t="s">
        <v>19</v>
      </c>
      <c r="N2272" s="183" t="s">
        <v>43</v>
      </c>
      <c r="O2272" s="66"/>
      <c r="P2272" s="184">
        <f>O2272*H2272</f>
        <v>0</v>
      </c>
      <c r="Q2272" s="184">
        <v>0.00026</v>
      </c>
      <c r="R2272" s="184">
        <f>Q2272*H2272</f>
        <v>0.060398</v>
      </c>
      <c r="S2272" s="184">
        <v>0</v>
      </c>
      <c r="T2272" s="185">
        <f>S2272*H2272</f>
        <v>0</v>
      </c>
      <c r="U2272" s="36"/>
      <c r="V2272" s="36"/>
      <c r="W2272" s="36"/>
      <c r="X2272" s="36"/>
      <c r="Y2272" s="36"/>
      <c r="Z2272" s="36"/>
      <c r="AA2272" s="36"/>
      <c r="AB2272" s="36"/>
      <c r="AC2272" s="36"/>
      <c r="AD2272" s="36"/>
      <c r="AE2272" s="36"/>
      <c r="AR2272" s="186" t="s">
        <v>257</v>
      </c>
      <c r="AT2272" s="186" t="s">
        <v>146</v>
      </c>
      <c r="AU2272" s="186" t="s">
        <v>82</v>
      </c>
      <c r="AY2272" s="19" t="s">
        <v>143</v>
      </c>
      <c r="BE2272" s="187">
        <f>IF(N2272="základní",J2272,0)</f>
        <v>0</v>
      </c>
      <c r="BF2272" s="187">
        <f>IF(N2272="snížená",J2272,0)</f>
        <v>0</v>
      </c>
      <c r="BG2272" s="187">
        <f>IF(N2272="zákl. přenesená",J2272,0)</f>
        <v>0</v>
      </c>
      <c r="BH2272" s="187">
        <f>IF(N2272="sníž. přenesená",J2272,0)</f>
        <v>0</v>
      </c>
      <c r="BI2272" s="187">
        <f>IF(N2272="nulová",J2272,0)</f>
        <v>0</v>
      </c>
      <c r="BJ2272" s="19" t="s">
        <v>80</v>
      </c>
      <c r="BK2272" s="187">
        <f>ROUND(I2272*H2272,2)</f>
        <v>0</v>
      </c>
      <c r="BL2272" s="19" t="s">
        <v>257</v>
      </c>
      <c r="BM2272" s="186" t="s">
        <v>2493</v>
      </c>
    </row>
    <row r="2273" spans="1:47" s="2" customFormat="1" ht="12">
      <c r="A2273" s="36"/>
      <c r="B2273" s="37"/>
      <c r="C2273" s="38"/>
      <c r="D2273" s="188" t="s">
        <v>153</v>
      </c>
      <c r="E2273" s="38"/>
      <c r="F2273" s="189" t="s">
        <v>2494</v>
      </c>
      <c r="G2273" s="38"/>
      <c r="H2273" s="38"/>
      <c r="I2273" s="190"/>
      <c r="J2273" s="38"/>
      <c r="K2273" s="38"/>
      <c r="L2273" s="41"/>
      <c r="M2273" s="191"/>
      <c r="N2273" s="192"/>
      <c r="O2273" s="66"/>
      <c r="P2273" s="66"/>
      <c r="Q2273" s="66"/>
      <c r="R2273" s="66"/>
      <c r="S2273" s="66"/>
      <c r="T2273" s="67"/>
      <c r="U2273" s="36"/>
      <c r="V2273" s="36"/>
      <c r="W2273" s="36"/>
      <c r="X2273" s="36"/>
      <c r="Y2273" s="36"/>
      <c r="Z2273" s="36"/>
      <c r="AA2273" s="36"/>
      <c r="AB2273" s="36"/>
      <c r="AC2273" s="36"/>
      <c r="AD2273" s="36"/>
      <c r="AE2273" s="36"/>
      <c r="AT2273" s="19" t="s">
        <v>153</v>
      </c>
      <c r="AU2273" s="19" t="s">
        <v>82</v>
      </c>
    </row>
    <row r="2274" spans="2:51" s="13" customFormat="1" ht="12">
      <c r="B2274" s="193"/>
      <c r="C2274" s="194"/>
      <c r="D2274" s="195" t="s">
        <v>155</v>
      </c>
      <c r="E2274" s="196" t="s">
        <v>19</v>
      </c>
      <c r="F2274" s="197" t="s">
        <v>2453</v>
      </c>
      <c r="G2274" s="194"/>
      <c r="H2274" s="196" t="s">
        <v>19</v>
      </c>
      <c r="I2274" s="198"/>
      <c r="J2274" s="194"/>
      <c r="K2274" s="194"/>
      <c r="L2274" s="199"/>
      <c r="M2274" s="200"/>
      <c r="N2274" s="201"/>
      <c r="O2274" s="201"/>
      <c r="P2274" s="201"/>
      <c r="Q2274" s="201"/>
      <c r="R2274" s="201"/>
      <c r="S2274" s="201"/>
      <c r="T2274" s="202"/>
      <c r="AT2274" s="203" t="s">
        <v>155</v>
      </c>
      <c r="AU2274" s="203" t="s">
        <v>82</v>
      </c>
      <c r="AV2274" s="13" t="s">
        <v>80</v>
      </c>
      <c r="AW2274" s="13" t="s">
        <v>33</v>
      </c>
      <c r="AX2274" s="13" t="s">
        <v>72</v>
      </c>
      <c r="AY2274" s="203" t="s">
        <v>143</v>
      </c>
    </row>
    <row r="2275" spans="2:51" s="14" customFormat="1" ht="12">
      <c r="B2275" s="204"/>
      <c r="C2275" s="205"/>
      <c r="D2275" s="195" t="s">
        <v>155</v>
      </c>
      <c r="E2275" s="206" t="s">
        <v>19</v>
      </c>
      <c r="F2275" s="207" t="s">
        <v>2464</v>
      </c>
      <c r="G2275" s="205"/>
      <c r="H2275" s="208">
        <v>232.3</v>
      </c>
      <c r="I2275" s="209"/>
      <c r="J2275" s="205"/>
      <c r="K2275" s="205"/>
      <c r="L2275" s="210"/>
      <c r="M2275" s="211"/>
      <c r="N2275" s="212"/>
      <c r="O2275" s="212"/>
      <c r="P2275" s="212"/>
      <c r="Q2275" s="212"/>
      <c r="R2275" s="212"/>
      <c r="S2275" s="212"/>
      <c r="T2275" s="213"/>
      <c r="AT2275" s="214" t="s">
        <v>155</v>
      </c>
      <c r="AU2275" s="214" t="s">
        <v>82</v>
      </c>
      <c r="AV2275" s="14" t="s">
        <v>82</v>
      </c>
      <c r="AW2275" s="14" t="s">
        <v>33</v>
      </c>
      <c r="AX2275" s="14" t="s">
        <v>80</v>
      </c>
      <c r="AY2275" s="214" t="s">
        <v>143</v>
      </c>
    </row>
    <row r="2276" spans="1:65" s="2" customFormat="1" ht="49.15" customHeight="1">
      <c r="A2276" s="36"/>
      <c r="B2276" s="37"/>
      <c r="C2276" s="175" t="s">
        <v>2495</v>
      </c>
      <c r="D2276" s="175" t="s">
        <v>146</v>
      </c>
      <c r="E2276" s="176" t="s">
        <v>2496</v>
      </c>
      <c r="F2276" s="177" t="s">
        <v>2497</v>
      </c>
      <c r="G2276" s="178" t="s">
        <v>178</v>
      </c>
      <c r="H2276" s="179">
        <v>287.815</v>
      </c>
      <c r="I2276" s="180"/>
      <c r="J2276" s="181">
        <f>ROUND(I2276*H2276,2)</f>
        <v>0</v>
      </c>
      <c r="K2276" s="177" t="s">
        <v>150</v>
      </c>
      <c r="L2276" s="41"/>
      <c r="M2276" s="182" t="s">
        <v>19</v>
      </c>
      <c r="N2276" s="183" t="s">
        <v>43</v>
      </c>
      <c r="O2276" s="66"/>
      <c r="P2276" s="184">
        <f>O2276*H2276</f>
        <v>0</v>
      </c>
      <c r="Q2276" s="184">
        <v>2E-05</v>
      </c>
      <c r="R2276" s="184">
        <f>Q2276*H2276</f>
        <v>0.005756300000000001</v>
      </c>
      <c r="S2276" s="184">
        <v>0</v>
      </c>
      <c r="T2276" s="185">
        <f>S2276*H2276</f>
        <v>0</v>
      </c>
      <c r="U2276" s="36"/>
      <c r="V2276" s="36"/>
      <c r="W2276" s="36"/>
      <c r="X2276" s="36"/>
      <c r="Y2276" s="36"/>
      <c r="Z2276" s="36"/>
      <c r="AA2276" s="36"/>
      <c r="AB2276" s="36"/>
      <c r="AC2276" s="36"/>
      <c r="AD2276" s="36"/>
      <c r="AE2276" s="36"/>
      <c r="AR2276" s="186" t="s">
        <v>257</v>
      </c>
      <c r="AT2276" s="186" t="s">
        <v>146</v>
      </c>
      <c r="AU2276" s="186" t="s">
        <v>82</v>
      </c>
      <c r="AY2276" s="19" t="s">
        <v>143</v>
      </c>
      <c r="BE2276" s="187">
        <f>IF(N2276="základní",J2276,0)</f>
        <v>0</v>
      </c>
      <c r="BF2276" s="187">
        <f>IF(N2276="snížená",J2276,0)</f>
        <v>0</v>
      </c>
      <c r="BG2276" s="187">
        <f>IF(N2276="zákl. přenesená",J2276,0)</f>
        <v>0</v>
      </c>
      <c r="BH2276" s="187">
        <f>IF(N2276="sníž. přenesená",J2276,0)</f>
        <v>0</v>
      </c>
      <c r="BI2276" s="187">
        <f>IF(N2276="nulová",J2276,0)</f>
        <v>0</v>
      </c>
      <c r="BJ2276" s="19" t="s">
        <v>80</v>
      </c>
      <c r="BK2276" s="187">
        <f>ROUND(I2276*H2276,2)</f>
        <v>0</v>
      </c>
      <c r="BL2276" s="19" t="s">
        <v>257</v>
      </c>
      <c r="BM2276" s="186" t="s">
        <v>2498</v>
      </c>
    </row>
    <row r="2277" spans="1:47" s="2" customFormat="1" ht="12">
      <c r="A2277" s="36"/>
      <c r="B2277" s="37"/>
      <c r="C2277" s="38"/>
      <c r="D2277" s="188" t="s">
        <v>153</v>
      </c>
      <c r="E2277" s="38"/>
      <c r="F2277" s="189" t="s">
        <v>2499</v>
      </c>
      <c r="G2277" s="38"/>
      <c r="H2277" s="38"/>
      <c r="I2277" s="190"/>
      <c r="J2277" s="38"/>
      <c r="K2277" s="38"/>
      <c r="L2277" s="41"/>
      <c r="M2277" s="191"/>
      <c r="N2277" s="192"/>
      <c r="O2277" s="66"/>
      <c r="P2277" s="66"/>
      <c r="Q2277" s="66"/>
      <c r="R2277" s="66"/>
      <c r="S2277" s="66"/>
      <c r="T2277" s="67"/>
      <c r="U2277" s="36"/>
      <c r="V2277" s="36"/>
      <c r="W2277" s="36"/>
      <c r="X2277" s="36"/>
      <c r="Y2277" s="36"/>
      <c r="Z2277" s="36"/>
      <c r="AA2277" s="36"/>
      <c r="AB2277" s="36"/>
      <c r="AC2277" s="36"/>
      <c r="AD2277" s="36"/>
      <c r="AE2277" s="36"/>
      <c r="AT2277" s="19" t="s">
        <v>153</v>
      </c>
      <c r="AU2277" s="19" t="s">
        <v>82</v>
      </c>
    </row>
    <row r="2278" spans="2:51" s="13" customFormat="1" ht="12">
      <c r="B2278" s="193"/>
      <c r="C2278" s="194"/>
      <c r="D2278" s="195" t="s">
        <v>155</v>
      </c>
      <c r="E2278" s="196" t="s">
        <v>19</v>
      </c>
      <c r="F2278" s="197" t="s">
        <v>2500</v>
      </c>
      <c r="G2278" s="194"/>
      <c r="H2278" s="196" t="s">
        <v>19</v>
      </c>
      <c r="I2278" s="198"/>
      <c r="J2278" s="194"/>
      <c r="K2278" s="194"/>
      <c r="L2278" s="199"/>
      <c r="M2278" s="200"/>
      <c r="N2278" s="201"/>
      <c r="O2278" s="201"/>
      <c r="P2278" s="201"/>
      <c r="Q2278" s="201"/>
      <c r="R2278" s="201"/>
      <c r="S2278" s="201"/>
      <c r="T2278" s="202"/>
      <c r="AT2278" s="203" t="s">
        <v>155</v>
      </c>
      <c r="AU2278" s="203" t="s">
        <v>82</v>
      </c>
      <c r="AV2278" s="13" t="s">
        <v>80</v>
      </c>
      <c r="AW2278" s="13" t="s">
        <v>33</v>
      </c>
      <c r="AX2278" s="13" t="s">
        <v>72</v>
      </c>
      <c r="AY2278" s="203" t="s">
        <v>143</v>
      </c>
    </row>
    <row r="2279" spans="2:51" s="13" customFormat="1" ht="12">
      <c r="B2279" s="193"/>
      <c r="C2279" s="194"/>
      <c r="D2279" s="195" t="s">
        <v>155</v>
      </c>
      <c r="E2279" s="196" t="s">
        <v>19</v>
      </c>
      <c r="F2279" s="197" t="s">
        <v>2453</v>
      </c>
      <c r="G2279" s="194"/>
      <c r="H2279" s="196" t="s">
        <v>19</v>
      </c>
      <c r="I2279" s="198"/>
      <c r="J2279" s="194"/>
      <c r="K2279" s="194"/>
      <c r="L2279" s="199"/>
      <c r="M2279" s="200"/>
      <c r="N2279" s="201"/>
      <c r="O2279" s="201"/>
      <c r="P2279" s="201"/>
      <c r="Q2279" s="201"/>
      <c r="R2279" s="201"/>
      <c r="S2279" s="201"/>
      <c r="T2279" s="202"/>
      <c r="AT2279" s="203" t="s">
        <v>155</v>
      </c>
      <c r="AU2279" s="203" t="s">
        <v>82</v>
      </c>
      <c r="AV2279" s="13" t="s">
        <v>80</v>
      </c>
      <c r="AW2279" s="13" t="s">
        <v>33</v>
      </c>
      <c r="AX2279" s="13" t="s">
        <v>72</v>
      </c>
      <c r="AY2279" s="203" t="s">
        <v>143</v>
      </c>
    </row>
    <row r="2280" spans="2:51" s="14" customFormat="1" ht="12">
      <c r="B2280" s="204"/>
      <c r="C2280" s="205"/>
      <c r="D2280" s="195" t="s">
        <v>155</v>
      </c>
      <c r="E2280" s="206" t="s">
        <v>19</v>
      </c>
      <c r="F2280" s="207" t="s">
        <v>2455</v>
      </c>
      <c r="G2280" s="205"/>
      <c r="H2280" s="208">
        <v>1226.711</v>
      </c>
      <c r="I2280" s="209"/>
      <c r="J2280" s="205"/>
      <c r="K2280" s="205"/>
      <c r="L2280" s="210"/>
      <c r="M2280" s="211"/>
      <c r="N2280" s="212"/>
      <c r="O2280" s="212"/>
      <c r="P2280" s="212"/>
      <c r="Q2280" s="212"/>
      <c r="R2280" s="212"/>
      <c r="S2280" s="212"/>
      <c r="T2280" s="213"/>
      <c r="AT2280" s="214" t="s">
        <v>155</v>
      </c>
      <c r="AU2280" s="214" t="s">
        <v>82</v>
      </c>
      <c r="AV2280" s="14" t="s">
        <v>82</v>
      </c>
      <c r="AW2280" s="14" t="s">
        <v>33</v>
      </c>
      <c r="AX2280" s="14" t="s">
        <v>72</v>
      </c>
      <c r="AY2280" s="214" t="s">
        <v>143</v>
      </c>
    </row>
    <row r="2281" spans="2:51" s="13" customFormat="1" ht="12">
      <c r="B2281" s="193"/>
      <c r="C2281" s="194"/>
      <c r="D2281" s="195" t="s">
        <v>155</v>
      </c>
      <c r="E2281" s="196" t="s">
        <v>19</v>
      </c>
      <c r="F2281" s="197" t="s">
        <v>2482</v>
      </c>
      <c r="G2281" s="194"/>
      <c r="H2281" s="196" t="s">
        <v>19</v>
      </c>
      <c r="I2281" s="198"/>
      <c r="J2281" s="194"/>
      <c r="K2281" s="194"/>
      <c r="L2281" s="199"/>
      <c r="M2281" s="200"/>
      <c r="N2281" s="201"/>
      <c r="O2281" s="201"/>
      <c r="P2281" s="201"/>
      <c r="Q2281" s="201"/>
      <c r="R2281" s="201"/>
      <c r="S2281" s="201"/>
      <c r="T2281" s="202"/>
      <c r="AT2281" s="203" t="s">
        <v>155</v>
      </c>
      <c r="AU2281" s="203" t="s">
        <v>82</v>
      </c>
      <c r="AV2281" s="13" t="s">
        <v>80</v>
      </c>
      <c r="AW2281" s="13" t="s">
        <v>33</v>
      </c>
      <c r="AX2281" s="13" t="s">
        <v>72</v>
      </c>
      <c r="AY2281" s="203" t="s">
        <v>143</v>
      </c>
    </row>
    <row r="2282" spans="2:51" s="14" customFormat="1" ht="12">
      <c r="B2282" s="204"/>
      <c r="C2282" s="205"/>
      <c r="D2282" s="195" t="s">
        <v>155</v>
      </c>
      <c r="E2282" s="206" t="s">
        <v>19</v>
      </c>
      <c r="F2282" s="207" t="s">
        <v>2483</v>
      </c>
      <c r="G2282" s="205"/>
      <c r="H2282" s="208">
        <v>92.312</v>
      </c>
      <c r="I2282" s="209"/>
      <c r="J2282" s="205"/>
      <c r="K2282" s="205"/>
      <c r="L2282" s="210"/>
      <c r="M2282" s="211"/>
      <c r="N2282" s="212"/>
      <c r="O2282" s="212"/>
      <c r="P2282" s="212"/>
      <c r="Q2282" s="212"/>
      <c r="R2282" s="212"/>
      <c r="S2282" s="212"/>
      <c r="T2282" s="213"/>
      <c r="AT2282" s="214" t="s">
        <v>155</v>
      </c>
      <c r="AU2282" s="214" t="s">
        <v>82</v>
      </c>
      <c r="AV2282" s="14" t="s">
        <v>82</v>
      </c>
      <c r="AW2282" s="14" t="s">
        <v>33</v>
      </c>
      <c r="AX2282" s="14" t="s">
        <v>72</v>
      </c>
      <c r="AY2282" s="214" t="s">
        <v>143</v>
      </c>
    </row>
    <row r="2283" spans="2:51" s="14" customFormat="1" ht="12">
      <c r="B2283" s="204"/>
      <c r="C2283" s="205"/>
      <c r="D2283" s="195" t="s">
        <v>155</v>
      </c>
      <c r="E2283" s="206" t="s">
        <v>19</v>
      </c>
      <c r="F2283" s="207" t="s">
        <v>1439</v>
      </c>
      <c r="G2283" s="205"/>
      <c r="H2283" s="208">
        <v>28.564</v>
      </c>
      <c r="I2283" s="209"/>
      <c r="J2283" s="205"/>
      <c r="K2283" s="205"/>
      <c r="L2283" s="210"/>
      <c r="M2283" s="211"/>
      <c r="N2283" s="212"/>
      <c r="O2283" s="212"/>
      <c r="P2283" s="212"/>
      <c r="Q2283" s="212"/>
      <c r="R2283" s="212"/>
      <c r="S2283" s="212"/>
      <c r="T2283" s="213"/>
      <c r="AT2283" s="214" t="s">
        <v>155</v>
      </c>
      <c r="AU2283" s="214" t="s">
        <v>82</v>
      </c>
      <c r="AV2283" s="14" t="s">
        <v>82</v>
      </c>
      <c r="AW2283" s="14" t="s">
        <v>33</v>
      </c>
      <c r="AX2283" s="14" t="s">
        <v>72</v>
      </c>
      <c r="AY2283" s="214" t="s">
        <v>143</v>
      </c>
    </row>
    <row r="2284" spans="2:51" s="14" customFormat="1" ht="12">
      <c r="B2284" s="204"/>
      <c r="C2284" s="205"/>
      <c r="D2284" s="195" t="s">
        <v>155</v>
      </c>
      <c r="E2284" s="206" t="s">
        <v>19</v>
      </c>
      <c r="F2284" s="207" t="s">
        <v>2485</v>
      </c>
      <c r="G2284" s="205"/>
      <c r="H2284" s="208">
        <v>-40.766</v>
      </c>
      <c r="I2284" s="209"/>
      <c r="J2284" s="205"/>
      <c r="K2284" s="205"/>
      <c r="L2284" s="210"/>
      <c r="M2284" s="211"/>
      <c r="N2284" s="212"/>
      <c r="O2284" s="212"/>
      <c r="P2284" s="212"/>
      <c r="Q2284" s="212"/>
      <c r="R2284" s="212"/>
      <c r="S2284" s="212"/>
      <c r="T2284" s="213"/>
      <c r="AT2284" s="214" t="s">
        <v>155</v>
      </c>
      <c r="AU2284" s="214" t="s">
        <v>82</v>
      </c>
      <c r="AV2284" s="14" t="s">
        <v>82</v>
      </c>
      <c r="AW2284" s="14" t="s">
        <v>33</v>
      </c>
      <c r="AX2284" s="14" t="s">
        <v>72</v>
      </c>
      <c r="AY2284" s="214" t="s">
        <v>143</v>
      </c>
    </row>
    <row r="2285" spans="2:51" s="13" customFormat="1" ht="12">
      <c r="B2285" s="193"/>
      <c r="C2285" s="194"/>
      <c r="D2285" s="195" t="s">
        <v>155</v>
      </c>
      <c r="E2285" s="196" t="s">
        <v>19</v>
      </c>
      <c r="F2285" s="197" t="s">
        <v>2486</v>
      </c>
      <c r="G2285" s="194"/>
      <c r="H2285" s="196" t="s">
        <v>19</v>
      </c>
      <c r="I2285" s="198"/>
      <c r="J2285" s="194"/>
      <c r="K2285" s="194"/>
      <c r="L2285" s="199"/>
      <c r="M2285" s="200"/>
      <c r="N2285" s="201"/>
      <c r="O2285" s="201"/>
      <c r="P2285" s="201"/>
      <c r="Q2285" s="201"/>
      <c r="R2285" s="201"/>
      <c r="S2285" s="201"/>
      <c r="T2285" s="202"/>
      <c r="AT2285" s="203" t="s">
        <v>155</v>
      </c>
      <c r="AU2285" s="203" t="s">
        <v>82</v>
      </c>
      <c r="AV2285" s="13" t="s">
        <v>80</v>
      </c>
      <c r="AW2285" s="13" t="s">
        <v>33</v>
      </c>
      <c r="AX2285" s="13" t="s">
        <v>72</v>
      </c>
      <c r="AY2285" s="203" t="s">
        <v>143</v>
      </c>
    </row>
    <row r="2286" spans="2:51" s="14" customFormat="1" ht="12">
      <c r="B2286" s="204"/>
      <c r="C2286" s="205"/>
      <c r="D2286" s="195" t="s">
        <v>155</v>
      </c>
      <c r="E2286" s="206" t="s">
        <v>19</v>
      </c>
      <c r="F2286" s="207" t="s">
        <v>2487</v>
      </c>
      <c r="G2286" s="205"/>
      <c r="H2286" s="208">
        <v>68.134</v>
      </c>
      <c r="I2286" s="209"/>
      <c r="J2286" s="205"/>
      <c r="K2286" s="205"/>
      <c r="L2286" s="210"/>
      <c r="M2286" s="211"/>
      <c r="N2286" s="212"/>
      <c r="O2286" s="212"/>
      <c r="P2286" s="212"/>
      <c r="Q2286" s="212"/>
      <c r="R2286" s="212"/>
      <c r="S2286" s="212"/>
      <c r="T2286" s="213"/>
      <c r="AT2286" s="214" t="s">
        <v>155</v>
      </c>
      <c r="AU2286" s="214" t="s">
        <v>82</v>
      </c>
      <c r="AV2286" s="14" t="s">
        <v>82</v>
      </c>
      <c r="AW2286" s="14" t="s">
        <v>33</v>
      </c>
      <c r="AX2286" s="14" t="s">
        <v>72</v>
      </c>
      <c r="AY2286" s="214" t="s">
        <v>143</v>
      </c>
    </row>
    <row r="2287" spans="2:51" s="13" customFormat="1" ht="12">
      <c r="B2287" s="193"/>
      <c r="C2287" s="194"/>
      <c r="D2287" s="195" t="s">
        <v>155</v>
      </c>
      <c r="E2287" s="196" t="s">
        <v>19</v>
      </c>
      <c r="F2287" s="197" t="s">
        <v>2456</v>
      </c>
      <c r="G2287" s="194"/>
      <c r="H2287" s="196" t="s">
        <v>19</v>
      </c>
      <c r="I2287" s="198"/>
      <c r="J2287" s="194"/>
      <c r="K2287" s="194"/>
      <c r="L2287" s="199"/>
      <c r="M2287" s="200"/>
      <c r="N2287" s="201"/>
      <c r="O2287" s="201"/>
      <c r="P2287" s="201"/>
      <c r="Q2287" s="201"/>
      <c r="R2287" s="201"/>
      <c r="S2287" s="201"/>
      <c r="T2287" s="202"/>
      <c r="AT2287" s="203" t="s">
        <v>155</v>
      </c>
      <c r="AU2287" s="203" t="s">
        <v>82</v>
      </c>
      <c r="AV2287" s="13" t="s">
        <v>80</v>
      </c>
      <c r="AW2287" s="13" t="s">
        <v>33</v>
      </c>
      <c r="AX2287" s="13" t="s">
        <v>72</v>
      </c>
      <c r="AY2287" s="203" t="s">
        <v>143</v>
      </c>
    </row>
    <row r="2288" spans="2:51" s="13" customFormat="1" ht="12">
      <c r="B2288" s="193"/>
      <c r="C2288" s="194"/>
      <c r="D2288" s="195" t="s">
        <v>155</v>
      </c>
      <c r="E2288" s="196" t="s">
        <v>19</v>
      </c>
      <c r="F2288" s="197" t="s">
        <v>2457</v>
      </c>
      <c r="G2288" s="194"/>
      <c r="H2288" s="196" t="s">
        <v>19</v>
      </c>
      <c r="I2288" s="198"/>
      <c r="J2288" s="194"/>
      <c r="K2288" s="194"/>
      <c r="L2288" s="199"/>
      <c r="M2288" s="200"/>
      <c r="N2288" s="201"/>
      <c r="O2288" s="201"/>
      <c r="P2288" s="201"/>
      <c r="Q2288" s="201"/>
      <c r="R2288" s="201"/>
      <c r="S2288" s="201"/>
      <c r="T2288" s="202"/>
      <c r="AT2288" s="203" t="s">
        <v>155</v>
      </c>
      <c r="AU2288" s="203" t="s">
        <v>82</v>
      </c>
      <c r="AV2288" s="13" t="s">
        <v>80</v>
      </c>
      <c r="AW2288" s="13" t="s">
        <v>33</v>
      </c>
      <c r="AX2288" s="13" t="s">
        <v>72</v>
      </c>
      <c r="AY2288" s="203" t="s">
        <v>143</v>
      </c>
    </row>
    <row r="2289" spans="2:51" s="14" customFormat="1" ht="12">
      <c r="B2289" s="204"/>
      <c r="C2289" s="205"/>
      <c r="D2289" s="195" t="s">
        <v>155</v>
      </c>
      <c r="E2289" s="206" t="s">
        <v>19</v>
      </c>
      <c r="F2289" s="207" t="s">
        <v>2458</v>
      </c>
      <c r="G2289" s="205"/>
      <c r="H2289" s="208">
        <v>64.12</v>
      </c>
      <c r="I2289" s="209"/>
      <c r="J2289" s="205"/>
      <c r="K2289" s="205"/>
      <c r="L2289" s="210"/>
      <c r="M2289" s="211"/>
      <c r="N2289" s="212"/>
      <c r="O2289" s="212"/>
      <c r="P2289" s="212"/>
      <c r="Q2289" s="212"/>
      <c r="R2289" s="212"/>
      <c r="S2289" s="212"/>
      <c r="T2289" s="213"/>
      <c r="AT2289" s="214" t="s">
        <v>155</v>
      </c>
      <c r="AU2289" s="214" t="s">
        <v>82</v>
      </c>
      <c r="AV2289" s="14" t="s">
        <v>82</v>
      </c>
      <c r="AW2289" s="14" t="s">
        <v>33</v>
      </c>
      <c r="AX2289" s="14" t="s">
        <v>72</v>
      </c>
      <c r="AY2289" s="214" t="s">
        <v>143</v>
      </c>
    </row>
    <row r="2290" spans="2:51" s="15" customFormat="1" ht="12">
      <c r="B2290" s="215"/>
      <c r="C2290" s="216"/>
      <c r="D2290" s="195" t="s">
        <v>155</v>
      </c>
      <c r="E2290" s="217" t="s">
        <v>19</v>
      </c>
      <c r="F2290" s="218" t="s">
        <v>166</v>
      </c>
      <c r="G2290" s="216"/>
      <c r="H2290" s="219">
        <v>1439.075</v>
      </c>
      <c r="I2290" s="220"/>
      <c r="J2290" s="216"/>
      <c r="K2290" s="216"/>
      <c r="L2290" s="221"/>
      <c r="M2290" s="222"/>
      <c r="N2290" s="223"/>
      <c r="O2290" s="223"/>
      <c r="P2290" s="223"/>
      <c r="Q2290" s="223"/>
      <c r="R2290" s="223"/>
      <c r="S2290" s="223"/>
      <c r="T2290" s="224"/>
      <c r="AT2290" s="225" t="s">
        <v>155</v>
      </c>
      <c r="AU2290" s="225" t="s">
        <v>82</v>
      </c>
      <c r="AV2290" s="15" t="s">
        <v>151</v>
      </c>
      <c r="AW2290" s="15" t="s">
        <v>33</v>
      </c>
      <c r="AX2290" s="15" t="s">
        <v>72</v>
      </c>
      <c r="AY2290" s="225" t="s">
        <v>143</v>
      </c>
    </row>
    <row r="2291" spans="2:51" s="14" customFormat="1" ht="12">
      <c r="B2291" s="204"/>
      <c r="C2291" s="205"/>
      <c r="D2291" s="195" t="s">
        <v>155</v>
      </c>
      <c r="E2291" s="206" t="s">
        <v>19</v>
      </c>
      <c r="F2291" s="207" t="s">
        <v>2501</v>
      </c>
      <c r="G2291" s="205"/>
      <c r="H2291" s="208">
        <v>287.815</v>
      </c>
      <c r="I2291" s="209"/>
      <c r="J2291" s="205"/>
      <c r="K2291" s="205"/>
      <c r="L2291" s="210"/>
      <c r="M2291" s="211"/>
      <c r="N2291" s="212"/>
      <c r="O2291" s="212"/>
      <c r="P2291" s="212"/>
      <c r="Q2291" s="212"/>
      <c r="R2291" s="212"/>
      <c r="S2291" s="212"/>
      <c r="T2291" s="213"/>
      <c r="AT2291" s="214" t="s">
        <v>155</v>
      </c>
      <c r="AU2291" s="214" t="s">
        <v>82</v>
      </c>
      <c r="AV2291" s="14" t="s">
        <v>82</v>
      </c>
      <c r="AW2291" s="14" t="s">
        <v>33</v>
      </c>
      <c r="AX2291" s="14" t="s">
        <v>72</v>
      </c>
      <c r="AY2291" s="214" t="s">
        <v>143</v>
      </c>
    </row>
    <row r="2292" spans="2:51" s="15" customFormat="1" ht="12">
      <c r="B2292" s="215"/>
      <c r="C2292" s="216"/>
      <c r="D2292" s="195" t="s">
        <v>155</v>
      </c>
      <c r="E2292" s="217" t="s">
        <v>19</v>
      </c>
      <c r="F2292" s="218" t="s">
        <v>166</v>
      </c>
      <c r="G2292" s="216"/>
      <c r="H2292" s="219">
        <v>287.815</v>
      </c>
      <c r="I2292" s="220"/>
      <c r="J2292" s="216"/>
      <c r="K2292" s="216"/>
      <c r="L2292" s="221"/>
      <c r="M2292" s="222"/>
      <c r="N2292" s="223"/>
      <c r="O2292" s="223"/>
      <c r="P2292" s="223"/>
      <c r="Q2292" s="223"/>
      <c r="R2292" s="223"/>
      <c r="S2292" s="223"/>
      <c r="T2292" s="224"/>
      <c r="AT2292" s="225" t="s">
        <v>155</v>
      </c>
      <c r="AU2292" s="225" t="s">
        <v>82</v>
      </c>
      <c r="AV2292" s="15" t="s">
        <v>151</v>
      </c>
      <c r="AW2292" s="15" t="s">
        <v>33</v>
      </c>
      <c r="AX2292" s="15" t="s">
        <v>80</v>
      </c>
      <c r="AY2292" s="225" t="s">
        <v>143</v>
      </c>
    </row>
    <row r="2293" spans="2:63" s="12" customFormat="1" ht="22.9" customHeight="1">
      <c r="B2293" s="159"/>
      <c r="C2293" s="160"/>
      <c r="D2293" s="161" t="s">
        <v>71</v>
      </c>
      <c r="E2293" s="173" t="s">
        <v>2502</v>
      </c>
      <c r="F2293" s="173" t="s">
        <v>2503</v>
      </c>
      <c r="G2293" s="160"/>
      <c r="H2293" s="160"/>
      <c r="I2293" s="163"/>
      <c r="J2293" s="174">
        <f>BK2293</f>
        <v>0</v>
      </c>
      <c r="K2293" s="160"/>
      <c r="L2293" s="165"/>
      <c r="M2293" s="166"/>
      <c r="N2293" s="167"/>
      <c r="O2293" s="167"/>
      <c r="P2293" s="168">
        <f>SUM(P2294:P2296)</f>
        <v>0</v>
      </c>
      <c r="Q2293" s="167"/>
      <c r="R2293" s="168">
        <f>SUM(R2294:R2296)</f>
        <v>0</v>
      </c>
      <c r="S2293" s="167"/>
      <c r="T2293" s="169">
        <f>SUM(T2294:T2296)</f>
        <v>0</v>
      </c>
      <c r="AR2293" s="170" t="s">
        <v>82</v>
      </c>
      <c r="AT2293" s="171" t="s">
        <v>71</v>
      </c>
      <c r="AU2293" s="171" t="s">
        <v>80</v>
      </c>
      <c r="AY2293" s="170" t="s">
        <v>143</v>
      </c>
      <c r="BK2293" s="172">
        <f>SUM(BK2294:BK2296)</f>
        <v>0</v>
      </c>
    </row>
    <row r="2294" spans="1:65" s="2" customFormat="1" ht="49.15" customHeight="1">
      <c r="A2294" s="36"/>
      <c r="B2294" s="37"/>
      <c r="C2294" s="175" t="s">
        <v>2504</v>
      </c>
      <c r="D2294" s="175" t="s">
        <v>146</v>
      </c>
      <c r="E2294" s="176" t="s">
        <v>2505</v>
      </c>
      <c r="F2294" s="177" t="s">
        <v>2506</v>
      </c>
      <c r="G2294" s="178" t="s">
        <v>178</v>
      </c>
      <c r="H2294" s="179">
        <v>4.125</v>
      </c>
      <c r="I2294" s="180"/>
      <c r="J2294" s="181">
        <f>ROUND(I2294*H2294,2)</f>
        <v>0</v>
      </c>
      <c r="K2294" s="177" t="s">
        <v>19</v>
      </c>
      <c r="L2294" s="41"/>
      <c r="M2294" s="182" t="s">
        <v>19</v>
      </c>
      <c r="N2294" s="183" t="s">
        <v>43</v>
      </c>
      <c r="O2294" s="66"/>
      <c r="P2294" s="184">
        <f>O2294*H2294</f>
        <v>0</v>
      </c>
      <c r="Q2294" s="184">
        <v>0</v>
      </c>
      <c r="R2294" s="184">
        <f>Q2294*H2294</f>
        <v>0</v>
      </c>
      <c r="S2294" s="184">
        <v>0</v>
      </c>
      <c r="T2294" s="185">
        <f>S2294*H2294</f>
        <v>0</v>
      </c>
      <c r="U2294" s="36"/>
      <c r="V2294" s="36"/>
      <c r="W2294" s="36"/>
      <c r="X2294" s="36"/>
      <c r="Y2294" s="36"/>
      <c r="Z2294" s="36"/>
      <c r="AA2294" s="36"/>
      <c r="AB2294" s="36"/>
      <c r="AC2294" s="36"/>
      <c r="AD2294" s="36"/>
      <c r="AE2294" s="36"/>
      <c r="AR2294" s="186" t="s">
        <v>257</v>
      </c>
      <c r="AT2294" s="186" t="s">
        <v>146</v>
      </c>
      <c r="AU2294" s="186" t="s">
        <v>82</v>
      </c>
      <c r="AY2294" s="19" t="s">
        <v>143</v>
      </c>
      <c r="BE2294" s="187">
        <f>IF(N2294="základní",J2294,0)</f>
        <v>0</v>
      </c>
      <c r="BF2294" s="187">
        <f>IF(N2294="snížená",J2294,0)</f>
        <v>0</v>
      </c>
      <c r="BG2294" s="187">
        <f>IF(N2294="zákl. přenesená",J2294,0)</f>
        <v>0</v>
      </c>
      <c r="BH2294" s="187">
        <f>IF(N2294="sníž. přenesená",J2294,0)</f>
        <v>0</v>
      </c>
      <c r="BI2294" s="187">
        <f>IF(N2294="nulová",J2294,0)</f>
        <v>0</v>
      </c>
      <c r="BJ2294" s="19" t="s">
        <v>80</v>
      </c>
      <c r="BK2294" s="187">
        <f>ROUND(I2294*H2294,2)</f>
        <v>0</v>
      </c>
      <c r="BL2294" s="19" t="s">
        <v>257</v>
      </c>
      <c r="BM2294" s="186" t="s">
        <v>2507</v>
      </c>
    </row>
    <row r="2295" spans="2:51" s="13" customFormat="1" ht="12">
      <c r="B2295" s="193"/>
      <c r="C2295" s="194"/>
      <c r="D2295" s="195" t="s">
        <v>155</v>
      </c>
      <c r="E2295" s="196" t="s">
        <v>19</v>
      </c>
      <c r="F2295" s="197" t="s">
        <v>2508</v>
      </c>
      <c r="G2295" s="194"/>
      <c r="H2295" s="196" t="s">
        <v>19</v>
      </c>
      <c r="I2295" s="198"/>
      <c r="J2295" s="194"/>
      <c r="K2295" s="194"/>
      <c r="L2295" s="199"/>
      <c r="M2295" s="200"/>
      <c r="N2295" s="201"/>
      <c r="O2295" s="201"/>
      <c r="P2295" s="201"/>
      <c r="Q2295" s="201"/>
      <c r="R2295" s="201"/>
      <c r="S2295" s="201"/>
      <c r="T2295" s="202"/>
      <c r="AT2295" s="203" t="s">
        <v>155</v>
      </c>
      <c r="AU2295" s="203" t="s">
        <v>82</v>
      </c>
      <c r="AV2295" s="13" t="s">
        <v>80</v>
      </c>
      <c r="AW2295" s="13" t="s">
        <v>33</v>
      </c>
      <c r="AX2295" s="13" t="s">
        <v>72</v>
      </c>
      <c r="AY2295" s="203" t="s">
        <v>143</v>
      </c>
    </row>
    <row r="2296" spans="2:51" s="14" customFormat="1" ht="12">
      <c r="B2296" s="204"/>
      <c r="C2296" s="205"/>
      <c r="D2296" s="195" t="s">
        <v>155</v>
      </c>
      <c r="E2296" s="206" t="s">
        <v>19</v>
      </c>
      <c r="F2296" s="207" t="s">
        <v>699</v>
      </c>
      <c r="G2296" s="205"/>
      <c r="H2296" s="208">
        <v>4.125</v>
      </c>
      <c r="I2296" s="209"/>
      <c r="J2296" s="205"/>
      <c r="K2296" s="205"/>
      <c r="L2296" s="210"/>
      <c r="M2296" s="211"/>
      <c r="N2296" s="212"/>
      <c r="O2296" s="212"/>
      <c r="P2296" s="212"/>
      <c r="Q2296" s="212"/>
      <c r="R2296" s="212"/>
      <c r="S2296" s="212"/>
      <c r="T2296" s="213"/>
      <c r="AT2296" s="214" t="s">
        <v>155</v>
      </c>
      <c r="AU2296" s="214" t="s">
        <v>82</v>
      </c>
      <c r="AV2296" s="14" t="s">
        <v>82</v>
      </c>
      <c r="AW2296" s="14" t="s">
        <v>33</v>
      </c>
      <c r="AX2296" s="14" t="s">
        <v>80</v>
      </c>
      <c r="AY2296" s="214" t="s">
        <v>143</v>
      </c>
    </row>
    <row r="2297" spans="2:63" s="12" customFormat="1" ht="25.9" customHeight="1">
      <c r="B2297" s="159"/>
      <c r="C2297" s="160"/>
      <c r="D2297" s="161" t="s">
        <v>71</v>
      </c>
      <c r="E2297" s="162" t="s">
        <v>227</v>
      </c>
      <c r="F2297" s="162" t="s">
        <v>2509</v>
      </c>
      <c r="G2297" s="160"/>
      <c r="H2297" s="160"/>
      <c r="I2297" s="163"/>
      <c r="J2297" s="164">
        <f>BK2297</f>
        <v>0</v>
      </c>
      <c r="K2297" s="160"/>
      <c r="L2297" s="165"/>
      <c r="M2297" s="166"/>
      <c r="N2297" s="167"/>
      <c r="O2297" s="167"/>
      <c r="P2297" s="168">
        <f>P2298</f>
        <v>0</v>
      </c>
      <c r="Q2297" s="167"/>
      <c r="R2297" s="168">
        <f>R2298</f>
        <v>19.8762</v>
      </c>
      <c r="S2297" s="167"/>
      <c r="T2297" s="169">
        <f>T2298</f>
        <v>0</v>
      </c>
      <c r="AR2297" s="170" t="s">
        <v>144</v>
      </c>
      <c r="AT2297" s="171" t="s">
        <v>71</v>
      </c>
      <c r="AU2297" s="171" t="s">
        <v>72</v>
      </c>
      <c r="AY2297" s="170" t="s">
        <v>143</v>
      </c>
      <c r="BK2297" s="172">
        <f>BK2298</f>
        <v>0</v>
      </c>
    </row>
    <row r="2298" spans="2:63" s="12" customFormat="1" ht="22.9" customHeight="1">
      <c r="B2298" s="159"/>
      <c r="C2298" s="160"/>
      <c r="D2298" s="161" t="s">
        <v>71</v>
      </c>
      <c r="E2298" s="173" t="s">
        <v>2510</v>
      </c>
      <c r="F2298" s="173" t="s">
        <v>2511</v>
      </c>
      <c r="G2298" s="160"/>
      <c r="H2298" s="160"/>
      <c r="I2298" s="163"/>
      <c r="J2298" s="174">
        <f>BK2298</f>
        <v>0</v>
      </c>
      <c r="K2298" s="160"/>
      <c r="L2298" s="165"/>
      <c r="M2298" s="166"/>
      <c r="N2298" s="167"/>
      <c r="O2298" s="167"/>
      <c r="P2298" s="168">
        <f>SUM(P2299:P2316)</f>
        <v>0</v>
      </c>
      <c r="Q2298" s="167"/>
      <c r="R2298" s="168">
        <f>SUM(R2299:R2316)</f>
        <v>19.8762</v>
      </c>
      <c r="S2298" s="167"/>
      <c r="T2298" s="169">
        <f>SUM(T2299:T2316)</f>
        <v>0</v>
      </c>
      <c r="AR2298" s="170" t="s">
        <v>144</v>
      </c>
      <c r="AT2298" s="171" t="s">
        <v>71</v>
      </c>
      <c r="AU2298" s="171" t="s">
        <v>80</v>
      </c>
      <c r="AY2298" s="170" t="s">
        <v>143</v>
      </c>
      <c r="BK2298" s="172">
        <f>SUM(BK2299:BK2316)</f>
        <v>0</v>
      </c>
    </row>
    <row r="2299" spans="1:65" s="2" customFormat="1" ht="37.9" customHeight="1">
      <c r="A2299" s="36"/>
      <c r="B2299" s="37"/>
      <c r="C2299" s="175" t="s">
        <v>2512</v>
      </c>
      <c r="D2299" s="175" t="s">
        <v>146</v>
      </c>
      <c r="E2299" s="176" t="s">
        <v>2513</v>
      </c>
      <c r="F2299" s="177" t="s">
        <v>2514</v>
      </c>
      <c r="G2299" s="178" t="s">
        <v>169</v>
      </c>
      <c r="H2299" s="179">
        <v>10</v>
      </c>
      <c r="I2299" s="180"/>
      <c r="J2299" s="181">
        <f>ROUND(I2299*H2299,2)</f>
        <v>0</v>
      </c>
      <c r="K2299" s="177" t="s">
        <v>150</v>
      </c>
      <c r="L2299" s="41"/>
      <c r="M2299" s="182" t="s">
        <v>19</v>
      </c>
      <c r="N2299" s="183" t="s">
        <v>43</v>
      </c>
      <c r="O2299" s="66"/>
      <c r="P2299" s="184">
        <f>O2299*H2299</f>
        <v>0</v>
      </c>
      <c r="Q2299" s="184">
        <v>0.08531</v>
      </c>
      <c r="R2299" s="184">
        <f>Q2299*H2299</f>
        <v>0.8531</v>
      </c>
      <c r="S2299" s="184">
        <v>0</v>
      </c>
      <c r="T2299" s="185">
        <f>S2299*H2299</f>
        <v>0</v>
      </c>
      <c r="U2299" s="36"/>
      <c r="V2299" s="36"/>
      <c r="W2299" s="36"/>
      <c r="X2299" s="36"/>
      <c r="Y2299" s="36"/>
      <c r="Z2299" s="36"/>
      <c r="AA2299" s="36"/>
      <c r="AB2299" s="36"/>
      <c r="AC2299" s="36"/>
      <c r="AD2299" s="36"/>
      <c r="AE2299" s="36"/>
      <c r="AR2299" s="186" t="s">
        <v>725</v>
      </c>
      <c r="AT2299" s="186" t="s">
        <v>146</v>
      </c>
      <c r="AU2299" s="186" t="s">
        <v>82</v>
      </c>
      <c r="AY2299" s="19" t="s">
        <v>143</v>
      </c>
      <c r="BE2299" s="187">
        <f>IF(N2299="základní",J2299,0)</f>
        <v>0</v>
      </c>
      <c r="BF2299" s="187">
        <f>IF(N2299="snížená",J2299,0)</f>
        <v>0</v>
      </c>
      <c r="BG2299" s="187">
        <f>IF(N2299="zákl. přenesená",J2299,0)</f>
        <v>0</v>
      </c>
      <c r="BH2299" s="187">
        <f>IF(N2299="sníž. přenesená",J2299,0)</f>
        <v>0</v>
      </c>
      <c r="BI2299" s="187">
        <f>IF(N2299="nulová",J2299,0)</f>
        <v>0</v>
      </c>
      <c r="BJ2299" s="19" t="s">
        <v>80</v>
      </c>
      <c r="BK2299" s="187">
        <f>ROUND(I2299*H2299,2)</f>
        <v>0</v>
      </c>
      <c r="BL2299" s="19" t="s">
        <v>725</v>
      </c>
      <c r="BM2299" s="186" t="s">
        <v>2515</v>
      </c>
    </row>
    <row r="2300" spans="1:47" s="2" customFormat="1" ht="12">
      <c r="A2300" s="36"/>
      <c r="B2300" s="37"/>
      <c r="C2300" s="38"/>
      <c r="D2300" s="188" t="s">
        <v>153</v>
      </c>
      <c r="E2300" s="38"/>
      <c r="F2300" s="189" t="s">
        <v>2516</v>
      </c>
      <c r="G2300" s="38"/>
      <c r="H2300" s="38"/>
      <c r="I2300" s="190"/>
      <c r="J2300" s="38"/>
      <c r="K2300" s="38"/>
      <c r="L2300" s="41"/>
      <c r="M2300" s="191"/>
      <c r="N2300" s="192"/>
      <c r="O2300" s="66"/>
      <c r="P2300" s="66"/>
      <c r="Q2300" s="66"/>
      <c r="R2300" s="66"/>
      <c r="S2300" s="66"/>
      <c r="T2300" s="67"/>
      <c r="U2300" s="36"/>
      <c r="V2300" s="36"/>
      <c r="W2300" s="36"/>
      <c r="X2300" s="36"/>
      <c r="Y2300" s="36"/>
      <c r="Z2300" s="36"/>
      <c r="AA2300" s="36"/>
      <c r="AB2300" s="36"/>
      <c r="AC2300" s="36"/>
      <c r="AD2300" s="36"/>
      <c r="AE2300" s="36"/>
      <c r="AT2300" s="19" t="s">
        <v>153</v>
      </c>
      <c r="AU2300" s="19" t="s">
        <v>82</v>
      </c>
    </row>
    <row r="2301" spans="2:51" s="14" customFormat="1" ht="12">
      <c r="B2301" s="204"/>
      <c r="C2301" s="205"/>
      <c r="D2301" s="195" t="s">
        <v>155</v>
      </c>
      <c r="E2301" s="206" t="s">
        <v>19</v>
      </c>
      <c r="F2301" s="207" t="s">
        <v>2517</v>
      </c>
      <c r="G2301" s="205"/>
      <c r="H2301" s="208">
        <v>10</v>
      </c>
      <c r="I2301" s="209"/>
      <c r="J2301" s="205"/>
      <c r="K2301" s="205"/>
      <c r="L2301" s="210"/>
      <c r="M2301" s="211"/>
      <c r="N2301" s="212"/>
      <c r="O2301" s="212"/>
      <c r="P2301" s="212"/>
      <c r="Q2301" s="212"/>
      <c r="R2301" s="212"/>
      <c r="S2301" s="212"/>
      <c r="T2301" s="213"/>
      <c r="AT2301" s="214" t="s">
        <v>155</v>
      </c>
      <c r="AU2301" s="214" t="s">
        <v>82</v>
      </c>
      <c r="AV2301" s="14" t="s">
        <v>82</v>
      </c>
      <c r="AW2301" s="14" t="s">
        <v>33</v>
      </c>
      <c r="AX2301" s="14" t="s">
        <v>80</v>
      </c>
      <c r="AY2301" s="214" t="s">
        <v>143</v>
      </c>
    </row>
    <row r="2302" spans="1:65" s="2" customFormat="1" ht="16.5" customHeight="1">
      <c r="A2302" s="36"/>
      <c r="B2302" s="37"/>
      <c r="C2302" s="226" t="s">
        <v>2518</v>
      </c>
      <c r="D2302" s="226" t="s">
        <v>227</v>
      </c>
      <c r="E2302" s="227" t="s">
        <v>2519</v>
      </c>
      <c r="F2302" s="228" t="s">
        <v>2520</v>
      </c>
      <c r="G2302" s="229" t="s">
        <v>169</v>
      </c>
      <c r="H2302" s="230">
        <v>10.2</v>
      </c>
      <c r="I2302" s="231"/>
      <c r="J2302" s="232">
        <f>ROUND(I2302*H2302,2)</f>
        <v>0</v>
      </c>
      <c r="K2302" s="228" t="s">
        <v>150</v>
      </c>
      <c r="L2302" s="233"/>
      <c r="M2302" s="234" t="s">
        <v>19</v>
      </c>
      <c r="N2302" s="235" t="s">
        <v>43</v>
      </c>
      <c r="O2302" s="66"/>
      <c r="P2302" s="184">
        <f>O2302*H2302</f>
        <v>0</v>
      </c>
      <c r="Q2302" s="184">
        <v>0.028</v>
      </c>
      <c r="R2302" s="184">
        <f>Q2302*H2302</f>
        <v>0.28559999999999997</v>
      </c>
      <c r="S2302" s="184">
        <v>0</v>
      </c>
      <c r="T2302" s="185">
        <f>S2302*H2302</f>
        <v>0</v>
      </c>
      <c r="U2302" s="36"/>
      <c r="V2302" s="36"/>
      <c r="W2302" s="36"/>
      <c r="X2302" s="36"/>
      <c r="Y2302" s="36"/>
      <c r="Z2302" s="36"/>
      <c r="AA2302" s="36"/>
      <c r="AB2302" s="36"/>
      <c r="AC2302" s="36"/>
      <c r="AD2302" s="36"/>
      <c r="AE2302" s="36"/>
      <c r="AR2302" s="186" t="s">
        <v>1141</v>
      </c>
      <c r="AT2302" s="186" t="s">
        <v>227</v>
      </c>
      <c r="AU2302" s="186" t="s">
        <v>82</v>
      </c>
      <c r="AY2302" s="19" t="s">
        <v>143</v>
      </c>
      <c r="BE2302" s="187">
        <f>IF(N2302="základní",J2302,0)</f>
        <v>0</v>
      </c>
      <c r="BF2302" s="187">
        <f>IF(N2302="snížená",J2302,0)</f>
        <v>0</v>
      </c>
      <c r="BG2302" s="187">
        <f>IF(N2302="zákl. přenesená",J2302,0)</f>
        <v>0</v>
      </c>
      <c r="BH2302" s="187">
        <f>IF(N2302="sníž. přenesená",J2302,0)</f>
        <v>0</v>
      </c>
      <c r="BI2302" s="187">
        <f>IF(N2302="nulová",J2302,0)</f>
        <v>0</v>
      </c>
      <c r="BJ2302" s="19" t="s">
        <v>80</v>
      </c>
      <c r="BK2302" s="187">
        <f>ROUND(I2302*H2302,2)</f>
        <v>0</v>
      </c>
      <c r="BL2302" s="19" t="s">
        <v>1141</v>
      </c>
      <c r="BM2302" s="186" t="s">
        <v>2521</v>
      </c>
    </row>
    <row r="2303" spans="2:51" s="14" customFormat="1" ht="12">
      <c r="B2303" s="204"/>
      <c r="C2303" s="205"/>
      <c r="D2303" s="195" t="s">
        <v>155</v>
      </c>
      <c r="E2303" s="205"/>
      <c r="F2303" s="207" t="s">
        <v>2522</v>
      </c>
      <c r="G2303" s="205"/>
      <c r="H2303" s="208">
        <v>10.2</v>
      </c>
      <c r="I2303" s="209"/>
      <c r="J2303" s="205"/>
      <c r="K2303" s="205"/>
      <c r="L2303" s="210"/>
      <c r="M2303" s="211"/>
      <c r="N2303" s="212"/>
      <c r="O2303" s="212"/>
      <c r="P2303" s="212"/>
      <c r="Q2303" s="212"/>
      <c r="R2303" s="212"/>
      <c r="S2303" s="212"/>
      <c r="T2303" s="213"/>
      <c r="AT2303" s="214" t="s">
        <v>155</v>
      </c>
      <c r="AU2303" s="214" t="s">
        <v>82</v>
      </c>
      <c r="AV2303" s="14" t="s">
        <v>82</v>
      </c>
      <c r="AW2303" s="14" t="s">
        <v>4</v>
      </c>
      <c r="AX2303" s="14" t="s">
        <v>80</v>
      </c>
      <c r="AY2303" s="214" t="s">
        <v>143</v>
      </c>
    </row>
    <row r="2304" spans="1:65" s="2" customFormat="1" ht="62.65" customHeight="1">
      <c r="A2304" s="36"/>
      <c r="B2304" s="37"/>
      <c r="C2304" s="175" t="s">
        <v>2523</v>
      </c>
      <c r="D2304" s="175" t="s">
        <v>146</v>
      </c>
      <c r="E2304" s="176" t="s">
        <v>2524</v>
      </c>
      <c r="F2304" s="177" t="s">
        <v>2525</v>
      </c>
      <c r="G2304" s="178" t="s">
        <v>178</v>
      </c>
      <c r="H2304" s="179">
        <v>10</v>
      </c>
      <c r="I2304" s="180"/>
      <c r="J2304" s="181">
        <f>ROUND(I2304*H2304,2)</f>
        <v>0</v>
      </c>
      <c r="K2304" s="177" t="s">
        <v>150</v>
      </c>
      <c r="L2304" s="41"/>
      <c r="M2304" s="182" t="s">
        <v>19</v>
      </c>
      <c r="N2304" s="183" t="s">
        <v>43</v>
      </c>
      <c r="O2304" s="66"/>
      <c r="P2304" s="184">
        <f>O2304*H2304</f>
        <v>0</v>
      </c>
      <c r="Q2304" s="184">
        <v>0</v>
      </c>
      <c r="R2304" s="184">
        <f>Q2304*H2304</f>
        <v>0</v>
      </c>
      <c r="S2304" s="184">
        <v>0</v>
      </c>
      <c r="T2304" s="185">
        <f>S2304*H2304</f>
        <v>0</v>
      </c>
      <c r="U2304" s="36"/>
      <c r="V2304" s="36"/>
      <c r="W2304" s="36"/>
      <c r="X2304" s="36"/>
      <c r="Y2304" s="36"/>
      <c r="Z2304" s="36"/>
      <c r="AA2304" s="36"/>
      <c r="AB2304" s="36"/>
      <c r="AC2304" s="36"/>
      <c r="AD2304" s="36"/>
      <c r="AE2304" s="36"/>
      <c r="AR2304" s="186" t="s">
        <v>725</v>
      </c>
      <c r="AT2304" s="186" t="s">
        <v>146</v>
      </c>
      <c r="AU2304" s="186" t="s">
        <v>82</v>
      </c>
      <c r="AY2304" s="19" t="s">
        <v>143</v>
      </c>
      <c r="BE2304" s="187">
        <f>IF(N2304="základní",J2304,0)</f>
        <v>0</v>
      </c>
      <c r="BF2304" s="187">
        <f>IF(N2304="snížená",J2304,0)</f>
        <v>0</v>
      </c>
      <c r="BG2304" s="187">
        <f>IF(N2304="zákl. přenesená",J2304,0)</f>
        <v>0</v>
      </c>
      <c r="BH2304" s="187">
        <f>IF(N2304="sníž. přenesená",J2304,0)</f>
        <v>0</v>
      </c>
      <c r="BI2304" s="187">
        <f>IF(N2304="nulová",J2304,0)</f>
        <v>0</v>
      </c>
      <c r="BJ2304" s="19" t="s">
        <v>80</v>
      </c>
      <c r="BK2304" s="187">
        <f>ROUND(I2304*H2304,2)</f>
        <v>0</v>
      </c>
      <c r="BL2304" s="19" t="s">
        <v>725</v>
      </c>
      <c r="BM2304" s="186" t="s">
        <v>2526</v>
      </c>
    </row>
    <row r="2305" spans="1:47" s="2" customFormat="1" ht="12">
      <c r="A2305" s="36"/>
      <c r="B2305" s="37"/>
      <c r="C2305" s="38"/>
      <c r="D2305" s="188" t="s">
        <v>153</v>
      </c>
      <c r="E2305" s="38"/>
      <c r="F2305" s="189" t="s">
        <v>2527</v>
      </c>
      <c r="G2305" s="38"/>
      <c r="H2305" s="38"/>
      <c r="I2305" s="190"/>
      <c r="J2305" s="38"/>
      <c r="K2305" s="38"/>
      <c r="L2305" s="41"/>
      <c r="M2305" s="191"/>
      <c r="N2305" s="192"/>
      <c r="O2305" s="66"/>
      <c r="P2305" s="66"/>
      <c r="Q2305" s="66"/>
      <c r="R2305" s="66"/>
      <c r="S2305" s="66"/>
      <c r="T2305" s="67"/>
      <c r="U2305" s="36"/>
      <c r="V2305" s="36"/>
      <c r="W2305" s="36"/>
      <c r="X2305" s="36"/>
      <c r="Y2305" s="36"/>
      <c r="Z2305" s="36"/>
      <c r="AA2305" s="36"/>
      <c r="AB2305" s="36"/>
      <c r="AC2305" s="36"/>
      <c r="AD2305" s="36"/>
      <c r="AE2305" s="36"/>
      <c r="AT2305" s="19" t="s">
        <v>153</v>
      </c>
      <c r="AU2305" s="19" t="s">
        <v>82</v>
      </c>
    </row>
    <row r="2306" spans="1:65" s="2" customFormat="1" ht="62.65" customHeight="1">
      <c r="A2306" s="36"/>
      <c r="B2306" s="37"/>
      <c r="C2306" s="175" t="s">
        <v>2528</v>
      </c>
      <c r="D2306" s="175" t="s">
        <v>146</v>
      </c>
      <c r="E2306" s="176" t="s">
        <v>2529</v>
      </c>
      <c r="F2306" s="177" t="s">
        <v>2530</v>
      </c>
      <c r="G2306" s="178" t="s">
        <v>178</v>
      </c>
      <c r="H2306" s="179">
        <v>30</v>
      </c>
      <c r="I2306" s="180"/>
      <c r="J2306" s="181">
        <f>ROUND(I2306*H2306,2)</f>
        <v>0</v>
      </c>
      <c r="K2306" s="177" t="s">
        <v>150</v>
      </c>
      <c r="L2306" s="41"/>
      <c r="M2306" s="182" t="s">
        <v>19</v>
      </c>
      <c r="N2306" s="183" t="s">
        <v>43</v>
      </c>
      <c r="O2306" s="66"/>
      <c r="P2306" s="184">
        <f>O2306*H2306</f>
        <v>0</v>
      </c>
      <c r="Q2306" s="184">
        <v>0</v>
      </c>
      <c r="R2306" s="184">
        <f>Q2306*H2306</f>
        <v>0</v>
      </c>
      <c r="S2306" s="184">
        <v>0</v>
      </c>
      <c r="T2306" s="185">
        <f>S2306*H2306</f>
        <v>0</v>
      </c>
      <c r="U2306" s="36"/>
      <c r="V2306" s="36"/>
      <c r="W2306" s="36"/>
      <c r="X2306" s="36"/>
      <c r="Y2306" s="36"/>
      <c r="Z2306" s="36"/>
      <c r="AA2306" s="36"/>
      <c r="AB2306" s="36"/>
      <c r="AC2306" s="36"/>
      <c r="AD2306" s="36"/>
      <c r="AE2306" s="36"/>
      <c r="AR2306" s="186" t="s">
        <v>725</v>
      </c>
      <c r="AT2306" s="186" t="s">
        <v>146</v>
      </c>
      <c r="AU2306" s="186" t="s">
        <v>82</v>
      </c>
      <c r="AY2306" s="19" t="s">
        <v>143</v>
      </c>
      <c r="BE2306" s="187">
        <f>IF(N2306="základní",J2306,0)</f>
        <v>0</v>
      </c>
      <c r="BF2306" s="187">
        <f>IF(N2306="snížená",J2306,0)</f>
        <v>0</v>
      </c>
      <c r="BG2306" s="187">
        <f>IF(N2306="zákl. přenesená",J2306,0)</f>
        <v>0</v>
      </c>
      <c r="BH2306" s="187">
        <f>IF(N2306="sníž. přenesená",J2306,0)</f>
        <v>0</v>
      </c>
      <c r="BI2306" s="187">
        <f>IF(N2306="nulová",J2306,0)</f>
        <v>0</v>
      </c>
      <c r="BJ2306" s="19" t="s">
        <v>80</v>
      </c>
      <c r="BK2306" s="187">
        <f>ROUND(I2306*H2306,2)</f>
        <v>0</v>
      </c>
      <c r="BL2306" s="19" t="s">
        <v>725</v>
      </c>
      <c r="BM2306" s="186" t="s">
        <v>2531</v>
      </c>
    </row>
    <row r="2307" spans="1:47" s="2" customFormat="1" ht="12">
      <c r="A2307" s="36"/>
      <c r="B2307" s="37"/>
      <c r="C2307" s="38"/>
      <c r="D2307" s="188" t="s">
        <v>153</v>
      </c>
      <c r="E2307" s="38"/>
      <c r="F2307" s="189" t="s">
        <v>2532</v>
      </c>
      <c r="G2307" s="38"/>
      <c r="H2307" s="38"/>
      <c r="I2307" s="190"/>
      <c r="J2307" s="38"/>
      <c r="K2307" s="38"/>
      <c r="L2307" s="41"/>
      <c r="M2307" s="191"/>
      <c r="N2307" s="192"/>
      <c r="O2307" s="66"/>
      <c r="P2307" s="66"/>
      <c r="Q2307" s="66"/>
      <c r="R2307" s="66"/>
      <c r="S2307" s="66"/>
      <c r="T2307" s="67"/>
      <c r="U2307" s="36"/>
      <c r="V2307" s="36"/>
      <c r="W2307" s="36"/>
      <c r="X2307" s="36"/>
      <c r="Y2307" s="36"/>
      <c r="Z2307" s="36"/>
      <c r="AA2307" s="36"/>
      <c r="AB2307" s="36"/>
      <c r="AC2307" s="36"/>
      <c r="AD2307" s="36"/>
      <c r="AE2307" s="36"/>
      <c r="AT2307" s="19" t="s">
        <v>153</v>
      </c>
      <c r="AU2307" s="19" t="s">
        <v>82</v>
      </c>
    </row>
    <row r="2308" spans="1:65" s="2" customFormat="1" ht="44.25" customHeight="1">
      <c r="A2308" s="36"/>
      <c r="B2308" s="37"/>
      <c r="C2308" s="175" t="s">
        <v>2533</v>
      </c>
      <c r="D2308" s="175" t="s">
        <v>146</v>
      </c>
      <c r="E2308" s="176" t="s">
        <v>2534</v>
      </c>
      <c r="F2308" s="177" t="s">
        <v>2535</v>
      </c>
      <c r="G2308" s="178" t="s">
        <v>178</v>
      </c>
      <c r="H2308" s="179">
        <v>40</v>
      </c>
      <c r="I2308" s="180"/>
      <c r="J2308" s="181">
        <f>ROUND(I2308*H2308,2)</f>
        <v>0</v>
      </c>
      <c r="K2308" s="177" t="s">
        <v>150</v>
      </c>
      <c r="L2308" s="41"/>
      <c r="M2308" s="182" t="s">
        <v>19</v>
      </c>
      <c r="N2308" s="183" t="s">
        <v>43</v>
      </c>
      <c r="O2308" s="66"/>
      <c r="P2308" s="184">
        <f>O2308*H2308</f>
        <v>0</v>
      </c>
      <c r="Q2308" s="184">
        <v>0.38</v>
      </c>
      <c r="R2308" s="184">
        <f>Q2308*H2308</f>
        <v>15.2</v>
      </c>
      <c r="S2308" s="184">
        <v>0</v>
      </c>
      <c r="T2308" s="185">
        <f>S2308*H2308</f>
        <v>0</v>
      </c>
      <c r="U2308" s="36"/>
      <c r="V2308" s="36"/>
      <c r="W2308" s="36"/>
      <c r="X2308" s="36"/>
      <c r="Y2308" s="36"/>
      <c r="Z2308" s="36"/>
      <c r="AA2308" s="36"/>
      <c r="AB2308" s="36"/>
      <c r="AC2308" s="36"/>
      <c r="AD2308" s="36"/>
      <c r="AE2308" s="36"/>
      <c r="AR2308" s="186" t="s">
        <v>151</v>
      </c>
      <c r="AT2308" s="186" t="s">
        <v>146</v>
      </c>
      <c r="AU2308" s="186" t="s">
        <v>82</v>
      </c>
      <c r="AY2308" s="19" t="s">
        <v>143</v>
      </c>
      <c r="BE2308" s="187">
        <f>IF(N2308="základní",J2308,0)</f>
        <v>0</v>
      </c>
      <c r="BF2308" s="187">
        <f>IF(N2308="snížená",J2308,0)</f>
        <v>0</v>
      </c>
      <c r="BG2308" s="187">
        <f>IF(N2308="zákl. přenesená",J2308,0)</f>
        <v>0</v>
      </c>
      <c r="BH2308" s="187">
        <f>IF(N2308="sníž. přenesená",J2308,0)</f>
        <v>0</v>
      </c>
      <c r="BI2308" s="187">
        <f>IF(N2308="nulová",J2308,0)</f>
        <v>0</v>
      </c>
      <c r="BJ2308" s="19" t="s">
        <v>80</v>
      </c>
      <c r="BK2308" s="187">
        <f>ROUND(I2308*H2308,2)</f>
        <v>0</v>
      </c>
      <c r="BL2308" s="19" t="s">
        <v>151</v>
      </c>
      <c r="BM2308" s="186" t="s">
        <v>2536</v>
      </c>
    </row>
    <row r="2309" spans="1:47" s="2" customFormat="1" ht="12">
      <c r="A2309" s="36"/>
      <c r="B2309" s="37"/>
      <c r="C2309" s="38"/>
      <c r="D2309" s="188" t="s">
        <v>153</v>
      </c>
      <c r="E2309" s="38"/>
      <c r="F2309" s="189" t="s">
        <v>2537</v>
      </c>
      <c r="G2309" s="38"/>
      <c r="H2309" s="38"/>
      <c r="I2309" s="190"/>
      <c r="J2309" s="38"/>
      <c r="K2309" s="38"/>
      <c r="L2309" s="41"/>
      <c r="M2309" s="191"/>
      <c r="N2309" s="192"/>
      <c r="O2309" s="66"/>
      <c r="P2309" s="66"/>
      <c r="Q2309" s="66"/>
      <c r="R2309" s="66"/>
      <c r="S2309" s="66"/>
      <c r="T2309" s="67"/>
      <c r="U2309" s="36"/>
      <c r="V2309" s="36"/>
      <c r="W2309" s="36"/>
      <c r="X2309" s="36"/>
      <c r="Y2309" s="36"/>
      <c r="Z2309" s="36"/>
      <c r="AA2309" s="36"/>
      <c r="AB2309" s="36"/>
      <c r="AC2309" s="36"/>
      <c r="AD2309" s="36"/>
      <c r="AE2309" s="36"/>
      <c r="AT2309" s="19" t="s">
        <v>153</v>
      </c>
      <c r="AU2309" s="19" t="s">
        <v>82</v>
      </c>
    </row>
    <row r="2310" spans="2:51" s="14" customFormat="1" ht="12">
      <c r="B2310" s="204"/>
      <c r="C2310" s="205"/>
      <c r="D2310" s="195" t="s">
        <v>155</v>
      </c>
      <c r="E2310" s="206" t="s">
        <v>19</v>
      </c>
      <c r="F2310" s="207" t="s">
        <v>2538</v>
      </c>
      <c r="G2310" s="205"/>
      <c r="H2310" s="208">
        <v>40</v>
      </c>
      <c r="I2310" s="209"/>
      <c r="J2310" s="205"/>
      <c r="K2310" s="205"/>
      <c r="L2310" s="210"/>
      <c r="M2310" s="211"/>
      <c r="N2310" s="212"/>
      <c r="O2310" s="212"/>
      <c r="P2310" s="212"/>
      <c r="Q2310" s="212"/>
      <c r="R2310" s="212"/>
      <c r="S2310" s="212"/>
      <c r="T2310" s="213"/>
      <c r="AT2310" s="214" t="s">
        <v>155</v>
      </c>
      <c r="AU2310" s="214" t="s">
        <v>82</v>
      </c>
      <c r="AV2310" s="14" t="s">
        <v>82</v>
      </c>
      <c r="AW2310" s="14" t="s">
        <v>33</v>
      </c>
      <c r="AX2310" s="14" t="s">
        <v>80</v>
      </c>
      <c r="AY2310" s="214" t="s">
        <v>143</v>
      </c>
    </row>
    <row r="2311" spans="1:65" s="2" customFormat="1" ht="55.5" customHeight="1">
      <c r="A2311" s="36"/>
      <c r="B2311" s="37"/>
      <c r="C2311" s="175" t="s">
        <v>2539</v>
      </c>
      <c r="D2311" s="175" t="s">
        <v>146</v>
      </c>
      <c r="E2311" s="176" t="s">
        <v>2540</v>
      </c>
      <c r="F2311" s="177" t="s">
        <v>2541</v>
      </c>
      <c r="G2311" s="178" t="s">
        <v>178</v>
      </c>
      <c r="H2311" s="179">
        <v>10</v>
      </c>
      <c r="I2311" s="180"/>
      <c r="J2311" s="181">
        <f>ROUND(I2311*H2311,2)</f>
        <v>0</v>
      </c>
      <c r="K2311" s="177" t="s">
        <v>150</v>
      </c>
      <c r="L2311" s="41"/>
      <c r="M2311" s="182" t="s">
        <v>19</v>
      </c>
      <c r="N2311" s="183" t="s">
        <v>43</v>
      </c>
      <c r="O2311" s="66"/>
      <c r="P2311" s="184">
        <f>O2311*H2311</f>
        <v>0</v>
      </c>
      <c r="Q2311" s="184">
        <v>0.101</v>
      </c>
      <c r="R2311" s="184">
        <f>Q2311*H2311</f>
        <v>1.01</v>
      </c>
      <c r="S2311" s="184">
        <v>0</v>
      </c>
      <c r="T2311" s="185">
        <f>S2311*H2311</f>
        <v>0</v>
      </c>
      <c r="U2311" s="36"/>
      <c r="V2311" s="36"/>
      <c r="W2311" s="36"/>
      <c r="X2311" s="36"/>
      <c r="Y2311" s="36"/>
      <c r="Z2311" s="36"/>
      <c r="AA2311" s="36"/>
      <c r="AB2311" s="36"/>
      <c r="AC2311" s="36"/>
      <c r="AD2311" s="36"/>
      <c r="AE2311" s="36"/>
      <c r="AR2311" s="186" t="s">
        <v>725</v>
      </c>
      <c r="AT2311" s="186" t="s">
        <v>146</v>
      </c>
      <c r="AU2311" s="186" t="s">
        <v>82</v>
      </c>
      <c r="AY2311" s="19" t="s">
        <v>143</v>
      </c>
      <c r="BE2311" s="187">
        <f>IF(N2311="základní",J2311,0)</f>
        <v>0</v>
      </c>
      <c r="BF2311" s="187">
        <f>IF(N2311="snížená",J2311,0)</f>
        <v>0</v>
      </c>
      <c r="BG2311" s="187">
        <f>IF(N2311="zákl. přenesená",J2311,0)</f>
        <v>0</v>
      </c>
      <c r="BH2311" s="187">
        <f>IF(N2311="sníž. přenesená",J2311,0)</f>
        <v>0</v>
      </c>
      <c r="BI2311" s="187">
        <f>IF(N2311="nulová",J2311,0)</f>
        <v>0</v>
      </c>
      <c r="BJ2311" s="19" t="s">
        <v>80</v>
      </c>
      <c r="BK2311" s="187">
        <f>ROUND(I2311*H2311,2)</f>
        <v>0</v>
      </c>
      <c r="BL2311" s="19" t="s">
        <v>725</v>
      </c>
      <c r="BM2311" s="186" t="s">
        <v>2542</v>
      </c>
    </row>
    <row r="2312" spans="1:47" s="2" customFormat="1" ht="12">
      <c r="A2312" s="36"/>
      <c r="B2312" s="37"/>
      <c r="C2312" s="38"/>
      <c r="D2312" s="188" t="s">
        <v>153</v>
      </c>
      <c r="E2312" s="38"/>
      <c r="F2312" s="189" t="s">
        <v>2543</v>
      </c>
      <c r="G2312" s="38"/>
      <c r="H2312" s="38"/>
      <c r="I2312" s="190"/>
      <c r="J2312" s="38"/>
      <c r="K2312" s="38"/>
      <c r="L2312" s="41"/>
      <c r="M2312" s="191"/>
      <c r="N2312" s="192"/>
      <c r="O2312" s="66"/>
      <c r="P2312" s="66"/>
      <c r="Q2312" s="66"/>
      <c r="R2312" s="66"/>
      <c r="S2312" s="66"/>
      <c r="T2312" s="67"/>
      <c r="U2312" s="36"/>
      <c r="V2312" s="36"/>
      <c r="W2312" s="36"/>
      <c r="X2312" s="36"/>
      <c r="Y2312" s="36"/>
      <c r="Z2312" s="36"/>
      <c r="AA2312" s="36"/>
      <c r="AB2312" s="36"/>
      <c r="AC2312" s="36"/>
      <c r="AD2312" s="36"/>
      <c r="AE2312" s="36"/>
      <c r="AT2312" s="19" t="s">
        <v>153</v>
      </c>
      <c r="AU2312" s="19" t="s">
        <v>82</v>
      </c>
    </row>
    <row r="2313" spans="2:51" s="14" customFormat="1" ht="12">
      <c r="B2313" s="204"/>
      <c r="C2313" s="205"/>
      <c r="D2313" s="195" t="s">
        <v>155</v>
      </c>
      <c r="E2313" s="206" t="s">
        <v>19</v>
      </c>
      <c r="F2313" s="207" t="s">
        <v>2517</v>
      </c>
      <c r="G2313" s="205"/>
      <c r="H2313" s="208">
        <v>10</v>
      </c>
      <c r="I2313" s="209"/>
      <c r="J2313" s="205"/>
      <c r="K2313" s="205"/>
      <c r="L2313" s="210"/>
      <c r="M2313" s="211"/>
      <c r="N2313" s="212"/>
      <c r="O2313" s="212"/>
      <c r="P2313" s="212"/>
      <c r="Q2313" s="212"/>
      <c r="R2313" s="212"/>
      <c r="S2313" s="212"/>
      <c r="T2313" s="213"/>
      <c r="AT2313" s="214" t="s">
        <v>155</v>
      </c>
      <c r="AU2313" s="214" t="s">
        <v>82</v>
      </c>
      <c r="AV2313" s="14" t="s">
        <v>82</v>
      </c>
      <c r="AW2313" s="14" t="s">
        <v>33</v>
      </c>
      <c r="AX2313" s="14" t="s">
        <v>80</v>
      </c>
      <c r="AY2313" s="214" t="s">
        <v>143</v>
      </c>
    </row>
    <row r="2314" spans="1:65" s="2" customFormat="1" ht="62.65" customHeight="1">
      <c r="A2314" s="36"/>
      <c r="B2314" s="37"/>
      <c r="C2314" s="175" t="s">
        <v>2544</v>
      </c>
      <c r="D2314" s="175" t="s">
        <v>146</v>
      </c>
      <c r="E2314" s="176" t="s">
        <v>2545</v>
      </c>
      <c r="F2314" s="177" t="s">
        <v>2546</v>
      </c>
      <c r="G2314" s="178" t="s">
        <v>178</v>
      </c>
      <c r="H2314" s="179">
        <v>30</v>
      </c>
      <c r="I2314" s="180"/>
      <c r="J2314" s="181">
        <f>ROUND(I2314*H2314,2)</f>
        <v>0</v>
      </c>
      <c r="K2314" s="177" t="s">
        <v>150</v>
      </c>
      <c r="L2314" s="41"/>
      <c r="M2314" s="182" t="s">
        <v>19</v>
      </c>
      <c r="N2314" s="183" t="s">
        <v>43</v>
      </c>
      <c r="O2314" s="66"/>
      <c r="P2314" s="184">
        <f>O2314*H2314</f>
        <v>0</v>
      </c>
      <c r="Q2314" s="184">
        <v>0.08425</v>
      </c>
      <c r="R2314" s="184">
        <f>Q2314*H2314</f>
        <v>2.5275000000000003</v>
      </c>
      <c r="S2314" s="184">
        <v>0</v>
      </c>
      <c r="T2314" s="185">
        <f>S2314*H2314</f>
        <v>0</v>
      </c>
      <c r="U2314" s="36"/>
      <c r="V2314" s="36"/>
      <c r="W2314" s="36"/>
      <c r="X2314" s="36"/>
      <c r="Y2314" s="36"/>
      <c r="Z2314" s="36"/>
      <c r="AA2314" s="36"/>
      <c r="AB2314" s="36"/>
      <c r="AC2314" s="36"/>
      <c r="AD2314" s="36"/>
      <c r="AE2314" s="36"/>
      <c r="AR2314" s="186" t="s">
        <v>725</v>
      </c>
      <c r="AT2314" s="186" t="s">
        <v>146</v>
      </c>
      <c r="AU2314" s="186" t="s">
        <v>82</v>
      </c>
      <c r="AY2314" s="19" t="s">
        <v>143</v>
      </c>
      <c r="BE2314" s="187">
        <f>IF(N2314="základní",J2314,0)</f>
        <v>0</v>
      </c>
      <c r="BF2314" s="187">
        <f>IF(N2314="snížená",J2314,0)</f>
        <v>0</v>
      </c>
      <c r="BG2314" s="187">
        <f>IF(N2314="zákl. přenesená",J2314,0)</f>
        <v>0</v>
      </c>
      <c r="BH2314" s="187">
        <f>IF(N2314="sníž. přenesená",J2314,0)</f>
        <v>0</v>
      </c>
      <c r="BI2314" s="187">
        <f>IF(N2314="nulová",J2314,0)</f>
        <v>0</v>
      </c>
      <c r="BJ2314" s="19" t="s">
        <v>80</v>
      </c>
      <c r="BK2314" s="187">
        <f>ROUND(I2314*H2314,2)</f>
        <v>0</v>
      </c>
      <c r="BL2314" s="19" t="s">
        <v>725</v>
      </c>
      <c r="BM2314" s="186" t="s">
        <v>2547</v>
      </c>
    </row>
    <row r="2315" spans="1:47" s="2" customFormat="1" ht="12">
      <c r="A2315" s="36"/>
      <c r="B2315" s="37"/>
      <c r="C2315" s="38"/>
      <c r="D2315" s="188" t="s">
        <v>153</v>
      </c>
      <c r="E2315" s="38"/>
      <c r="F2315" s="189" t="s">
        <v>2548</v>
      </c>
      <c r="G2315" s="38"/>
      <c r="H2315" s="38"/>
      <c r="I2315" s="190"/>
      <c r="J2315" s="38"/>
      <c r="K2315" s="38"/>
      <c r="L2315" s="41"/>
      <c r="M2315" s="191"/>
      <c r="N2315" s="192"/>
      <c r="O2315" s="66"/>
      <c r="P2315" s="66"/>
      <c r="Q2315" s="66"/>
      <c r="R2315" s="66"/>
      <c r="S2315" s="66"/>
      <c r="T2315" s="67"/>
      <c r="U2315" s="36"/>
      <c r="V2315" s="36"/>
      <c r="W2315" s="36"/>
      <c r="X2315" s="36"/>
      <c r="Y2315" s="36"/>
      <c r="Z2315" s="36"/>
      <c r="AA2315" s="36"/>
      <c r="AB2315" s="36"/>
      <c r="AC2315" s="36"/>
      <c r="AD2315" s="36"/>
      <c r="AE2315" s="36"/>
      <c r="AT2315" s="19" t="s">
        <v>153</v>
      </c>
      <c r="AU2315" s="19" t="s">
        <v>82</v>
      </c>
    </row>
    <row r="2316" spans="2:51" s="14" customFormat="1" ht="12">
      <c r="B2316" s="204"/>
      <c r="C2316" s="205"/>
      <c r="D2316" s="195" t="s">
        <v>155</v>
      </c>
      <c r="E2316" s="206" t="s">
        <v>19</v>
      </c>
      <c r="F2316" s="207" t="s">
        <v>2549</v>
      </c>
      <c r="G2316" s="205"/>
      <c r="H2316" s="208">
        <v>30</v>
      </c>
      <c r="I2316" s="209"/>
      <c r="J2316" s="205"/>
      <c r="K2316" s="205"/>
      <c r="L2316" s="210"/>
      <c r="M2316" s="248"/>
      <c r="N2316" s="249"/>
      <c r="O2316" s="249"/>
      <c r="P2316" s="249"/>
      <c r="Q2316" s="249"/>
      <c r="R2316" s="249"/>
      <c r="S2316" s="249"/>
      <c r="T2316" s="250"/>
      <c r="AT2316" s="214" t="s">
        <v>155</v>
      </c>
      <c r="AU2316" s="214" t="s">
        <v>82</v>
      </c>
      <c r="AV2316" s="14" t="s">
        <v>82</v>
      </c>
      <c r="AW2316" s="14" t="s">
        <v>33</v>
      </c>
      <c r="AX2316" s="14" t="s">
        <v>80</v>
      </c>
      <c r="AY2316" s="214" t="s">
        <v>143</v>
      </c>
    </row>
    <row r="2317" spans="1:31" s="2" customFormat="1" ht="6.95" customHeight="1">
      <c r="A2317" s="36"/>
      <c r="B2317" s="49"/>
      <c r="C2317" s="50"/>
      <c r="D2317" s="50"/>
      <c r="E2317" s="50"/>
      <c r="F2317" s="50"/>
      <c r="G2317" s="50"/>
      <c r="H2317" s="50"/>
      <c r="I2317" s="50"/>
      <c r="J2317" s="50"/>
      <c r="K2317" s="50"/>
      <c r="L2317" s="41"/>
      <c r="M2317" s="36"/>
      <c r="O2317" s="36"/>
      <c r="P2317" s="36"/>
      <c r="Q2317" s="36"/>
      <c r="R2317" s="36"/>
      <c r="S2317" s="36"/>
      <c r="T2317" s="36"/>
      <c r="U2317" s="36"/>
      <c r="V2317" s="36"/>
      <c r="W2317" s="36"/>
      <c r="X2317" s="36"/>
      <c r="Y2317" s="36"/>
      <c r="Z2317" s="36"/>
      <c r="AA2317" s="36"/>
      <c r="AB2317" s="36"/>
      <c r="AC2317" s="36"/>
      <c r="AD2317" s="36"/>
      <c r="AE2317" s="36"/>
    </row>
  </sheetData>
  <sheetProtection algorithmName="SHA-512" hashValue="M9blI7d+YEtWJDZIqhOJ4BaOw2AHtEtRISfQwG588mjeiSSOHEshaKtcim0Y/tb/LY9XPgAcUD88Wn4w9H3vMg==" saltValue="DeYTj3JZOCApt29QNcON8w==" spinCount="100000" sheet="1" objects="1" scenarios="1" formatColumns="0" formatRows="0" autoFilter="0"/>
  <autoFilter ref="C112:K2316"/>
  <mergeCells count="9">
    <mergeCell ref="E50:H50"/>
    <mergeCell ref="E103:H103"/>
    <mergeCell ref="E105:H105"/>
    <mergeCell ref="L2:V2"/>
    <mergeCell ref="E7:H7"/>
    <mergeCell ref="E9:H9"/>
    <mergeCell ref="E18:H18"/>
    <mergeCell ref="E27:H27"/>
    <mergeCell ref="E48:H48"/>
  </mergeCells>
  <hyperlinks>
    <hyperlink ref="F117" r:id="rId1" display="https://podminky.urs.cz/item/CS_URS_2022_01/310239211"/>
    <hyperlink ref="F121" r:id="rId2" display="https://podminky.urs.cz/item/CS_URS_2022_01/317944321"/>
    <hyperlink ref="F127" r:id="rId3" display="https://podminky.urs.cz/item/CS_URS_2022_01/341941002"/>
    <hyperlink ref="F134" r:id="rId4" display="https://podminky.urs.cz/item/CS_URS_2022_01/346244381"/>
    <hyperlink ref="F140" r:id="rId5" display="https://podminky.urs.cz/item/CS_URS_2022_01/346272256"/>
    <hyperlink ref="F147" r:id="rId6" display="https://podminky.urs.cz/item/CS_URS_2022_01/413231211"/>
    <hyperlink ref="F151" r:id="rId7" display="https://podminky.urs.cz/item/CS_URS_2022_01/413231221"/>
    <hyperlink ref="F155" r:id="rId8" display="https://podminky.urs.cz/item/CS_URS_2022_01/413232211"/>
    <hyperlink ref="F159" r:id="rId9" display="https://podminky.urs.cz/item/CS_URS_2022_01/413232221"/>
    <hyperlink ref="F163" r:id="rId10" display="https://podminky.urs.cz/item/CS_URS_2022_01/413941131"/>
    <hyperlink ref="F170" r:id="rId11" display="https://podminky.urs.cz/item/CS_URS_2022_01/413941133"/>
    <hyperlink ref="F182" r:id="rId12" display="https://podminky.urs.cz/item/CS_URS_2022_01/417321414"/>
    <hyperlink ref="F186" r:id="rId13" display="https://podminky.urs.cz/item/CS_URS_2022_01/417351115"/>
    <hyperlink ref="F191" r:id="rId14" display="https://podminky.urs.cz/item/CS_URS_2022_01/417351116"/>
    <hyperlink ref="F193" r:id="rId15" display="https://podminky.urs.cz/item/CS_URS_2022_01/417361821"/>
    <hyperlink ref="F202" r:id="rId16" display="https://podminky.urs.cz/item/CS_URS_2022_01/611315422"/>
    <hyperlink ref="F209" r:id="rId17" display="https://podminky.urs.cz/item/CS_URS_2022_01/611131121"/>
    <hyperlink ref="F211" r:id="rId18" display="https://podminky.urs.cz/item/CS_URS_2022_01/611321131"/>
    <hyperlink ref="F217" r:id="rId19" display="https://podminky.urs.cz/item/CS_URS_2022_01/611131125"/>
    <hyperlink ref="F219" r:id="rId20" display="https://podminky.urs.cz/item/CS_URS_2022_01/611321135"/>
    <hyperlink ref="F236" r:id="rId21" display="https://podminky.urs.cz/item/CS_URS_2022_01/611325201"/>
    <hyperlink ref="F240" r:id="rId22" display="https://podminky.urs.cz/item/CS_URS_2022_01/612135001"/>
    <hyperlink ref="F249" r:id="rId23" display="https://podminky.urs.cz/item/CS_URS_2022_01/612135002"/>
    <hyperlink ref="F289" r:id="rId24" display="https://podminky.urs.cz/item/CS_URS_2022_01/612135101"/>
    <hyperlink ref="F296" r:id="rId25" display="https://podminky.urs.cz/item/CS_URS_2022_01/612315422"/>
    <hyperlink ref="F314" r:id="rId26" display="https://podminky.urs.cz/item/CS_URS_2022_01/612131121"/>
    <hyperlink ref="F316" r:id="rId27" display="https://podminky.urs.cz/item/CS_URS_2022_01/612321131"/>
    <hyperlink ref="F487" r:id="rId28" display="https://podminky.urs.cz/item/CS_URS_2022_01/612325201"/>
    <hyperlink ref="F491" r:id="rId29" display="https://podminky.urs.cz/item/CS_URS_2022_01/612325203"/>
    <hyperlink ref="F497" r:id="rId30" display="https://podminky.urs.cz/item/CS_URS_2022_01/622143004"/>
    <hyperlink ref="F508" r:id="rId31" display="https://podminky.urs.cz/item/CS_URS_2022_01/622221041"/>
    <hyperlink ref="F518" r:id="rId32" display="https://podminky.urs.cz/item/CS_URS_2022_01/622221043"/>
    <hyperlink ref="F527" r:id="rId33" display="https://podminky.urs.cz/item/CS_URS_2022_01/622221043"/>
    <hyperlink ref="F533" r:id="rId34" display="https://podminky.urs.cz/item/CS_URS_2022_01/622222001"/>
    <hyperlink ref="F545" r:id="rId35" display="https://podminky.urs.cz/item/CS_URS_2022_01/622252001"/>
    <hyperlink ref="F550" r:id="rId36" display="https://podminky.urs.cz/item/CS_URS_2022_01/622252002"/>
    <hyperlink ref="F577" r:id="rId37" display="https://podminky.urs.cz/item/CS_URS_2022_01/622325102"/>
    <hyperlink ref="F592" r:id="rId38" display="https://podminky.urs.cz/item/CS_URS_2022_01/622325219"/>
    <hyperlink ref="F599" r:id="rId39" display="https://podminky.urs.cz/item/CS_URS_2022_01/622325653"/>
    <hyperlink ref="F608" r:id="rId40" display="https://podminky.urs.cz/item/CS_URS_2022_01/622151001"/>
    <hyperlink ref="F610" r:id="rId41" display="https://podminky.urs.cz/item/CS_URS_2022_01/622531012"/>
    <hyperlink ref="F631" r:id="rId42" display="https://podminky.urs.cz/item/CS_URS_2022_01/629991012"/>
    <hyperlink ref="F645" r:id="rId43" display="https://podminky.urs.cz/item/CS_URS_2022_01/629995101"/>
    <hyperlink ref="F657" r:id="rId44" display="https://podminky.urs.cz/item/CS_URS_2022_01/636211420"/>
    <hyperlink ref="F663" r:id="rId45" display="https://podminky.urs.cz/item/CS_URS_2022_01/642944121"/>
    <hyperlink ref="F670" r:id="rId46" display="https://podminky.urs.cz/item/CS_URS_2022_01/642945111"/>
    <hyperlink ref="F675" r:id="rId47" display="https://podminky.urs.cz/item/CS_URS_2022_01/941211112"/>
    <hyperlink ref="F688" r:id="rId48" display="https://podminky.urs.cz/item/CS_URS_2022_01/941211211"/>
    <hyperlink ref="F691" r:id="rId49" display="https://podminky.urs.cz/item/CS_URS_2022_01/941211812"/>
    <hyperlink ref="F693" r:id="rId50" display="https://podminky.urs.cz/item/CS_URS_2022_01/944511111"/>
    <hyperlink ref="F695" r:id="rId51" display="https://podminky.urs.cz/item/CS_URS_2022_01/944511211"/>
    <hyperlink ref="F697" r:id="rId52" display="https://podminky.urs.cz/item/CS_URS_2022_01/944511811"/>
    <hyperlink ref="F699" r:id="rId53" display="https://podminky.urs.cz/item/CS_URS_2022_01/949101111"/>
    <hyperlink ref="F710" r:id="rId54" display="https://podminky.urs.cz/item/CS_URS_2022_01/949101112"/>
    <hyperlink ref="F723" r:id="rId55" display="https://podminky.urs.cz/item/CS_URS_2022_01/952901111"/>
    <hyperlink ref="F735" r:id="rId56" display="https://podminky.urs.cz/item/CS_URS_2022_01/962032230"/>
    <hyperlink ref="F753" r:id="rId57" display="https://podminky.urs.cz/item/CS_URS_2022_01/962081141"/>
    <hyperlink ref="F757" r:id="rId58" display="https://podminky.urs.cz/item/CS_URS_2022_01/965031131"/>
    <hyperlink ref="F765" r:id="rId59" display="https://podminky.urs.cz/item/CS_URS_2022_01/965041441"/>
    <hyperlink ref="F769" r:id="rId60" display="https://podminky.urs.cz/item/CS_URS_2022_01/965045113"/>
    <hyperlink ref="F773" r:id="rId61" display="https://podminky.urs.cz/item/CS_URS_2022_01/965082933"/>
    <hyperlink ref="F781" r:id="rId62" display="https://podminky.urs.cz/item/CS_URS_2022_01/967031132"/>
    <hyperlink ref="F787" r:id="rId63" display="https://podminky.urs.cz/item/CS_URS_2022_01/968072455"/>
    <hyperlink ref="F799" r:id="rId64" display="https://podminky.urs.cz/item/CS_URS_2022_01/971033621"/>
    <hyperlink ref="F805" r:id="rId65" display="https://podminky.urs.cz/item/CS_URS_2022_01/973031325"/>
    <hyperlink ref="F815" r:id="rId66" display="https://podminky.urs.cz/item/CS_URS_2022_01/974031664"/>
    <hyperlink ref="F821" r:id="rId67" display="https://podminky.urs.cz/item/CS_URS_2022_01/978011141"/>
    <hyperlink ref="F823" r:id="rId68" display="https://podminky.urs.cz/item/CS_URS_2022_01/978013141"/>
    <hyperlink ref="F825" r:id="rId69" display="https://podminky.urs.cz/item/CS_URS_2022_01/978019341"/>
    <hyperlink ref="F827" r:id="rId70" display="https://podminky.urs.cz/item/CS_URS_2022_01/978036141"/>
    <hyperlink ref="F829" r:id="rId71" display="https://podminky.urs.cz/item/CS_URS_2022_01/978059511"/>
    <hyperlink ref="F867" r:id="rId72" display="https://podminky.urs.cz/item/CS_URS_2022_01/997013154"/>
    <hyperlink ref="F869" r:id="rId73" display="https://podminky.urs.cz/item/CS_URS_2022_01/997013501"/>
    <hyperlink ref="F871" r:id="rId74" display="https://podminky.urs.cz/item/CS_URS_2022_01/997013509"/>
    <hyperlink ref="F874" r:id="rId75" display="https://podminky.urs.cz/item/CS_URS_2022_01/997013631"/>
    <hyperlink ref="F877" r:id="rId76" display="https://podminky.urs.cz/item/CS_URS_2022_01/998017003"/>
    <hyperlink ref="F881" r:id="rId77" display="https://podminky.urs.cz/item/CS_URS_2022_01/712431801"/>
    <hyperlink ref="F887" r:id="rId78" display="https://podminky.urs.cz/item/CS_URS_2022_01/712300845"/>
    <hyperlink ref="F891" r:id="rId79" display="https://podminky.urs.cz/item/CS_URS_2022_01/712340833"/>
    <hyperlink ref="F895" r:id="rId80" display="https://podminky.urs.cz/item/CS_URS_2022_01/712431111"/>
    <hyperlink ref="F901" r:id="rId81" display="https://podminky.urs.cz/item/CS_URS_2022_01/998712203"/>
    <hyperlink ref="F904" r:id="rId82" display="https://podminky.urs.cz/item/CS_URS_2022_01/713111111"/>
    <hyperlink ref="F914" r:id="rId83" display="https://podminky.urs.cz/item/CS_URS_2022_01/713114124"/>
    <hyperlink ref="F918" r:id="rId84" display="https://podminky.urs.cz/item/CS_URS_2022_01/713121111"/>
    <hyperlink ref="F933" r:id="rId85" display="https://podminky.urs.cz/item/CS_URS_2022_01/713131141"/>
    <hyperlink ref="F939" r:id="rId86" display="https://podminky.urs.cz/item/CS_URS_2022_01/713152201"/>
    <hyperlink ref="F945" r:id="rId87" display="https://podminky.urs.cz/item/CS_URS_2022_01/713191133"/>
    <hyperlink ref="F952" r:id="rId88" display="https://podminky.urs.cz/item/CS_URS_2022_01/998713203"/>
    <hyperlink ref="F963" r:id="rId89" display="https://podminky.urs.cz/item/CS_URS_2022_01/998714203"/>
    <hyperlink ref="F980" r:id="rId90" display="https://podminky.urs.cz/item/CS_URS_2022_01/762331921"/>
    <hyperlink ref="F984" r:id="rId91" display="https://podminky.urs.cz/item/CS_URS_2022_01/762331922"/>
    <hyperlink ref="F991" r:id="rId92" display="https://podminky.urs.cz/item/CS_URS_2022_01/762331933"/>
    <hyperlink ref="F995" r:id="rId93" display="https://podminky.urs.cz/item/CS_URS_2022_01/762331942"/>
    <hyperlink ref="F999" r:id="rId94" display="https://podminky.urs.cz/item/CS_URS_2022_01/762341811"/>
    <hyperlink ref="F1003" r:id="rId95" display="https://podminky.urs.cz/item/CS_URS_2022_01/762341931"/>
    <hyperlink ref="F1008" r:id="rId96" display="https://podminky.urs.cz/item/CS_URS_2022_01/762815811"/>
    <hyperlink ref="F1016" r:id="rId97" display="https://podminky.urs.cz/item/CS_URS_2022_01/762083111"/>
    <hyperlink ref="F1024" r:id="rId98" display="https://podminky.urs.cz/item/CS_URS_2022_01/762333631"/>
    <hyperlink ref="F1031" r:id="rId99" display="https://podminky.urs.cz/item/CS_URS_2022_01/762333632"/>
    <hyperlink ref="F1054" r:id="rId100" display="https://podminky.urs.cz/item/CS_URS_2022_01/762333635"/>
    <hyperlink ref="F1061" r:id="rId101" display="https://podminky.urs.cz/item/CS_URS_2022_01/762341026"/>
    <hyperlink ref="F1065" r:id="rId102" display="https://podminky.urs.cz/item/CS_URS_2022_01/762342314"/>
    <hyperlink ref="F1071" r:id="rId103" display="https://podminky.urs.cz/item/CS_URS_2022_01/762342523"/>
    <hyperlink ref="F1077" r:id="rId104" display="https://podminky.urs.cz/item/CS_URS_2022_01/762343911"/>
    <hyperlink ref="F1082" r:id="rId105" display="https://podminky.urs.cz/item/CS_URS_2022_01/762381013"/>
    <hyperlink ref="F1084" r:id="rId106" display="https://podminky.urs.cz/item/CS_URS_2022_01/762395000"/>
    <hyperlink ref="F1105" r:id="rId107" display="https://podminky.urs.cz/item/CS_URS_2022_01/762420011"/>
    <hyperlink ref="F1111" r:id="rId108" display="https://podminky.urs.cz/item/CS_URS_2022_01/762511296"/>
    <hyperlink ref="F1124" r:id="rId109" display="https://podminky.urs.cz/item/CS_URS_2022_01/762810026"/>
    <hyperlink ref="F1131" r:id="rId110" display="https://podminky.urs.cz/item/CS_URS_2022_01/762812935"/>
    <hyperlink ref="F1139" r:id="rId111" display="https://podminky.urs.cz/item/CS_URS_2022_01/762822120"/>
    <hyperlink ref="F1147" r:id="rId112" display="https://podminky.urs.cz/item/CS_URS_2022_01/762822130"/>
    <hyperlink ref="F1153" r:id="rId113" display="https://podminky.urs.cz/item/CS_URS_2022_01/762895000"/>
    <hyperlink ref="F1159" r:id="rId114" display="https://podminky.urs.cz/item/CS_URS_2022_01/998762203"/>
    <hyperlink ref="F1162" r:id="rId115" display="https://podminky.urs.cz/item/CS_URS_2022_01/763111333"/>
    <hyperlink ref="F1168" r:id="rId116" display="https://podminky.urs.cz/item/CS_URS_2022_01/763111426"/>
    <hyperlink ref="F1173" r:id="rId117" display="https://podminky.urs.cz/item/CS_URS_2022_01/763111717"/>
    <hyperlink ref="F1176" r:id="rId118" display="https://podminky.urs.cz/item/CS_URS_2022_01/763121422"/>
    <hyperlink ref="F1195" r:id="rId119" display="https://podminky.urs.cz/item/CS_URS_2022_01/763121426"/>
    <hyperlink ref="F1209" r:id="rId120" display="https://podminky.urs.cz/item/CS_URS_2022_01/763121714"/>
    <hyperlink ref="F1212" r:id="rId121" display="https://podminky.urs.cz/item/CS_URS_2022_01/763131411"/>
    <hyperlink ref="F1229" r:id="rId122" display="https://podminky.urs.cz/item/CS_URS_2022_01/763131431"/>
    <hyperlink ref="F1238" r:id="rId123" display="https://podminky.urs.cz/item/CS_URS_2022_01/763131451"/>
    <hyperlink ref="F1253" r:id="rId124" display="https://podminky.urs.cz/item/CS_URS_2022_01/763131471"/>
    <hyperlink ref="F1261" r:id="rId125" display="https://podminky.urs.cz/item/CS_URS_2022_01/763131491"/>
    <hyperlink ref="F1270" r:id="rId126" display="https://podminky.urs.cz/item/CS_URS_2022_01/763131714"/>
    <hyperlink ref="F1273" r:id="rId127" display="https://podminky.urs.cz/item/CS_URS_2022_01/763131751"/>
    <hyperlink ref="F1279" r:id="rId128" display="https://podminky.urs.cz/item/CS_URS_2022_01/763181311"/>
    <hyperlink ref="F1297" r:id="rId129" display="https://podminky.urs.cz/item/CS_URS_2022_01/763711122"/>
    <hyperlink ref="F1305" r:id="rId130" display="https://podminky.urs.cz/item/CS_URS_2022_01/998763403"/>
    <hyperlink ref="F1308" r:id="rId131" display="https://podminky.urs.cz/item/CS_URS_2022_01/764001841"/>
    <hyperlink ref="F1314" r:id="rId132" display="https://podminky.urs.cz/item/CS_URS_2022_01/764001861"/>
    <hyperlink ref="F1318" r:id="rId133" display="https://podminky.urs.cz/item/CS_URS_2022_01/764001881"/>
    <hyperlink ref="F1322" r:id="rId134" display="https://podminky.urs.cz/item/CS_URS_2022_01/764001891"/>
    <hyperlink ref="F1327" r:id="rId135" display="https://podminky.urs.cz/item/CS_URS_2022_01/764002811"/>
    <hyperlink ref="F1331" r:id="rId136" display="https://podminky.urs.cz/item/CS_URS_2022_01/764002812"/>
    <hyperlink ref="F1337" r:id="rId137" display="https://podminky.urs.cz/item/CS_URS_2022_01/764002821"/>
    <hyperlink ref="F1344" r:id="rId138" display="https://podminky.urs.cz/item/CS_URS_2022_01/764002841"/>
    <hyperlink ref="F1351" r:id="rId139" display="https://podminky.urs.cz/item/CS_URS_2022_01/764002861"/>
    <hyperlink ref="F1358" r:id="rId140" display="https://podminky.urs.cz/item/CS_URS_2022_01/764002871"/>
    <hyperlink ref="F1366" r:id="rId141" display="https://podminky.urs.cz/item/CS_URS_2022_01/764003801"/>
    <hyperlink ref="F1372" r:id="rId142" display="https://podminky.urs.cz/item/CS_URS_2022_01/764004801"/>
    <hyperlink ref="F1376" r:id="rId143" display="https://podminky.urs.cz/item/CS_URS_2022_01/764004821"/>
    <hyperlink ref="F1382" r:id="rId144" display="https://podminky.urs.cz/item/CS_URS_2022_01/764004861"/>
    <hyperlink ref="F1389" r:id="rId145" display="https://podminky.urs.cz/item/CS_URS_2022_01/764042417"/>
    <hyperlink ref="F1406" r:id="rId146" display="https://podminky.urs.cz/item/CS_URS_2022_01/764211625"/>
    <hyperlink ref="F1413" r:id="rId147" display="https://podminky.urs.cz/item/CS_URS_2022_01/764211675"/>
    <hyperlink ref="F1417" r:id="rId148" display="https://podminky.urs.cz/item/CS_URS_2022_01/764212607"/>
    <hyperlink ref="F1424" r:id="rId149" display="https://podminky.urs.cz/item/CS_URS_2022_01/764212635"/>
    <hyperlink ref="F1428" r:id="rId150" display="https://podminky.urs.cz/item/CS_URS_2022_01/764216645"/>
    <hyperlink ref="F1434" r:id="rId151" display="https://podminky.urs.cz/item/CS_URS_2022_01/764242337"/>
    <hyperlink ref="F1442" r:id="rId152" display="https://podminky.urs.cz/item/CS_URS_2022_01/764245307"/>
    <hyperlink ref="F1446" r:id="rId153" display="https://podminky.urs.cz/item/CS_URS_2022_01/764248326"/>
    <hyperlink ref="F1450" r:id="rId154" display="https://podminky.urs.cz/item/CS_URS_2022_01/764311606"/>
    <hyperlink ref="F1458" r:id="rId155" display="https://podminky.urs.cz/item/CS_URS_2022_01/764011621"/>
    <hyperlink ref="F1465" r:id="rId156" display="https://podminky.urs.cz/item/CS_URS_2022_01/764041321"/>
    <hyperlink ref="F1469" r:id="rId157" display="https://podminky.urs.cz/item/CS_URS_2022_01/764315632"/>
    <hyperlink ref="F1475" r:id="rId158" display="https://podminky.urs.cz/item/CS_URS_2022_01/764315633"/>
    <hyperlink ref="F1479" r:id="rId159" display="https://podminky.urs.cz/item/CS_URS_2022_01/764541305"/>
    <hyperlink ref="F1483" r:id="rId160" display="https://podminky.urs.cz/item/CS_URS_2022_01/764541346"/>
    <hyperlink ref="F1487" r:id="rId161" display="https://podminky.urs.cz/item/CS_URS_2022_01/764543307"/>
    <hyperlink ref="F1493" r:id="rId162" display="https://podminky.urs.cz/item/CS_URS_2022_01/764543327"/>
    <hyperlink ref="F1495" r:id="rId163" display="https://podminky.urs.cz/item/CS_URS_2022_01/764503106"/>
    <hyperlink ref="F1500" r:id="rId164" display="https://podminky.urs.cz/item/CS_URS_2022_01/764548323"/>
    <hyperlink ref="F1504" r:id="rId165" display="https://podminky.urs.cz/item/CS_URS_2022_01/764548324"/>
    <hyperlink ref="F1509" r:id="rId166" display="https://podminky.urs.cz/item/CS_URS_2022_01/998764203"/>
    <hyperlink ref="F1512" r:id="rId167" display="https://podminky.urs.cz/item/CS_URS_2022_01/765191023"/>
    <hyperlink ref="F1518" r:id="rId168" display="https://podminky.urs.cz/item/CS_URS_2022_01/765191031"/>
    <hyperlink ref="F1523" r:id="rId169" display="https://podminky.urs.cz/item/CS_URS_2022_01/998765203"/>
    <hyperlink ref="F1526" r:id="rId170" display="https://podminky.urs.cz/item/CS_URS_2022_01/766411821"/>
    <hyperlink ref="F1545" r:id="rId171" display="https://podminky.urs.cz/item/CS_URS_2022_01/766411822"/>
    <hyperlink ref="F1562" r:id="rId172" display="https://podminky.urs.cz/item/CS_URS_2022_01/766660001"/>
    <hyperlink ref="F1574" r:id="rId173" display="https://podminky.urs.cz/item/CS_URS_2022_01/766660002"/>
    <hyperlink ref="F1579" r:id="rId174" display="https://podminky.urs.cz/item/CS_URS_2022_01/766660022"/>
    <hyperlink ref="F1584" r:id="rId175" display="https://podminky.urs.cz/item/CS_URS_2022_01/766660171"/>
    <hyperlink ref="F1589" r:id="rId176" display="https://podminky.urs.cz/item/CS_URS_2022_01/766660172"/>
    <hyperlink ref="F1594" r:id="rId177" display="https://podminky.urs.cz/item/CS_URS_2022_01/766660182"/>
    <hyperlink ref="F1598" r:id="rId178" display="https://podminky.urs.cz/item/CS_URS_2022_01/766671001"/>
    <hyperlink ref="F1609" r:id="rId179" display="https://podminky.urs.cz/item/CS_URS_2022_01/766682111"/>
    <hyperlink ref="F1615" r:id="rId180" display="https://podminky.urs.cz/item/CS_URS_2022_01/766682211"/>
    <hyperlink ref="F1622" r:id="rId181" display="https://podminky.urs.cz/item/CS_URS_2022_01/766811110"/>
    <hyperlink ref="F1646" r:id="rId182" display="https://podminky.urs.cz/item/CS_URS_2022_01/998766203"/>
    <hyperlink ref="F1649" r:id="rId183" display="https://podminky.urs.cz/item/CS_URS_2022_01/767851803"/>
    <hyperlink ref="F1653" r:id="rId184" display="https://podminky.urs.cz/item/CS_URS_2022_01/998767203"/>
    <hyperlink ref="F1656" r:id="rId185" display="https://podminky.urs.cz/item/CS_URS_2022_01/771571810"/>
    <hyperlink ref="F1672" r:id="rId186" display="https://podminky.urs.cz/item/CS_URS_2022_01/771111011"/>
    <hyperlink ref="F1674" r:id="rId187" display="https://podminky.urs.cz/item/CS_URS_2022_01/771121011"/>
    <hyperlink ref="F1676" r:id="rId188" display="https://podminky.urs.cz/item/CS_URS_2022_01/771151014"/>
    <hyperlink ref="F1685" r:id="rId189" display="https://podminky.urs.cz/item/CS_URS_2022_01/771591112"/>
    <hyperlink ref="F1694" r:id="rId190" display="https://podminky.urs.cz/item/CS_URS_2022_01/771591264"/>
    <hyperlink ref="F1714" r:id="rId191" display="https://podminky.urs.cz/item/CS_URS_2022_01/771574112"/>
    <hyperlink ref="F1731" r:id="rId192" display="https://podminky.urs.cz/item/CS_URS_2022_01/771591115"/>
    <hyperlink ref="F1768" r:id="rId193" display="https://podminky.urs.cz/item/CS_URS_2022_01/998771203"/>
    <hyperlink ref="F1771" r:id="rId194" display="https://podminky.urs.cz/item/CS_URS_2022_01/776301812"/>
    <hyperlink ref="F1775" r:id="rId195" display="https://podminky.urs.cz/item/CS_URS_2022_01/776410811"/>
    <hyperlink ref="F1798" r:id="rId196" display="https://podminky.urs.cz/item/CS_URS_2022_01/776201812"/>
    <hyperlink ref="F1811" r:id="rId197" display="https://podminky.urs.cz/item/CS_URS_2022_01/776501811"/>
    <hyperlink ref="F1815" r:id="rId198" display="https://podminky.urs.cz/item/CS_URS_2022_01/776111115"/>
    <hyperlink ref="F1830" r:id="rId199" display="https://podminky.urs.cz/item/CS_URS_2022_01/776111311"/>
    <hyperlink ref="F1832" r:id="rId200" display="https://podminky.urs.cz/item/CS_URS_2022_01/776111323"/>
    <hyperlink ref="F1835" r:id="rId201" display="https://podminky.urs.cz/item/CS_URS_2022_01/776121321"/>
    <hyperlink ref="F1846" r:id="rId202" display="https://podminky.urs.cz/item/CS_URS_2022_01/776121323"/>
    <hyperlink ref="F1850" r:id="rId203" display="https://podminky.urs.cz/item/CS_URS_2022_01/776121411"/>
    <hyperlink ref="F1858" r:id="rId204" display="https://podminky.urs.cz/item/CS_URS_2022_01/776121412"/>
    <hyperlink ref="F1862" r:id="rId205" display="https://podminky.urs.cz/item/CS_URS_2022_01/776141114"/>
    <hyperlink ref="F1866" r:id="rId206" display="https://podminky.urs.cz/item/CS_URS_2022_01/776241121"/>
    <hyperlink ref="F1884" r:id="rId207" display="https://podminky.urs.cz/item/CS_URS_2022_01/776341111"/>
    <hyperlink ref="F1893" r:id="rId208" display="https://podminky.urs.cz/item/CS_URS_2022_01/776341121"/>
    <hyperlink ref="F1906" r:id="rId209" display="https://podminky.urs.cz/item/CS_URS_2022_01/776411111"/>
    <hyperlink ref="F1948" r:id="rId210" display="https://podminky.urs.cz/item/CS_URS_2022_01/776411121"/>
    <hyperlink ref="F1968" r:id="rId211" display="https://podminky.urs.cz/item/CS_URS_2022_01/998776203"/>
    <hyperlink ref="F1971" r:id="rId212" display="https://podminky.urs.cz/item/CS_URS_2022_01/781121011"/>
    <hyperlink ref="F1973" r:id="rId213" display="https://podminky.urs.cz/item/CS_URS_2022_01/781131112"/>
    <hyperlink ref="F1993" r:id="rId214" display="https://podminky.urs.cz/item/CS_URS_2022_01/781474113"/>
    <hyperlink ref="F2057" r:id="rId215" display="https://podminky.urs.cz/item/CS_URS_2022_01/781494111"/>
    <hyperlink ref="F2080" r:id="rId216" display="https://podminky.urs.cz/item/CS_URS_2022_01/781494511"/>
    <hyperlink ref="F2115" r:id="rId217" display="https://podminky.urs.cz/item/CS_URS_2022_01/781495115"/>
    <hyperlink ref="F2175" r:id="rId218" display="https://podminky.urs.cz/item/CS_URS_2022_01/998781203"/>
    <hyperlink ref="F2178" r:id="rId219" display="https://podminky.urs.cz/item/CS_URS_2022_01/783314201"/>
    <hyperlink ref="F2191" r:id="rId220" display="https://podminky.urs.cz/item/CS_URS_2022_01/783314101"/>
    <hyperlink ref="F2200" r:id="rId221" display="https://podminky.urs.cz/item/CS_URS_2022_01/783315101"/>
    <hyperlink ref="F2202" r:id="rId222" display="https://podminky.urs.cz/item/CS_URS_2022_01/783317101"/>
    <hyperlink ref="F2204" r:id="rId223" display="https://podminky.urs.cz/item/CS_URS_2022_01/783823121"/>
    <hyperlink ref="F2206" r:id="rId224" display="https://podminky.urs.cz/item/CS_URS_2022_01/783827405"/>
    <hyperlink ref="F2212" r:id="rId225" display="https://podminky.urs.cz/item/CS_URS_2022_01/783823135"/>
    <hyperlink ref="F2214" r:id="rId226" display="https://podminky.urs.cz/item/CS_URS_2022_01/783827425"/>
    <hyperlink ref="F2217" r:id="rId227" display="https://podminky.urs.cz/item/CS_URS_2022_01/783823185"/>
    <hyperlink ref="F2219" r:id="rId228" display="https://podminky.urs.cz/item/CS_URS_2022_01/783827485"/>
    <hyperlink ref="F2228" r:id="rId229" display="https://podminky.urs.cz/item/CS_URS_2022_01/784121001"/>
    <hyperlink ref="F2242" r:id="rId230" display="https://podminky.urs.cz/item/CS_URS_2022_01/784121007"/>
    <hyperlink ref="F2246" r:id="rId231" display="https://podminky.urs.cz/item/CS_URS_2022_01/784181101"/>
    <hyperlink ref="F2248" r:id="rId232" display="https://podminky.urs.cz/item/CS_URS_2022_01/784181107"/>
    <hyperlink ref="F2250" r:id="rId233" display="https://podminky.urs.cz/item/CS_URS_2022_01/784211101"/>
    <hyperlink ref="F2273" r:id="rId234" display="https://podminky.urs.cz/item/CS_URS_2022_01/784211107"/>
    <hyperlink ref="F2277" r:id="rId235" display="https://podminky.urs.cz/item/CS_URS_2022_01/784211163"/>
    <hyperlink ref="F2300" r:id="rId236" display="https://podminky.urs.cz/item/CS_URS_2022_01/460893111"/>
    <hyperlink ref="F2305" r:id="rId237" display="https://podminky.urs.cz/item/CS_URS_2022_01/460911121"/>
    <hyperlink ref="F2307" r:id="rId238" display="https://podminky.urs.cz/item/CS_URS_2022_01/460911122"/>
    <hyperlink ref="F2309" r:id="rId239" display="https://podminky.urs.cz/item/CS_URS_2022_01/566901143"/>
    <hyperlink ref="F2312" r:id="rId240" display="https://podminky.urs.cz/item/CS_URS_2022_01/460921221"/>
    <hyperlink ref="F2315" r:id="rId241" display="https://podminky.urs.cz/item/CS_URS_2022_01/46092122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workbookViewId="0" topLeftCell="A100">
      <selection activeCell="C108" sqref="C108"/>
    </sheetView>
  </sheetViews>
  <sheetFormatPr defaultColWidth="9.140625" defaultRowHeight="12"/>
  <cols>
    <col min="2" max="2" width="18.421875" style="0" customWidth="1"/>
    <col min="3" max="3" width="40.28125" style="0" customWidth="1"/>
    <col min="4" max="4" width="7.00390625" style="0" customWidth="1"/>
    <col min="5" max="5" width="11.140625" style="0" customWidth="1"/>
    <col min="6" max="6" width="17.28125" style="0" customWidth="1"/>
    <col min="7" max="7" width="18.28125" style="0" customWidth="1"/>
  </cols>
  <sheetData>
    <row r="1" spans="1:8" ht="12">
      <c r="A1" s="338"/>
      <c r="B1" s="338"/>
      <c r="C1" s="338"/>
      <c r="D1" s="338"/>
      <c r="E1" s="344"/>
      <c r="F1" s="338"/>
      <c r="G1" s="338"/>
      <c r="H1" s="338"/>
    </row>
    <row r="2" spans="1:8" ht="12">
      <c r="A2" s="338" t="s">
        <v>3036</v>
      </c>
      <c r="B2" s="338" t="s">
        <v>3037</v>
      </c>
      <c r="C2" s="345" t="s">
        <v>3038</v>
      </c>
      <c r="D2" s="338"/>
      <c r="E2" s="344"/>
      <c r="F2" s="338" t="s">
        <v>3039</v>
      </c>
      <c r="G2" s="338" t="s">
        <v>3040</v>
      </c>
      <c r="H2" s="338" t="s">
        <v>3041</v>
      </c>
    </row>
    <row r="3" spans="1:8" ht="12">
      <c r="A3" s="338" t="s">
        <v>3036</v>
      </c>
      <c r="B3" s="338" t="s">
        <v>3042</v>
      </c>
      <c r="C3" s="345" t="s">
        <v>3043</v>
      </c>
      <c r="D3" s="338"/>
      <c r="E3" s="344"/>
      <c r="F3" s="338" t="s">
        <v>3044</v>
      </c>
      <c r="G3" s="338" t="s">
        <v>3045</v>
      </c>
      <c r="H3" s="338" t="s">
        <v>3046</v>
      </c>
    </row>
    <row r="4" spans="1:8" ht="12">
      <c r="A4" s="338"/>
      <c r="B4" s="338"/>
      <c r="C4" s="345"/>
      <c r="D4" s="338"/>
      <c r="E4" s="344"/>
      <c r="F4" s="338"/>
      <c r="G4" s="338"/>
      <c r="H4" s="338"/>
    </row>
    <row r="5" spans="1:8" ht="12">
      <c r="A5" s="338" t="s">
        <v>3047</v>
      </c>
      <c r="B5" s="345" t="s">
        <v>3048</v>
      </c>
      <c r="C5" s="345" t="s">
        <v>3049</v>
      </c>
      <c r="D5" s="345" t="s">
        <v>3050</v>
      </c>
      <c r="E5" s="346" t="s">
        <v>3051</v>
      </c>
      <c r="F5" s="345" t="s">
        <v>3052</v>
      </c>
      <c r="G5" s="345" t="s">
        <v>3053</v>
      </c>
      <c r="H5" s="345"/>
    </row>
    <row r="6" spans="1:8" ht="12">
      <c r="A6" s="338"/>
      <c r="B6" s="338"/>
      <c r="C6" s="345"/>
      <c r="D6" s="338"/>
      <c r="E6" s="344"/>
      <c r="F6" s="338"/>
      <c r="G6" s="338"/>
      <c r="H6" s="338"/>
    </row>
    <row r="7" spans="1:8" ht="12">
      <c r="A7" s="338" t="s">
        <v>3054</v>
      </c>
      <c r="B7" s="338" t="s">
        <v>3055</v>
      </c>
      <c r="C7" s="345" t="s">
        <v>3056</v>
      </c>
      <c r="D7" s="338"/>
      <c r="E7" s="344"/>
      <c r="F7" s="338"/>
      <c r="G7" s="338"/>
      <c r="H7" s="338"/>
    </row>
    <row r="8" spans="1:8" ht="12">
      <c r="A8" s="338"/>
      <c r="B8" s="338"/>
      <c r="C8" s="345"/>
      <c r="D8" s="338"/>
      <c r="E8" s="344"/>
      <c r="F8" s="338"/>
      <c r="G8" s="338"/>
      <c r="H8" s="338"/>
    </row>
    <row r="9" spans="1:8" ht="12">
      <c r="A9" s="338"/>
      <c r="B9" s="338" t="s">
        <v>3057</v>
      </c>
      <c r="C9" s="345" t="s">
        <v>3058</v>
      </c>
      <c r="D9" s="338"/>
      <c r="E9" s="344"/>
      <c r="F9" s="338"/>
      <c r="G9" s="338"/>
      <c r="H9" s="338"/>
    </row>
    <row r="10" spans="1:8" ht="22.5">
      <c r="A10" s="338">
        <v>1</v>
      </c>
      <c r="B10" s="338" t="s">
        <v>3059</v>
      </c>
      <c r="C10" s="345" t="s">
        <v>3060</v>
      </c>
      <c r="D10" s="338" t="s">
        <v>227</v>
      </c>
      <c r="E10" s="344">
        <v>149</v>
      </c>
      <c r="F10" s="496"/>
      <c r="G10" s="344">
        <f aca="true" t="shared" si="0" ref="G10:G110">E10*F10</f>
        <v>0</v>
      </c>
      <c r="H10" s="338"/>
    </row>
    <row r="11" spans="1:8" ht="12">
      <c r="A11" s="338">
        <v>2</v>
      </c>
      <c r="B11" s="338" t="s">
        <v>3061</v>
      </c>
      <c r="C11" s="345" t="s">
        <v>3062</v>
      </c>
      <c r="D11" s="338" t="s">
        <v>227</v>
      </c>
      <c r="E11" s="344">
        <v>15</v>
      </c>
      <c r="F11" s="496"/>
      <c r="G11" s="344">
        <f t="shared" si="0"/>
        <v>0</v>
      </c>
      <c r="H11" s="338"/>
    </row>
    <row r="12" spans="1:8" ht="12">
      <c r="A12" s="338">
        <v>3</v>
      </c>
      <c r="B12" s="338" t="s">
        <v>3063</v>
      </c>
      <c r="C12" s="345" t="s">
        <v>3064</v>
      </c>
      <c r="D12" s="338" t="s">
        <v>227</v>
      </c>
      <c r="E12" s="344">
        <v>8</v>
      </c>
      <c r="F12" s="496"/>
      <c r="G12" s="344">
        <f t="shared" si="0"/>
        <v>0</v>
      </c>
      <c r="H12" s="338"/>
    </row>
    <row r="13" spans="1:8" ht="12">
      <c r="A13" s="338">
        <v>4</v>
      </c>
      <c r="B13" s="338" t="s">
        <v>3065</v>
      </c>
      <c r="C13" s="345" t="s">
        <v>3066</v>
      </c>
      <c r="D13" s="338" t="s">
        <v>227</v>
      </c>
      <c r="E13" s="344">
        <v>4</v>
      </c>
      <c r="F13" s="496"/>
      <c r="G13" s="344">
        <f t="shared" si="0"/>
        <v>0</v>
      </c>
      <c r="H13" s="338"/>
    </row>
    <row r="14" spans="1:8" ht="12">
      <c r="A14" s="338">
        <v>5</v>
      </c>
      <c r="B14" s="338" t="s">
        <v>3067</v>
      </c>
      <c r="C14" s="345" t="s">
        <v>3068</v>
      </c>
      <c r="D14" s="338" t="s">
        <v>227</v>
      </c>
      <c r="E14" s="344">
        <v>27</v>
      </c>
      <c r="F14" s="496"/>
      <c r="G14" s="344">
        <f t="shared" si="0"/>
        <v>0</v>
      </c>
      <c r="H14" s="338"/>
    </row>
    <row r="15" spans="1:8" ht="22.5">
      <c r="A15" s="338">
        <v>6</v>
      </c>
      <c r="B15" s="338" t="s">
        <v>3069</v>
      </c>
      <c r="C15" s="345" t="s">
        <v>3070</v>
      </c>
      <c r="D15" s="338" t="s">
        <v>3071</v>
      </c>
      <c r="E15" s="344">
        <v>4</v>
      </c>
      <c r="F15" s="496"/>
      <c r="G15" s="344">
        <f t="shared" si="0"/>
        <v>0</v>
      </c>
      <c r="H15" s="338"/>
    </row>
    <row r="16" spans="1:8" ht="12">
      <c r="A16" s="338">
        <v>7</v>
      </c>
      <c r="B16" s="338" t="s">
        <v>3072</v>
      </c>
      <c r="C16" s="345" t="s">
        <v>3073</v>
      </c>
      <c r="D16" s="338" t="s">
        <v>227</v>
      </c>
      <c r="E16" s="344">
        <v>40</v>
      </c>
      <c r="F16" s="496"/>
      <c r="G16" s="344">
        <f t="shared" si="0"/>
        <v>0</v>
      </c>
      <c r="H16" s="338"/>
    </row>
    <row r="17" spans="1:8" ht="12">
      <c r="A17" s="338">
        <v>8</v>
      </c>
      <c r="B17" s="338" t="s">
        <v>3074</v>
      </c>
      <c r="C17" s="345" t="s">
        <v>3075</v>
      </c>
      <c r="D17" s="338" t="s">
        <v>227</v>
      </c>
      <c r="E17" s="344">
        <v>29</v>
      </c>
      <c r="F17" s="496"/>
      <c r="G17" s="344">
        <f t="shared" si="0"/>
        <v>0</v>
      </c>
      <c r="H17" s="338"/>
    </row>
    <row r="18" spans="1:8" ht="12">
      <c r="A18" s="338">
        <v>9</v>
      </c>
      <c r="B18" s="338" t="s">
        <v>3076</v>
      </c>
      <c r="C18" s="345" t="s">
        <v>3077</v>
      </c>
      <c r="D18" s="338" t="s">
        <v>227</v>
      </c>
      <c r="E18" s="344">
        <v>17</v>
      </c>
      <c r="F18" s="496"/>
      <c r="G18" s="344">
        <f t="shared" si="0"/>
        <v>0</v>
      </c>
      <c r="H18" s="338"/>
    </row>
    <row r="19" spans="1:8" ht="12">
      <c r="A19" s="338">
        <v>10</v>
      </c>
      <c r="B19" s="338" t="s">
        <v>3078</v>
      </c>
      <c r="C19" s="345" t="s">
        <v>3079</v>
      </c>
      <c r="D19" s="338" t="s">
        <v>227</v>
      </c>
      <c r="E19" s="344">
        <v>42</v>
      </c>
      <c r="F19" s="496"/>
      <c r="G19" s="344">
        <f t="shared" si="0"/>
        <v>0</v>
      </c>
      <c r="H19" s="338"/>
    </row>
    <row r="20" spans="1:8" ht="12">
      <c r="A20" s="338">
        <v>11</v>
      </c>
      <c r="B20" s="338" t="s">
        <v>3080</v>
      </c>
      <c r="C20" s="345" t="s">
        <v>3081</v>
      </c>
      <c r="D20" s="338" t="s">
        <v>3082</v>
      </c>
      <c r="E20" s="344">
        <v>12</v>
      </c>
      <c r="F20" s="496"/>
      <c r="G20" s="344">
        <f t="shared" si="0"/>
        <v>0</v>
      </c>
      <c r="H20" s="338"/>
    </row>
    <row r="21" spans="1:8" ht="12">
      <c r="A21" s="338">
        <v>12</v>
      </c>
      <c r="B21" s="338" t="s">
        <v>3083</v>
      </c>
      <c r="C21" s="345" t="s">
        <v>3084</v>
      </c>
      <c r="D21" s="338" t="s">
        <v>227</v>
      </c>
      <c r="E21" s="344">
        <v>17</v>
      </c>
      <c r="F21" s="496"/>
      <c r="G21" s="344">
        <f t="shared" si="0"/>
        <v>0</v>
      </c>
      <c r="H21" s="338"/>
    </row>
    <row r="22" spans="1:8" ht="12">
      <c r="A22" s="338">
        <v>13</v>
      </c>
      <c r="B22" s="338" t="s">
        <v>3085</v>
      </c>
      <c r="C22" s="345" t="s">
        <v>3086</v>
      </c>
      <c r="D22" s="338" t="s">
        <v>227</v>
      </c>
      <c r="E22" s="344">
        <v>19</v>
      </c>
      <c r="F22" s="496"/>
      <c r="G22" s="344">
        <f t="shared" si="0"/>
        <v>0</v>
      </c>
      <c r="H22" s="338"/>
    </row>
    <row r="23" spans="1:8" ht="12">
      <c r="A23" s="338">
        <v>14</v>
      </c>
      <c r="B23" s="338" t="s">
        <v>3087</v>
      </c>
      <c r="C23" s="345" t="s">
        <v>3088</v>
      </c>
      <c r="D23" s="338" t="s">
        <v>3082</v>
      </c>
      <c r="E23" s="344">
        <v>31</v>
      </c>
      <c r="F23" s="496"/>
      <c r="G23" s="344">
        <f t="shared" si="0"/>
        <v>0</v>
      </c>
      <c r="H23" s="338"/>
    </row>
    <row r="24" spans="1:8" ht="12">
      <c r="A24" s="338">
        <v>15</v>
      </c>
      <c r="B24" s="338" t="s">
        <v>3089</v>
      </c>
      <c r="C24" s="345" t="s">
        <v>3090</v>
      </c>
      <c r="D24" s="338" t="s">
        <v>3082</v>
      </c>
      <c r="E24" s="344">
        <v>10</v>
      </c>
      <c r="F24" s="496"/>
      <c r="G24" s="344">
        <f t="shared" si="0"/>
        <v>0</v>
      </c>
      <c r="H24" s="338"/>
    </row>
    <row r="25" spans="1:8" ht="12">
      <c r="A25" s="338">
        <v>16</v>
      </c>
      <c r="B25" s="338" t="s">
        <v>3091</v>
      </c>
      <c r="C25" s="345" t="s">
        <v>3092</v>
      </c>
      <c r="D25" s="338" t="s">
        <v>3082</v>
      </c>
      <c r="E25" s="344">
        <v>17</v>
      </c>
      <c r="F25" s="496"/>
      <c r="G25" s="344">
        <f t="shared" si="0"/>
        <v>0</v>
      </c>
      <c r="H25" s="338"/>
    </row>
    <row r="26" spans="1:8" ht="12">
      <c r="A26" s="338">
        <v>17</v>
      </c>
      <c r="B26" s="338" t="s">
        <v>3093</v>
      </c>
      <c r="C26" s="345" t="s">
        <v>3094</v>
      </c>
      <c r="D26" s="338" t="s">
        <v>3082</v>
      </c>
      <c r="E26" s="344">
        <v>1</v>
      </c>
      <c r="F26" s="496"/>
      <c r="G26" s="344">
        <f t="shared" si="0"/>
        <v>0</v>
      </c>
      <c r="H26" s="338"/>
    </row>
    <row r="27" spans="1:8" ht="12">
      <c r="A27" s="338">
        <v>18</v>
      </c>
      <c r="B27" s="338" t="s">
        <v>3095</v>
      </c>
      <c r="C27" s="345" t="s">
        <v>3096</v>
      </c>
      <c r="D27" s="338" t="s">
        <v>3082</v>
      </c>
      <c r="E27" s="344">
        <v>10</v>
      </c>
      <c r="F27" s="496"/>
      <c r="G27" s="344">
        <f t="shared" si="0"/>
        <v>0</v>
      </c>
      <c r="H27" s="338"/>
    </row>
    <row r="28" spans="1:8" ht="22.5">
      <c r="A28" s="338">
        <v>19</v>
      </c>
      <c r="B28" s="338" t="s">
        <v>3097</v>
      </c>
      <c r="C28" s="345" t="s">
        <v>3098</v>
      </c>
      <c r="D28" s="338" t="s">
        <v>3099</v>
      </c>
      <c r="E28" s="344">
        <v>9</v>
      </c>
      <c r="F28" s="496"/>
      <c r="G28" s="344">
        <f t="shared" si="0"/>
        <v>0</v>
      </c>
      <c r="H28" s="338"/>
    </row>
    <row r="29" spans="1:8" ht="22.5">
      <c r="A29" s="338">
        <v>20</v>
      </c>
      <c r="B29" s="338" t="s">
        <v>3100</v>
      </c>
      <c r="C29" s="345" t="s">
        <v>3101</v>
      </c>
      <c r="D29" s="338" t="s">
        <v>3082</v>
      </c>
      <c r="E29" s="344">
        <v>4</v>
      </c>
      <c r="F29" s="496"/>
      <c r="G29" s="344">
        <f t="shared" si="0"/>
        <v>0</v>
      </c>
      <c r="H29" s="338"/>
    </row>
    <row r="30" spans="1:8" ht="22.5">
      <c r="A30" s="338">
        <v>21</v>
      </c>
      <c r="B30" s="338" t="s">
        <v>3102</v>
      </c>
      <c r="C30" s="345" t="s">
        <v>3103</v>
      </c>
      <c r="D30" s="338" t="s">
        <v>3104</v>
      </c>
      <c r="E30" s="344">
        <v>1</v>
      </c>
      <c r="F30" s="496"/>
      <c r="G30" s="344">
        <f t="shared" si="0"/>
        <v>0</v>
      </c>
      <c r="H30" s="338"/>
    </row>
    <row r="31" spans="1:8" ht="12">
      <c r="A31" s="338">
        <v>22</v>
      </c>
      <c r="B31" s="338" t="s">
        <v>3105</v>
      </c>
      <c r="C31" s="345" t="s">
        <v>3106</v>
      </c>
      <c r="D31" s="338" t="s">
        <v>3082</v>
      </c>
      <c r="E31" s="344">
        <v>11</v>
      </c>
      <c r="F31" s="496"/>
      <c r="G31" s="344">
        <f t="shared" si="0"/>
        <v>0</v>
      </c>
      <c r="H31" s="338"/>
    </row>
    <row r="32" spans="1:8" ht="12">
      <c r="A32" s="338">
        <v>23</v>
      </c>
      <c r="B32" s="338" t="s">
        <v>3107</v>
      </c>
      <c r="C32" s="345" t="s">
        <v>3108</v>
      </c>
      <c r="D32" s="338" t="s">
        <v>3104</v>
      </c>
      <c r="E32" s="344">
        <v>2</v>
      </c>
      <c r="F32" s="496"/>
      <c r="G32" s="344">
        <f t="shared" si="0"/>
        <v>0</v>
      </c>
      <c r="H32" s="338"/>
    </row>
    <row r="33" spans="1:8" ht="12">
      <c r="A33" s="338">
        <v>24</v>
      </c>
      <c r="B33" s="338" t="s">
        <v>3109</v>
      </c>
      <c r="C33" s="345" t="s">
        <v>3110</v>
      </c>
      <c r="D33" s="338" t="s">
        <v>3082</v>
      </c>
      <c r="E33" s="344">
        <v>1</v>
      </c>
      <c r="F33" s="496"/>
      <c r="G33" s="344">
        <f t="shared" si="0"/>
        <v>0</v>
      </c>
      <c r="H33" s="338"/>
    </row>
    <row r="34" spans="1:8" ht="12">
      <c r="A34" s="338">
        <v>25</v>
      </c>
      <c r="B34" s="338" t="s">
        <v>3111</v>
      </c>
      <c r="C34" s="345" t="s">
        <v>3112</v>
      </c>
      <c r="D34" s="338" t="s">
        <v>3082</v>
      </c>
      <c r="E34" s="344">
        <v>6</v>
      </c>
      <c r="F34" s="496"/>
      <c r="G34" s="344">
        <f t="shared" si="0"/>
        <v>0</v>
      </c>
      <c r="H34" s="338"/>
    </row>
    <row r="35" spans="1:8" ht="12">
      <c r="A35" s="338">
        <v>26</v>
      </c>
      <c r="B35" s="338" t="s">
        <v>3113</v>
      </c>
      <c r="C35" s="345" t="s">
        <v>3114</v>
      </c>
      <c r="D35" s="338" t="s">
        <v>3104</v>
      </c>
      <c r="E35" s="344">
        <v>1</v>
      </c>
      <c r="F35" s="496"/>
      <c r="G35" s="344">
        <f t="shared" si="0"/>
        <v>0</v>
      </c>
      <c r="H35" s="338"/>
    </row>
    <row r="36" spans="1:8" ht="12">
      <c r="A36" s="338">
        <v>27</v>
      </c>
      <c r="B36" s="338" t="s">
        <v>3115</v>
      </c>
      <c r="C36" s="345" t="s">
        <v>3116</v>
      </c>
      <c r="D36" s="338" t="s">
        <v>227</v>
      </c>
      <c r="E36" s="344">
        <v>149</v>
      </c>
      <c r="F36" s="496"/>
      <c r="G36" s="344">
        <f t="shared" si="0"/>
        <v>0</v>
      </c>
      <c r="H36" s="338"/>
    </row>
    <row r="37" spans="1:8" ht="12">
      <c r="A37" s="338">
        <v>28</v>
      </c>
      <c r="B37" s="338" t="s">
        <v>3117</v>
      </c>
      <c r="C37" s="345" t="s">
        <v>3118</v>
      </c>
      <c r="D37" s="338" t="s">
        <v>3082</v>
      </c>
      <c r="E37" s="344">
        <v>24</v>
      </c>
      <c r="F37" s="496"/>
      <c r="G37" s="344">
        <f t="shared" si="0"/>
        <v>0</v>
      </c>
      <c r="H37" s="338"/>
    </row>
    <row r="38" spans="1:8" ht="12">
      <c r="A38" s="338">
        <v>29</v>
      </c>
      <c r="B38" s="338" t="s">
        <v>3119</v>
      </c>
      <c r="C38" s="345" t="s">
        <v>3120</v>
      </c>
      <c r="D38" s="338" t="s">
        <v>3121</v>
      </c>
      <c r="E38" s="344">
        <v>2.87</v>
      </c>
      <c r="F38" s="496"/>
      <c r="G38" s="344">
        <f t="shared" si="0"/>
        <v>0</v>
      </c>
      <c r="H38" s="338"/>
    </row>
    <row r="39" spans="1:8" ht="12">
      <c r="A39" s="338">
        <v>30</v>
      </c>
      <c r="B39" s="338" t="s">
        <v>3122</v>
      </c>
      <c r="C39" s="345" t="s">
        <v>3123</v>
      </c>
      <c r="D39" s="338" t="s">
        <v>3121</v>
      </c>
      <c r="E39" s="344">
        <v>2.87</v>
      </c>
      <c r="F39" s="496"/>
      <c r="G39" s="344">
        <f t="shared" si="0"/>
        <v>0</v>
      </c>
      <c r="H39" s="338"/>
    </row>
    <row r="40" spans="1:8" ht="12">
      <c r="A40" s="338"/>
      <c r="B40" s="338" t="s">
        <v>3124</v>
      </c>
      <c r="C40" s="345" t="s">
        <v>3125</v>
      </c>
      <c r="D40" s="338"/>
      <c r="E40" s="344"/>
      <c r="F40" s="344"/>
      <c r="G40" s="344"/>
      <c r="H40" s="338"/>
    </row>
    <row r="41" spans="1:8" ht="12">
      <c r="A41" s="338"/>
      <c r="B41" s="338"/>
      <c r="C41" s="345"/>
      <c r="D41" s="338"/>
      <c r="E41" s="344"/>
      <c r="F41" s="344"/>
      <c r="G41" s="344"/>
      <c r="H41" s="338"/>
    </row>
    <row r="42" spans="1:8" ht="12">
      <c r="A42" s="338"/>
      <c r="B42" s="338" t="s">
        <v>3126</v>
      </c>
      <c r="C42" s="345" t="s">
        <v>3127</v>
      </c>
      <c r="D42" s="338"/>
      <c r="E42" s="344"/>
      <c r="F42" s="344"/>
      <c r="G42" s="344"/>
      <c r="H42" s="338"/>
    </row>
    <row r="43" spans="1:8" ht="33.75">
      <c r="A43" s="338">
        <v>31</v>
      </c>
      <c r="B43" s="338" t="s">
        <v>3128</v>
      </c>
      <c r="C43" s="345" t="s">
        <v>3129</v>
      </c>
      <c r="D43" s="338" t="s">
        <v>3082</v>
      </c>
      <c r="E43" s="344">
        <v>1</v>
      </c>
      <c r="F43" s="496"/>
      <c r="G43" s="344">
        <f t="shared" si="0"/>
        <v>0</v>
      </c>
      <c r="H43" s="338"/>
    </row>
    <row r="44" spans="1:8" ht="12">
      <c r="A44" s="338">
        <v>32</v>
      </c>
      <c r="B44" s="338" t="s">
        <v>3130</v>
      </c>
      <c r="C44" s="345" t="s">
        <v>3131</v>
      </c>
      <c r="D44" s="338" t="s">
        <v>3082</v>
      </c>
      <c r="E44" s="344">
        <v>1</v>
      </c>
      <c r="F44" s="496"/>
      <c r="G44" s="344">
        <f t="shared" si="0"/>
        <v>0</v>
      </c>
      <c r="H44" s="338"/>
    </row>
    <row r="45" spans="1:8" ht="12">
      <c r="A45" s="338">
        <v>33</v>
      </c>
      <c r="B45" s="338" t="s">
        <v>3132</v>
      </c>
      <c r="C45" s="345" t="s">
        <v>3133</v>
      </c>
      <c r="D45" s="338" t="s">
        <v>227</v>
      </c>
      <c r="E45" s="344">
        <v>14</v>
      </c>
      <c r="F45" s="496"/>
      <c r="G45" s="344">
        <f t="shared" si="0"/>
        <v>0</v>
      </c>
      <c r="H45" s="338"/>
    </row>
    <row r="46" spans="1:8" ht="12">
      <c r="A46" s="338">
        <v>34</v>
      </c>
      <c r="B46" s="338" t="s">
        <v>3134</v>
      </c>
      <c r="C46" s="345" t="s">
        <v>3135</v>
      </c>
      <c r="D46" s="338" t="s">
        <v>3082</v>
      </c>
      <c r="E46" s="344">
        <v>1</v>
      </c>
      <c r="F46" s="496"/>
      <c r="G46" s="344">
        <f t="shared" si="0"/>
        <v>0</v>
      </c>
      <c r="H46" s="338"/>
    </row>
    <row r="47" spans="1:8" ht="12">
      <c r="A47" s="338">
        <v>35</v>
      </c>
      <c r="B47" s="338" t="s">
        <v>3136</v>
      </c>
      <c r="C47" s="345" t="s">
        <v>3137</v>
      </c>
      <c r="D47" s="338" t="s">
        <v>3082</v>
      </c>
      <c r="E47" s="344">
        <v>1</v>
      </c>
      <c r="F47" s="496"/>
      <c r="G47" s="344">
        <f t="shared" si="0"/>
        <v>0</v>
      </c>
      <c r="H47" s="338"/>
    </row>
    <row r="48" spans="1:8" ht="12">
      <c r="A48" s="338">
        <v>36</v>
      </c>
      <c r="B48" s="338" t="s">
        <v>3138</v>
      </c>
      <c r="C48" s="345" t="s">
        <v>3139</v>
      </c>
      <c r="D48" s="338" t="s">
        <v>227</v>
      </c>
      <c r="E48" s="344">
        <v>61</v>
      </c>
      <c r="F48" s="496"/>
      <c r="G48" s="344">
        <f t="shared" si="0"/>
        <v>0</v>
      </c>
      <c r="H48" s="338"/>
    </row>
    <row r="49" spans="1:8" ht="12">
      <c r="A49" s="338">
        <v>37</v>
      </c>
      <c r="B49" s="338" t="s">
        <v>3140</v>
      </c>
      <c r="C49" s="345" t="s">
        <v>3141</v>
      </c>
      <c r="D49" s="338" t="s">
        <v>227</v>
      </c>
      <c r="E49" s="344">
        <v>62</v>
      </c>
      <c r="F49" s="496"/>
      <c r="G49" s="344">
        <f t="shared" si="0"/>
        <v>0</v>
      </c>
      <c r="H49" s="338"/>
    </row>
    <row r="50" spans="1:8" ht="12">
      <c r="A50" s="338">
        <v>38</v>
      </c>
      <c r="B50" s="338" t="s">
        <v>3142</v>
      </c>
      <c r="C50" s="345" t="s">
        <v>3143</v>
      </c>
      <c r="D50" s="338"/>
      <c r="E50" s="344">
        <v>32</v>
      </c>
      <c r="F50" s="496"/>
      <c r="G50" s="344">
        <f t="shared" si="0"/>
        <v>0</v>
      </c>
      <c r="H50" s="338"/>
    </row>
    <row r="51" spans="1:8" ht="12">
      <c r="A51" s="338">
        <v>39</v>
      </c>
      <c r="B51" s="338" t="s">
        <v>3144</v>
      </c>
      <c r="C51" s="345" t="s">
        <v>3145</v>
      </c>
      <c r="D51" s="338" t="s">
        <v>227</v>
      </c>
      <c r="E51" s="344">
        <v>12</v>
      </c>
      <c r="F51" s="496"/>
      <c r="G51" s="344">
        <f t="shared" si="0"/>
        <v>0</v>
      </c>
      <c r="H51" s="338"/>
    </row>
    <row r="52" spans="1:8" ht="12">
      <c r="A52" s="338">
        <v>40</v>
      </c>
      <c r="B52" s="338" t="s">
        <v>3146</v>
      </c>
      <c r="C52" s="345" t="s">
        <v>3147</v>
      </c>
      <c r="D52" s="338" t="s">
        <v>227</v>
      </c>
      <c r="E52" s="344">
        <v>20</v>
      </c>
      <c r="F52" s="496"/>
      <c r="G52" s="344">
        <f t="shared" si="0"/>
        <v>0</v>
      </c>
      <c r="H52" s="338"/>
    </row>
    <row r="53" spans="1:8" ht="12">
      <c r="A53" s="338">
        <v>41</v>
      </c>
      <c r="B53" s="338" t="s">
        <v>3148</v>
      </c>
      <c r="C53" s="345" t="s">
        <v>3149</v>
      </c>
      <c r="D53" s="338" t="s">
        <v>3099</v>
      </c>
      <c r="E53" s="344">
        <v>11</v>
      </c>
      <c r="F53" s="496"/>
      <c r="G53" s="344">
        <f t="shared" si="0"/>
        <v>0</v>
      </c>
      <c r="H53" s="338"/>
    </row>
    <row r="54" spans="1:8" ht="12">
      <c r="A54" s="338">
        <v>42</v>
      </c>
      <c r="B54" s="338" t="s">
        <v>3150</v>
      </c>
      <c r="C54" s="345" t="s">
        <v>3151</v>
      </c>
      <c r="D54" s="338" t="s">
        <v>227</v>
      </c>
      <c r="E54" s="344">
        <v>186</v>
      </c>
      <c r="F54" s="496"/>
      <c r="G54" s="344">
        <f t="shared" si="0"/>
        <v>0</v>
      </c>
      <c r="H54" s="338"/>
    </row>
    <row r="55" spans="1:8" ht="12">
      <c r="A55" s="338">
        <v>43</v>
      </c>
      <c r="B55" s="338" t="s">
        <v>3152</v>
      </c>
      <c r="C55" s="345" t="s">
        <v>3153</v>
      </c>
      <c r="D55" s="338" t="s">
        <v>3082</v>
      </c>
      <c r="E55" s="344">
        <v>1</v>
      </c>
      <c r="F55" s="496"/>
      <c r="G55" s="344">
        <f t="shared" si="0"/>
        <v>0</v>
      </c>
      <c r="H55" s="338"/>
    </row>
    <row r="56" spans="1:8" ht="12">
      <c r="A56" s="338">
        <v>44</v>
      </c>
      <c r="B56" s="338" t="s">
        <v>3154</v>
      </c>
      <c r="C56" s="345" t="s">
        <v>3155</v>
      </c>
      <c r="D56" s="338" t="s">
        <v>3082</v>
      </c>
      <c r="E56" s="344">
        <v>67</v>
      </c>
      <c r="F56" s="496"/>
      <c r="G56" s="344">
        <f t="shared" si="0"/>
        <v>0</v>
      </c>
      <c r="H56" s="338"/>
    </row>
    <row r="57" spans="1:8" ht="12">
      <c r="A57" s="338">
        <v>45</v>
      </c>
      <c r="B57" s="338" t="s">
        <v>3156</v>
      </c>
      <c r="C57" s="345" t="s">
        <v>3157</v>
      </c>
      <c r="D57" s="338" t="s">
        <v>3082</v>
      </c>
      <c r="E57" s="344">
        <v>2</v>
      </c>
      <c r="F57" s="496"/>
      <c r="G57" s="344">
        <f t="shared" si="0"/>
        <v>0</v>
      </c>
      <c r="H57" s="338"/>
    </row>
    <row r="58" spans="1:8" ht="12">
      <c r="A58" s="338">
        <v>46</v>
      </c>
      <c r="B58" s="338" t="s">
        <v>3158</v>
      </c>
      <c r="C58" s="345" t="s">
        <v>3159</v>
      </c>
      <c r="D58" s="338" t="s">
        <v>3082</v>
      </c>
      <c r="E58" s="344">
        <v>2</v>
      </c>
      <c r="F58" s="496"/>
      <c r="G58" s="344">
        <f t="shared" si="0"/>
        <v>0</v>
      </c>
      <c r="H58" s="338"/>
    </row>
    <row r="59" spans="1:8" ht="12">
      <c r="A59" s="338">
        <v>47</v>
      </c>
      <c r="B59" s="338" t="s">
        <v>3160</v>
      </c>
      <c r="C59" s="345" t="s">
        <v>3161</v>
      </c>
      <c r="D59" s="338" t="s">
        <v>3082</v>
      </c>
      <c r="E59" s="344">
        <v>4</v>
      </c>
      <c r="F59" s="496"/>
      <c r="G59" s="344">
        <f t="shared" si="0"/>
        <v>0</v>
      </c>
      <c r="H59" s="338"/>
    </row>
    <row r="60" spans="1:8" ht="12">
      <c r="A60" s="338">
        <v>48</v>
      </c>
      <c r="B60" s="338" t="s">
        <v>3162</v>
      </c>
      <c r="C60" s="345" t="s">
        <v>3163</v>
      </c>
      <c r="D60" s="338" t="s">
        <v>3082</v>
      </c>
      <c r="E60" s="344">
        <v>2</v>
      </c>
      <c r="F60" s="496"/>
      <c r="G60" s="344">
        <f t="shared" si="0"/>
        <v>0</v>
      </c>
      <c r="H60" s="338"/>
    </row>
    <row r="61" spans="1:8" ht="12">
      <c r="A61" s="338">
        <v>49</v>
      </c>
      <c r="B61" s="338" t="s">
        <v>3164</v>
      </c>
      <c r="C61" s="345" t="s">
        <v>3165</v>
      </c>
      <c r="D61" s="338" t="s">
        <v>3104</v>
      </c>
      <c r="E61" s="344">
        <v>5</v>
      </c>
      <c r="F61" s="496"/>
      <c r="G61" s="344">
        <f t="shared" si="0"/>
        <v>0</v>
      </c>
      <c r="H61" s="338"/>
    </row>
    <row r="62" spans="1:8" ht="12">
      <c r="A62" s="338">
        <v>50</v>
      </c>
      <c r="B62" s="338" t="s">
        <v>3166</v>
      </c>
      <c r="C62" s="345" t="s">
        <v>3118</v>
      </c>
      <c r="D62" s="338" t="s">
        <v>3082</v>
      </c>
      <c r="E62" s="344">
        <v>21</v>
      </c>
      <c r="F62" s="496"/>
      <c r="G62" s="344">
        <f t="shared" si="0"/>
        <v>0</v>
      </c>
      <c r="H62" s="338"/>
    </row>
    <row r="63" spans="1:8" ht="12">
      <c r="A63" s="338">
        <v>51</v>
      </c>
      <c r="B63" s="338" t="s">
        <v>3167</v>
      </c>
      <c r="C63" s="345" t="s">
        <v>3168</v>
      </c>
      <c r="D63" s="338" t="s">
        <v>227</v>
      </c>
      <c r="E63" s="344">
        <v>89</v>
      </c>
      <c r="F63" s="496"/>
      <c r="G63" s="344">
        <f t="shared" si="0"/>
        <v>0</v>
      </c>
      <c r="H63" s="338"/>
    </row>
    <row r="64" spans="1:8" ht="22.5">
      <c r="A64" s="338">
        <v>52</v>
      </c>
      <c r="B64" s="338" t="s">
        <v>3169</v>
      </c>
      <c r="C64" s="345" t="s">
        <v>3170</v>
      </c>
      <c r="D64" s="338" t="s">
        <v>3082</v>
      </c>
      <c r="E64" s="344">
        <v>21</v>
      </c>
      <c r="F64" s="496"/>
      <c r="G64" s="344">
        <f t="shared" si="0"/>
        <v>0</v>
      </c>
      <c r="H64" s="338"/>
    </row>
    <row r="65" spans="1:8" ht="12">
      <c r="A65" s="338">
        <v>53</v>
      </c>
      <c r="B65" s="338" t="s">
        <v>3171</v>
      </c>
      <c r="C65" s="345" t="s">
        <v>3172</v>
      </c>
      <c r="D65" s="338" t="s">
        <v>227</v>
      </c>
      <c r="E65" s="344">
        <v>186</v>
      </c>
      <c r="F65" s="496"/>
      <c r="G65" s="344">
        <f t="shared" si="0"/>
        <v>0</v>
      </c>
      <c r="H65" s="338"/>
    </row>
    <row r="66" spans="1:8" ht="12">
      <c r="A66" s="338">
        <v>54</v>
      </c>
      <c r="B66" s="338" t="s">
        <v>3173</v>
      </c>
      <c r="C66" s="345" t="s">
        <v>3174</v>
      </c>
      <c r="D66" s="338" t="s">
        <v>227</v>
      </c>
      <c r="E66" s="344">
        <v>186</v>
      </c>
      <c r="F66" s="496"/>
      <c r="G66" s="344">
        <f t="shared" si="0"/>
        <v>0</v>
      </c>
      <c r="H66" s="338"/>
    </row>
    <row r="67" spans="1:8" ht="12">
      <c r="A67" s="338">
        <v>55</v>
      </c>
      <c r="B67" s="338" t="s">
        <v>3175</v>
      </c>
      <c r="C67" s="345" t="s">
        <v>3176</v>
      </c>
      <c r="D67" s="338" t="s">
        <v>3082</v>
      </c>
      <c r="E67" s="344">
        <v>1</v>
      </c>
      <c r="F67" s="496"/>
      <c r="G67" s="344">
        <f t="shared" si="0"/>
        <v>0</v>
      </c>
      <c r="H67" s="338"/>
    </row>
    <row r="68" spans="1:8" ht="12">
      <c r="A68" s="338">
        <v>56</v>
      </c>
      <c r="B68" s="338" t="s">
        <v>3177</v>
      </c>
      <c r="C68" s="345" t="s">
        <v>3178</v>
      </c>
      <c r="D68" s="338" t="s">
        <v>227</v>
      </c>
      <c r="E68" s="344">
        <v>105</v>
      </c>
      <c r="F68" s="496"/>
      <c r="G68" s="344">
        <f t="shared" si="0"/>
        <v>0</v>
      </c>
      <c r="H68" s="338"/>
    </row>
    <row r="69" spans="1:8" ht="12">
      <c r="A69" s="338">
        <v>57</v>
      </c>
      <c r="B69" s="338" t="s">
        <v>3179</v>
      </c>
      <c r="C69" s="345" t="s">
        <v>3180</v>
      </c>
      <c r="D69" s="338" t="s">
        <v>3104</v>
      </c>
      <c r="E69" s="344">
        <v>1</v>
      </c>
      <c r="F69" s="496"/>
      <c r="G69" s="344">
        <f t="shared" si="0"/>
        <v>0</v>
      </c>
      <c r="H69" s="338"/>
    </row>
    <row r="70" spans="1:8" ht="12">
      <c r="A70" s="338">
        <v>58</v>
      </c>
      <c r="B70" s="338" t="s">
        <v>3181</v>
      </c>
      <c r="C70" s="345" t="s">
        <v>3182</v>
      </c>
      <c r="D70" s="338" t="s">
        <v>3121</v>
      </c>
      <c r="E70" s="344">
        <v>1.36</v>
      </c>
      <c r="F70" s="496"/>
      <c r="G70" s="344">
        <f t="shared" si="0"/>
        <v>0</v>
      </c>
      <c r="H70" s="338"/>
    </row>
    <row r="71" spans="1:8" ht="12">
      <c r="A71" s="338">
        <v>59</v>
      </c>
      <c r="B71" s="338" t="s">
        <v>3183</v>
      </c>
      <c r="C71" s="345" t="s">
        <v>3184</v>
      </c>
      <c r="D71" s="338" t="s">
        <v>3121</v>
      </c>
      <c r="E71" s="344">
        <v>1.36</v>
      </c>
      <c r="F71" s="496"/>
      <c r="G71" s="344">
        <f t="shared" si="0"/>
        <v>0</v>
      </c>
      <c r="H71" s="338"/>
    </row>
    <row r="72" spans="1:8" ht="12">
      <c r="A72" s="338"/>
      <c r="B72" s="338" t="s">
        <v>3185</v>
      </c>
      <c r="C72" s="345" t="s">
        <v>3186</v>
      </c>
      <c r="D72" s="338"/>
      <c r="E72" s="344"/>
      <c r="F72" s="344"/>
      <c r="G72" s="344"/>
      <c r="H72" s="338"/>
    </row>
    <row r="73" spans="1:8" ht="12">
      <c r="A73" s="338"/>
      <c r="B73" s="338"/>
      <c r="C73" s="345"/>
      <c r="D73" s="338"/>
      <c r="E73" s="344"/>
      <c r="F73" s="344"/>
      <c r="G73" s="344"/>
      <c r="H73" s="338"/>
    </row>
    <row r="74" spans="1:8" ht="12">
      <c r="A74" s="338"/>
      <c r="B74" s="338" t="s">
        <v>3187</v>
      </c>
      <c r="C74" s="345" t="s">
        <v>3188</v>
      </c>
      <c r="D74" s="338"/>
      <c r="E74" s="344"/>
      <c r="F74" s="344"/>
      <c r="G74" s="344"/>
      <c r="H74" s="338"/>
    </row>
    <row r="75" spans="1:8" ht="33.75">
      <c r="A75" s="338">
        <v>60</v>
      </c>
      <c r="B75" s="338" t="s">
        <v>3189</v>
      </c>
      <c r="C75" s="345" t="s">
        <v>3190</v>
      </c>
      <c r="D75" s="338" t="s">
        <v>3082</v>
      </c>
      <c r="E75" s="344">
        <v>38</v>
      </c>
      <c r="F75" s="496"/>
      <c r="G75" s="344">
        <f t="shared" si="0"/>
        <v>0</v>
      </c>
      <c r="H75" s="338"/>
    </row>
    <row r="76" spans="1:8" ht="12">
      <c r="A76" s="338">
        <v>61</v>
      </c>
      <c r="B76" s="338" t="s">
        <v>3191</v>
      </c>
      <c r="C76" s="345" t="s">
        <v>3192</v>
      </c>
      <c r="D76" s="338" t="s">
        <v>3082</v>
      </c>
      <c r="E76" s="344">
        <v>4</v>
      </c>
      <c r="F76" s="496"/>
      <c r="G76" s="344">
        <f t="shared" si="0"/>
        <v>0</v>
      </c>
      <c r="H76" s="338"/>
    </row>
    <row r="77" spans="1:8" ht="12">
      <c r="A77" s="338">
        <v>62</v>
      </c>
      <c r="B77" s="338" t="s">
        <v>3193</v>
      </c>
      <c r="C77" s="345" t="s">
        <v>3194</v>
      </c>
      <c r="D77" s="338" t="s">
        <v>3104</v>
      </c>
      <c r="E77" s="344">
        <v>12</v>
      </c>
      <c r="F77" s="496"/>
      <c r="G77" s="344">
        <f t="shared" si="0"/>
        <v>0</v>
      </c>
      <c r="H77" s="338"/>
    </row>
    <row r="78" spans="1:8" ht="12">
      <c r="A78" s="338">
        <v>63</v>
      </c>
      <c r="B78" s="338" t="s">
        <v>3195</v>
      </c>
      <c r="C78" s="345" t="s">
        <v>3196</v>
      </c>
      <c r="D78" s="338" t="s">
        <v>3104</v>
      </c>
      <c r="E78" s="344">
        <v>12</v>
      </c>
      <c r="F78" s="496"/>
      <c r="G78" s="344">
        <f t="shared" si="0"/>
        <v>0</v>
      </c>
      <c r="H78" s="338"/>
    </row>
    <row r="79" spans="1:8" ht="12">
      <c r="A79" s="338">
        <v>64</v>
      </c>
      <c r="B79" s="338" t="s">
        <v>3197</v>
      </c>
      <c r="C79" s="345" t="s">
        <v>3198</v>
      </c>
      <c r="D79" s="338" t="s">
        <v>3104</v>
      </c>
      <c r="E79" s="344">
        <v>2</v>
      </c>
      <c r="F79" s="496"/>
      <c r="G79" s="344">
        <f t="shared" si="0"/>
        <v>0</v>
      </c>
      <c r="H79" s="338"/>
    </row>
    <row r="80" spans="1:8" ht="12">
      <c r="A80" s="338">
        <v>65</v>
      </c>
      <c r="B80" s="338" t="s">
        <v>3199</v>
      </c>
      <c r="C80" s="345" t="s">
        <v>3200</v>
      </c>
      <c r="D80" s="338" t="s">
        <v>3082</v>
      </c>
      <c r="E80" s="344">
        <v>8</v>
      </c>
      <c r="F80" s="496"/>
      <c r="G80" s="344">
        <f t="shared" si="0"/>
        <v>0</v>
      </c>
      <c r="H80" s="338"/>
    </row>
    <row r="81" spans="1:8" ht="12">
      <c r="A81" s="338">
        <v>66</v>
      </c>
      <c r="B81" s="338" t="s">
        <v>3201</v>
      </c>
      <c r="C81" s="345" t="s">
        <v>3202</v>
      </c>
      <c r="D81" s="338" t="s">
        <v>3082</v>
      </c>
      <c r="E81" s="344">
        <v>2</v>
      </c>
      <c r="F81" s="496"/>
      <c r="G81" s="344">
        <f t="shared" si="0"/>
        <v>0</v>
      </c>
      <c r="H81" s="338"/>
    </row>
    <row r="82" spans="1:8" ht="12">
      <c r="A82" s="338">
        <v>67</v>
      </c>
      <c r="B82" s="338" t="s">
        <v>3203</v>
      </c>
      <c r="C82" s="345" t="s">
        <v>3204</v>
      </c>
      <c r="D82" s="338" t="s">
        <v>3082</v>
      </c>
      <c r="E82" s="344">
        <v>2</v>
      </c>
      <c r="F82" s="496"/>
      <c r="G82" s="344">
        <f t="shared" si="0"/>
        <v>0</v>
      </c>
      <c r="H82" s="338"/>
    </row>
    <row r="83" spans="1:8" ht="22.5">
      <c r="A83" s="338">
        <v>68</v>
      </c>
      <c r="B83" s="338" t="s">
        <v>3205</v>
      </c>
      <c r="C83" s="345" t="s">
        <v>3206</v>
      </c>
      <c r="D83" s="338" t="s">
        <v>3082</v>
      </c>
      <c r="E83" s="344">
        <v>5</v>
      </c>
      <c r="F83" s="496"/>
      <c r="G83" s="344">
        <f t="shared" si="0"/>
        <v>0</v>
      </c>
      <c r="H83" s="338"/>
    </row>
    <row r="84" spans="1:8" ht="12">
      <c r="A84" s="338">
        <v>69</v>
      </c>
      <c r="B84" s="338" t="s">
        <v>3207</v>
      </c>
      <c r="C84" s="345" t="s">
        <v>3208</v>
      </c>
      <c r="D84" s="338" t="s">
        <v>3082</v>
      </c>
      <c r="E84" s="344">
        <v>1</v>
      </c>
      <c r="F84" s="496"/>
      <c r="G84" s="344">
        <f t="shared" si="0"/>
        <v>0</v>
      </c>
      <c r="H84" s="338"/>
    </row>
    <row r="85" spans="1:8" ht="22.5">
      <c r="A85" s="338">
        <v>70</v>
      </c>
      <c r="B85" s="338" t="s">
        <v>3209</v>
      </c>
      <c r="C85" s="345" t="s">
        <v>3210</v>
      </c>
      <c r="D85" s="338" t="s">
        <v>3104</v>
      </c>
      <c r="E85" s="344">
        <v>3</v>
      </c>
      <c r="F85" s="496"/>
      <c r="G85" s="344">
        <f t="shared" si="0"/>
        <v>0</v>
      </c>
      <c r="H85" s="338"/>
    </row>
    <row r="86" spans="1:8" ht="12">
      <c r="A86" s="338">
        <v>71</v>
      </c>
      <c r="B86" s="338" t="s">
        <v>3211</v>
      </c>
      <c r="C86" s="345" t="s">
        <v>3212</v>
      </c>
      <c r="D86" s="338" t="s">
        <v>3082</v>
      </c>
      <c r="E86" s="344">
        <v>2</v>
      </c>
      <c r="F86" s="496"/>
      <c r="G86" s="344">
        <f t="shared" si="0"/>
        <v>0</v>
      </c>
      <c r="H86" s="338"/>
    </row>
    <row r="87" spans="1:8" ht="12">
      <c r="A87" s="338">
        <v>72</v>
      </c>
      <c r="B87" s="338" t="s">
        <v>3213</v>
      </c>
      <c r="C87" s="345" t="s">
        <v>3214</v>
      </c>
      <c r="D87" s="338" t="s">
        <v>3082</v>
      </c>
      <c r="E87" s="344">
        <v>20</v>
      </c>
      <c r="F87" s="496"/>
      <c r="G87" s="344">
        <f t="shared" si="0"/>
        <v>0</v>
      </c>
      <c r="H87" s="338"/>
    </row>
    <row r="88" spans="1:8" ht="12">
      <c r="A88" s="338">
        <v>73</v>
      </c>
      <c r="B88" s="338" t="s">
        <v>3195</v>
      </c>
      <c r="C88" s="345" t="s">
        <v>3215</v>
      </c>
      <c r="D88" s="338" t="s">
        <v>3082</v>
      </c>
      <c r="E88" s="344">
        <v>11</v>
      </c>
      <c r="F88" s="496"/>
      <c r="G88" s="344">
        <f t="shared" si="0"/>
        <v>0</v>
      </c>
      <c r="H88" s="338"/>
    </row>
    <row r="89" spans="1:8" ht="12">
      <c r="A89" s="338">
        <v>74</v>
      </c>
      <c r="B89" s="338" t="s">
        <v>3197</v>
      </c>
      <c r="C89" s="345" t="s">
        <v>3216</v>
      </c>
      <c r="D89" s="338" t="s">
        <v>3082</v>
      </c>
      <c r="E89" s="344">
        <v>3</v>
      </c>
      <c r="F89" s="496"/>
      <c r="G89" s="344">
        <f t="shared" si="0"/>
        <v>0</v>
      </c>
      <c r="H89" s="338"/>
    </row>
    <row r="90" spans="1:8" ht="12">
      <c r="A90" s="338">
        <v>75</v>
      </c>
      <c r="B90" s="338" t="s">
        <v>3199</v>
      </c>
      <c r="C90" s="345" t="s">
        <v>3217</v>
      </c>
      <c r="D90" s="338" t="s">
        <v>3082</v>
      </c>
      <c r="E90" s="344">
        <v>7</v>
      </c>
      <c r="F90" s="496"/>
      <c r="G90" s="344">
        <f t="shared" si="0"/>
        <v>0</v>
      </c>
      <c r="H90" s="338"/>
    </row>
    <row r="91" spans="1:8" ht="12">
      <c r="A91" s="338">
        <v>76</v>
      </c>
      <c r="B91" s="338" t="s">
        <v>3218</v>
      </c>
      <c r="C91" s="345" t="s">
        <v>3219</v>
      </c>
      <c r="D91" s="338" t="s">
        <v>3082</v>
      </c>
      <c r="E91" s="344">
        <v>4</v>
      </c>
      <c r="F91" s="496"/>
      <c r="G91" s="344">
        <f t="shared" si="0"/>
        <v>0</v>
      </c>
      <c r="H91" s="338"/>
    </row>
    <row r="92" spans="1:8" ht="12">
      <c r="A92" s="338">
        <v>77</v>
      </c>
      <c r="B92" s="338" t="s">
        <v>3220</v>
      </c>
      <c r="C92" s="345" t="s">
        <v>3221</v>
      </c>
      <c r="D92" s="338" t="s">
        <v>3082</v>
      </c>
      <c r="E92" s="344">
        <v>2</v>
      </c>
      <c r="F92" s="496"/>
      <c r="G92" s="344">
        <f t="shared" si="0"/>
        <v>0</v>
      </c>
      <c r="H92" s="338"/>
    </row>
    <row r="93" spans="1:8" ht="12">
      <c r="A93" s="338">
        <v>78</v>
      </c>
      <c r="B93" s="338" t="s">
        <v>3222</v>
      </c>
      <c r="C93" s="345" t="s">
        <v>3223</v>
      </c>
      <c r="D93" s="338" t="s">
        <v>3082</v>
      </c>
      <c r="E93" s="344">
        <v>5</v>
      </c>
      <c r="F93" s="496"/>
      <c r="G93" s="344">
        <f t="shared" si="0"/>
        <v>0</v>
      </c>
      <c r="H93" s="338"/>
    </row>
    <row r="94" spans="1:8" ht="12">
      <c r="A94" s="338">
        <v>79</v>
      </c>
      <c r="B94" s="338" t="s">
        <v>3195</v>
      </c>
      <c r="C94" s="345" t="s">
        <v>3224</v>
      </c>
      <c r="D94" s="338" t="s">
        <v>3082</v>
      </c>
      <c r="E94" s="344">
        <v>2</v>
      </c>
      <c r="F94" s="496"/>
      <c r="G94" s="344">
        <f t="shared" si="0"/>
        <v>0</v>
      </c>
      <c r="H94" s="338"/>
    </row>
    <row r="95" spans="1:8" ht="12">
      <c r="A95" s="338">
        <v>80</v>
      </c>
      <c r="B95" s="338" t="s">
        <v>3199</v>
      </c>
      <c r="C95" s="345" t="s">
        <v>3225</v>
      </c>
      <c r="D95" s="338" t="s">
        <v>3082</v>
      </c>
      <c r="E95" s="344">
        <v>1</v>
      </c>
      <c r="F95" s="496"/>
      <c r="G95" s="344">
        <f t="shared" si="0"/>
        <v>0</v>
      </c>
      <c r="H95" s="338"/>
    </row>
    <row r="96" spans="1:8" ht="12">
      <c r="A96" s="338">
        <v>81</v>
      </c>
      <c r="B96" s="338" t="s">
        <v>3201</v>
      </c>
      <c r="C96" s="345" t="s">
        <v>3226</v>
      </c>
      <c r="D96" s="338" t="s">
        <v>3082</v>
      </c>
      <c r="E96" s="344">
        <v>2</v>
      </c>
      <c r="F96" s="496"/>
      <c r="G96" s="344">
        <f t="shared" si="0"/>
        <v>0</v>
      </c>
      <c r="H96" s="338"/>
    </row>
    <row r="97" spans="1:8" ht="12">
      <c r="A97" s="338">
        <v>82</v>
      </c>
      <c r="B97" s="338" t="s">
        <v>3227</v>
      </c>
      <c r="C97" s="345" t="s">
        <v>3228</v>
      </c>
      <c r="D97" s="338" t="s">
        <v>3082</v>
      </c>
      <c r="E97" s="344">
        <v>22</v>
      </c>
      <c r="F97" s="496"/>
      <c r="G97" s="344">
        <f t="shared" si="0"/>
        <v>0</v>
      </c>
      <c r="H97" s="338"/>
    </row>
    <row r="98" spans="1:8" ht="12">
      <c r="A98" s="338">
        <v>83</v>
      </c>
      <c r="B98" s="338" t="s">
        <v>3195</v>
      </c>
      <c r="C98" s="345" t="s">
        <v>3229</v>
      </c>
      <c r="D98" s="338" t="s">
        <v>3082</v>
      </c>
      <c r="E98" s="344">
        <v>9</v>
      </c>
      <c r="F98" s="496"/>
      <c r="G98" s="344">
        <f t="shared" si="0"/>
        <v>0</v>
      </c>
      <c r="H98" s="338"/>
    </row>
    <row r="99" spans="1:8" ht="12">
      <c r="A99" s="338">
        <v>84</v>
      </c>
      <c r="B99" s="338" t="s">
        <v>3230</v>
      </c>
      <c r="C99" s="345" t="s">
        <v>3231</v>
      </c>
      <c r="D99" s="338" t="s">
        <v>3104</v>
      </c>
      <c r="E99" s="344">
        <v>2</v>
      </c>
      <c r="F99" s="496"/>
      <c r="G99" s="344">
        <f t="shared" si="0"/>
        <v>0</v>
      </c>
      <c r="H99" s="338"/>
    </row>
    <row r="100" spans="1:8" ht="12">
      <c r="A100" s="338">
        <v>85</v>
      </c>
      <c r="B100" s="338" t="s">
        <v>3232</v>
      </c>
      <c r="C100" s="345" t="s">
        <v>3233</v>
      </c>
      <c r="D100" s="338" t="s">
        <v>3121</v>
      </c>
      <c r="E100" s="347">
        <v>2.26</v>
      </c>
      <c r="F100" s="496"/>
      <c r="G100" s="344">
        <f t="shared" si="0"/>
        <v>0</v>
      </c>
      <c r="H100" s="338"/>
    </row>
    <row r="101" spans="1:8" ht="12">
      <c r="A101" s="338">
        <v>86</v>
      </c>
      <c r="B101" s="338" t="s">
        <v>3234</v>
      </c>
      <c r="C101" s="345" t="s">
        <v>3235</v>
      </c>
      <c r="D101" s="338" t="s">
        <v>3121</v>
      </c>
      <c r="E101" s="344">
        <v>2.26</v>
      </c>
      <c r="F101" s="496"/>
      <c r="G101" s="344">
        <f t="shared" si="0"/>
        <v>0</v>
      </c>
      <c r="H101" s="338"/>
    </row>
    <row r="102" spans="1:8" ht="12">
      <c r="A102" s="338"/>
      <c r="B102" s="338" t="s">
        <v>3236</v>
      </c>
      <c r="C102" s="345" t="s">
        <v>3237</v>
      </c>
      <c r="D102" s="338"/>
      <c r="E102" s="344"/>
      <c r="F102" s="344"/>
      <c r="G102" s="344"/>
      <c r="H102" s="338"/>
    </row>
    <row r="103" spans="1:8" ht="12">
      <c r="A103" s="338"/>
      <c r="B103" s="338"/>
      <c r="C103" s="338"/>
      <c r="D103" s="338"/>
      <c r="E103" s="344"/>
      <c r="F103" s="344"/>
      <c r="G103" s="344"/>
      <c r="H103" s="338"/>
    </row>
    <row r="104" spans="1:8" ht="12">
      <c r="A104" s="338"/>
      <c r="B104" s="338" t="s">
        <v>3238</v>
      </c>
      <c r="C104" s="338" t="s">
        <v>3239</v>
      </c>
      <c r="D104" s="338"/>
      <c r="E104" s="344"/>
      <c r="F104" s="344"/>
      <c r="G104" s="344"/>
      <c r="H104" s="338"/>
    </row>
    <row r="105" spans="1:8" ht="12">
      <c r="A105" s="338">
        <v>87</v>
      </c>
      <c r="B105" s="338" t="s">
        <v>3240</v>
      </c>
      <c r="C105" s="338" t="s">
        <v>3241</v>
      </c>
      <c r="D105" s="338" t="s">
        <v>3104</v>
      </c>
      <c r="E105" s="344">
        <v>1</v>
      </c>
      <c r="F105" s="496"/>
      <c r="G105" s="344">
        <f t="shared" si="0"/>
        <v>0</v>
      </c>
      <c r="H105" s="338"/>
    </row>
    <row r="106" spans="1:8" ht="12">
      <c r="A106" s="338">
        <v>88</v>
      </c>
      <c r="B106" s="338" t="s">
        <v>3242</v>
      </c>
      <c r="C106" s="338" t="s">
        <v>3243</v>
      </c>
      <c r="D106" s="338" t="s">
        <v>3104</v>
      </c>
      <c r="E106" s="344">
        <v>1</v>
      </c>
      <c r="F106" s="496"/>
      <c r="G106" s="344">
        <f t="shared" si="0"/>
        <v>0</v>
      </c>
      <c r="H106" s="338"/>
    </row>
    <row r="107" spans="1:8" ht="12">
      <c r="A107" s="338">
        <v>89</v>
      </c>
      <c r="B107" s="338" t="s">
        <v>3244</v>
      </c>
      <c r="C107" s="338" t="s">
        <v>3245</v>
      </c>
      <c r="D107" s="338" t="s">
        <v>3082</v>
      </c>
      <c r="E107" s="344">
        <v>3</v>
      </c>
      <c r="F107" s="496"/>
      <c r="G107" s="344">
        <f t="shared" si="0"/>
        <v>0</v>
      </c>
      <c r="H107" s="338"/>
    </row>
    <row r="108" spans="1:8" ht="12">
      <c r="A108" s="338">
        <v>90</v>
      </c>
      <c r="B108" s="338" t="s">
        <v>3246</v>
      </c>
      <c r="C108" s="338" t="s">
        <v>3247</v>
      </c>
      <c r="D108" s="338" t="s">
        <v>3104</v>
      </c>
      <c r="E108" s="344">
        <v>1</v>
      </c>
      <c r="F108" s="496"/>
      <c r="G108" s="344">
        <f t="shared" si="0"/>
        <v>0</v>
      </c>
      <c r="H108" s="338"/>
    </row>
    <row r="109" spans="1:8" ht="12">
      <c r="A109" s="338">
        <v>91</v>
      </c>
      <c r="B109" s="338" t="s">
        <v>3248</v>
      </c>
      <c r="C109" s="338" t="s">
        <v>3249</v>
      </c>
      <c r="D109" s="338" t="s">
        <v>3121</v>
      </c>
      <c r="E109" s="344">
        <v>0.06</v>
      </c>
      <c r="F109" s="496"/>
      <c r="G109" s="344">
        <f t="shared" si="0"/>
        <v>0</v>
      </c>
      <c r="H109" s="338"/>
    </row>
    <row r="110" spans="1:8" ht="12">
      <c r="A110" s="338">
        <v>92</v>
      </c>
      <c r="B110" s="338" t="s">
        <v>3250</v>
      </c>
      <c r="C110" s="338" t="s">
        <v>3251</v>
      </c>
      <c r="D110" s="338" t="s">
        <v>3121</v>
      </c>
      <c r="E110" s="344">
        <v>0.06</v>
      </c>
      <c r="F110" s="496"/>
      <c r="G110" s="344">
        <f t="shared" si="0"/>
        <v>0</v>
      </c>
      <c r="H110" s="338"/>
    </row>
    <row r="111" spans="1:8" ht="12">
      <c r="A111" s="338"/>
      <c r="B111" s="338" t="s">
        <v>3252</v>
      </c>
      <c r="C111" s="338" t="s">
        <v>3253</v>
      </c>
      <c r="D111" s="338"/>
      <c r="E111" s="344"/>
      <c r="F111" s="344"/>
      <c r="G111" s="344"/>
      <c r="H111" s="338"/>
    </row>
    <row r="112" spans="1:8" ht="12">
      <c r="A112" s="338"/>
      <c r="B112" s="338"/>
      <c r="C112" s="338"/>
      <c r="D112" s="338"/>
      <c r="E112" s="344"/>
      <c r="F112" s="338"/>
      <c r="G112" s="338"/>
      <c r="H112" s="338"/>
    </row>
    <row r="113" spans="1:8" ht="12">
      <c r="A113" s="338" t="s">
        <v>3054</v>
      </c>
      <c r="B113" s="338" t="s">
        <v>3055</v>
      </c>
      <c r="C113" s="338" t="s">
        <v>3254</v>
      </c>
      <c r="D113" s="338"/>
      <c r="E113" s="344"/>
      <c r="F113" s="338"/>
      <c r="G113" s="348">
        <f>SUM(G10:G112)</f>
        <v>0</v>
      </c>
      <c r="H113" s="349" t="s">
        <v>3255</v>
      </c>
    </row>
  </sheetData>
  <sheetProtection algorithmName="SHA-512" hashValue="tV0OLPraRR0rfOiVKG2yIQSsWwZXsTdmxtDzXxmHPA7OPjMdK4vasb1KNHTKPt0Kycg007F3xFKB4J8WbYuCkw==" saltValue="IWGjrNAlzXUblwDeMcKW+g==" spinCount="100000" sheet="1" objects="1" scenarios="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topLeftCell="A47">
      <selection activeCell="C49" sqref="C49"/>
    </sheetView>
  </sheetViews>
  <sheetFormatPr defaultColWidth="9.140625" defaultRowHeight="12"/>
  <cols>
    <col min="2" max="2" width="15.8515625" style="0" customWidth="1"/>
    <col min="3" max="3" width="63.140625" style="0" customWidth="1"/>
    <col min="4" max="4" width="6.00390625" style="0" customWidth="1"/>
    <col min="5" max="5" width="11.421875" style="0" customWidth="1"/>
    <col min="6" max="6" width="17.28125" style="0" customWidth="1"/>
    <col min="7" max="7" width="19.7109375" style="0" customWidth="1"/>
  </cols>
  <sheetData>
    <row r="1" spans="1:8" ht="12">
      <c r="A1" s="338"/>
      <c r="B1" s="338"/>
      <c r="C1" s="345"/>
      <c r="D1" s="338"/>
      <c r="E1" s="338"/>
      <c r="F1" s="338"/>
      <c r="G1" s="338"/>
      <c r="H1" s="338"/>
    </row>
    <row r="2" spans="1:8" ht="12">
      <c r="A2" s="338" t="s">
        <v>3256</v>
      </c>
      <c r="B2" s="338" t="s">
        <v>3257</v>
      </c>
      <c r="C2" s="345" t="s">
        <v>3049</v>
      </c>
      <c r="D2" s="338" t="s">
        <v>3258</v>
      </c>
      <c r="E2" s="345" t="s">
        <v>3051</v>
      </c>
      <c r="F2" s="345" t="s">
        <v>3259</v>
      </c>
      <c r="G2" s="345" t="s">
        <v>3053</v>
      </c>
      <c r="H2" s="345"/>
    </row>
    <row r="3" spans="1:8" ht="12">
      <c r="A3" s="338"/>
      <c r="B3" s="338"/>
      <c r="C3" s="345"/>
      <c r="D3" s="338"/>
      <c r="E3" s="338"/>
      <c r="F3" s="338"/>
      <c r="G3" s="338"/>
      <c r="H3" s="338"/>
    </row>
    <row r="4" spans="1:8" ht="12">
      <c r="A4" s="338" t="s">
        <v>3054</v>
      </c>
      <c r="B4" s="338" t="s">
        <v>3260</v>
      </c>
      <c r="C4" s="345" t="s">
        <v>3261</v>
      </c>
      <c r="D4" s="338"/>
      <c r="E4" s="338"/>
      <c r="F4" s="338"/>
      <c r="G4" s="338"/>
      <c r="H4" s="338"/>
    </row>
    <row r="5" spans="1:8" ht="12">
      <c r="A5" s="338"/>
      <c r="B5" s="338"/>
      <c r="C5" s="345"/>
      <c r="D5" s="338"/>
      <c r="E5" s="338"/>
      <c r="F5" s="338"/>
      <c r="G5" s="338"/>
      <c r="H5" s="338"/>
    </row>
    <row r="6" spans="1:8" ht="12">
      <c r="A6" s="338"/>
      <c r="B6" s="338" t="s">
        <v>3262</v>
      </c>
      <c r="C6" s="345" t="s">
        <v>3263</v>
      </c>
      <c r="D6" s="338"/>
      <c r="E6" s="344"/>
      <c r="F6" s="344"/>
      <c r="G6" s="344"/>
      <c r="H6" s="338"/>
    </row>
    <row r="7" spans="1:8" ht="12">
      <c r="A7" s="338">
        <v>1</v>
      </c>
      <c r="B7" s="338" t="s">
        <v>3264</v>
      </c>
      <c r="C7" s="345" t="s">
        <v>3265</v>
      </c>
      <c r="D7" s="338" t="s">
        <v>3266</v>
      </c>
      <c r="E7" s="344">
        <v>2</v>
      </c>
      <c r="F7" s="496"/>
      <c r="G7" s="344">
        <f aca="true" t="shared" si="0" ref="G7:G25">E7*F7</f>
        <v>0</v>
      </c>
      <c r="H7" s="338"/>
    </row>
    <row r="8" spans="1:8" ht="22.5">
      <c r="A8" s="338">
        <v>2</v>
      </c>
      <c r="B8" s="338" t="s">
        <v>3267</v>
      </c>
      <c r="C8" s="345" t="s">
        <v>3268</v>
      </c>
      <c r="D8" s="338" t="s">
        <v>3104</v>
      </c>
      <c r="E8" s="344">
        <v>1</v>
      </c>
      <c r="F8" s="496"/>
      <c r="G8" s="344">
        <f t="shared" si="0"/>
        <v>0</v>
      </c>
      <c r="H8" s="338"/>
    </row>
    <row r="9" spans="1:8" ht="12">
      <c r="A9" s="338">
        <v>3</v>
      </c>
      <c r="B9" s="338" t="s">
        <v>3269</v>
      </c>
      <c r="C9" s="345" t="s">
        <v>3270</v>
      </c>
      <c r="D9" s="338" t="s">
        <v>227</v>
      </c>
      <c r="E9" s="344">
        <v>56</v>
      </c>
      <c r="F9" s="496"/>
      <c r="G9" s="344">
        <f t="shared" si="0"/>
        <v>0</v>
      </c>
      <c r="H9" s="338"/>
    </row>
    <row r="10" spans="1:8" ht="12">
      <c r="A10" s="338">
        <v>4</v>
      </c>
      <c r="B10" s="338" t="s">
        <v>3271</v>
      </c>
      <c r="C10" s="345" t="s">
        <v>3272</v>
      </c>
      <c r="D10" s="338" t="s">
        <v>227</v>
      </c>
      <c r="E10" s="344">
        <v>16</v>
      </c>
      <c r="F10" s="496"/>
      <c r="G10" s="344">
        <f t="shared" si="0"/>
        <v>0</v>
      </c>
      <c r="H10" s="338"/>
    </row>
    <row r="11" spans="1:8" ht="12">
      <c r="A11" s="338">
        <v>5</v>
      </c>
      <c r="B11" s="338" t="s">
        <v>3273</v>
      </c>
      <c r="C11" s="345" t="s">
        <v>3274</v>
      </c>
      <c r="D11" s="338" t="s">
        <v>227</v>
      </c>
      <c r="E11" s="344">
        <v>44</v>
      </c>
      <c r="F11" s="496"/>
      <c r="G11" s="344">
        <f t="shared" si="0"/>
        <v>0</v>
      </c>
      <c r="H11" s="338"/>
    </row>
    <row r="12" spans="1:8" ht="12">
      <c r="A12" s="338">
        <v>6</v>
      </c>
      <c r="B12" s="338" t="s">
        <v>3275</v>
      </c>
      <c r="C12" s="345" t="s">
        <v>3276</v>
      </c>
      <c r="D12" s="338" t="s">
        <v>227</v>
      </c>
      <c r="E12" s="344">
        <v>10</v>
      </c>
      <c r="F12" s="496"/>
      <c r="G12" s="344">
        <f t="shared" si="0"/>
        <v>0</v>
      </c>
      <c r="H12" s="338"/>
    </row>
    <row r="13" spans="1:8" ht="22.5">
      <c r="A13" s="338">
        <v>7</v>
      </c>
      <c r="B13" s="338" t="s">
        <v>3277</v>
      </c>
      <c r="C13" s="345" t="s">
        <v>3278</v>
      </c>
      <c r="D13" s="338" t="s">
        <v>3104</v>
      </c>
      <c r="E13" s="344">
        <v>1</v>
      </c>
      <c r="F13" s="496"/>
      <c r="G13" s="344">
        <f t="shared" si="0"/>
        <v>0</v>
      </c>
      <c r="H13" s="338"/>
    </row>
    <row r="14" spans="1:8" ht="12">
      <c r="A14" s="338">
        <v>8</v>
      </c>
      <c r="B14" s="338" t="s">
        <v>3279</v>
      </c>
      <c r="C14" s="345" t="s">
        <v>3280</v>
      </c>
      <c r="D14" s="338" t="s">
        <v>3082</v>
      </c>
      <c r="E14" s="344">
        <v>18</v>
      </c>
      <c r="F14" s="496"/>
      <c r="G14" s="344">
        <f t="shared" si="0"/>
        <v>0</v>
      </c>
      <c r="H14" s="338"/>
    </row>
    <row r="15" spans="1:8" ht="12">
      <c r="A15" s="338">
        <v>9</v>
      </c>
      <c r="B15" s="338" t="s">
        <v>3281</v>
      </c>
      <c r="C15" s="345" t="s">
        <v>3282</v>
      </c>
      <c r="D15" s="338" t="s">
        <v>227</v>
      </c>
      <c r="E15" s="344">
        <v>22</v>
      </c>
      <c r="F15" s="496"/>
      <c r="G15" s="344">
        <f t="shared" si="0"/>
        <v>0</v>
      </c>
      <c r="H15" s="338"/>
    </row>
    <row r="16" spans="1:8" ht="12">
      <c r="A16" s="338">
        <v>10</v>
      </c>
      <c r="B16" s="338" t="s">
        <v>3283</v>
      </c>
      <c r="C16" s="345" t="s">
        <v>3284</v>
      </c>
      <c r="D16" s="338" t="s">
        <v>227</v>
      </c>
      <c r="E16" s="344">
        <v>54</v>
      </c>
      <c r="F16" s="496"/>
      <c r="G16" s="344">
        <f t="shared" si="0"/>
        <v>0</v>
      </c>
      <c r="H16" s="338"/>
    </row>
    <row r="17" spans="1:8" ht="12">
      <c r="A17" s="338">
        <v>11</v>
      </c>
      <c r="B17" s="338" t="s">
        <v>3285</v>
      </c>
      <c r="C17" s="345" t="s">
        <v>3286</v>
      </c>
      <c r="D17" s="338" t="s">
        <v>227</v>
      </c>
      <c r="E17" s="344">
        <v>12</v>
      </c>
      <c r="F17" s="496"/>
      <c r="G17" s="344">
        <f t="shared" si="0"/>
        <v>0</v>
      </c>
      <c r="H17" s="338"/>
    </row>
    <row r="18" spans="1:8" ht="12">
      <c r="A18" s="338">
        <v>12</v>
      </c>
      <c r="B18" s="338" t="s">
        <v>3287</v>
      </c>
      <c r="C18" s="345" t="s">
        <v>3288</v>
      </c>
      <c r="D18" s="338" t="s">
        <v>227</v>
      </c>
      <c r="E18" s="344">
        <v>4</v>
      </c>
      <c r="F18" s="496"/>
      <c r="G18" s="344">
        <f t="shared" si="0"/>
        <v>0</v>
      </c>
      <c r="H18" s="338"/>
    </row>
    <row r="19" spans="1:8" ht="12">
      <c r="A19" s="338">
        <v>13</v>
      </c>
      <c r="B19" s="338" t="s">
        <v>3289</v>
      </c>
      <c r="C19" s="345" t="s">
        <v>3290</v>
      </c>
      <c r="D19" s="338" t="s">
        <v>227</v>
      </c>
      <c r="E19" s="344">
        <v>28</v>
      </c>
      <c r="F19" s="496"/>
      <c r="G19" s="344">
        <f t="shared" si="0"/>
        <v>0</v>
      </c>
      <c r="H19" s="338"/>
    </row>
    <row r="20" spans="1:8" ht="12">
      <c r="A20" s="338">
        <v>14</v>
      </c>
      <c r="B20" s="338" t="s">
        <v>3291</v>
      </c>
      <c r="C20" s="345" t="s">
        <v>3292</v>
      </c>
      <c r="D20" s="338" t="s">
        <v>227</v>
      </c>
      <c r="E20" s="344">
        <v>10</v>
      </c>
      <c r="F20" s="496"/>
      <c r="G20" s="344">
        <f t="shared" si="0"/>
        <v>0</v>
      </c>
      <c r="H20" s="338"/>
    </row>
    <row r="21" spans="1:8" ht="12">
      <c r="A21" s="338">
        <v>15</v>
      </c>
      <c r="B21" s="338" t="s">
        <v>3293</v>
      </c>
      <c r="C21" s="345" t="s">
        <v>3294</v>
      </c>
      <c r="D21" s="338" t="s">
        <v>227</v>
      </c>
      <c r="E21" s="344">
        <v>72</v>
      </c>
      <c r="F21" s="496"/>
      <c r="G21" s="344">
        <f t="shared" si="0"/>
        <v>0</v>
      </c>
      <c r="H21" s="338"/>
    </row>
    <row r="22" spans="1:8" ht="12">
      <c r="A22" s="338">
        <v>16</v>
      </c>
      <c r="B22" s="338" t="s">
        <v>3295</v>
      </c>
      <c r="C22" s="345" t="s">
        <v>3296</v>
      </c>
      <c r="D22" s="338" t="s">
        <v>3297</v>
      </c>
      <c r="E22" s="344">
        <v>14</v>
      </c>
      <c r="F22" s="496"/>
      <c r="G22" s="344">
        <f t="shared" si="0"/>
        <v>0</v>
      </c>
      <c r="H22" s="338"/>
    </row>
    <row r="23" spans="1:8" ht="12">
      <c r="A23" s="338">
        <v>17</v>
      </c>
      <c r="B23" s="338" t="s">
        <v>3298</v>
      </c>
      <c r="C23" s="345" t="s">
        <v>3299</v>
      </c>
      <c r="D23" s="338" t="s">
        <v>227</v>
      </c>
      <c r="E23" s="344">
        <v>126</v>
      </c>
      <c r="F23" s="496"/>
      <c r="G23" s="344">
        <f t="shared" si="0"/>
        <v>0</v>
      </c>
      <c r="H23" s="338"/>
    </row>
    <row r="24" spans="1:8" ht="12">
      <c r="A24" s="338">
        <v>18</v>
      </c>
      <c r="B24" s="338" t="s">
        <v>3300</v>
      </c>
      <c r="C24" s="345" t="s">
        <v>3301</v>
      </c>
      <c r="D24" s="338" t="s">
        <v>3121</v>
      </c>
      <c r="E24" s="344">
        <v>0.73</v>
      </c>
      <c r="F24" s="496"/>
      <c r="G24" s="344">
        <f t="shared" si="0"/>
        <v>0</v>
      </c>
      <c r="H24" s="338"/>
    </row>
    <row r="25" spans="1:8" ht="12">
      <c r="A25" s="338">
        <v>19</v>
      </c>
      <c r="B25" s="338" t="s">
        <v>3302</v>
      </c>
      <c r="C25" s="345" t="s">
        <v>3303</v>
      </c>
      <c r="D25" s="338" t="s">
        <v>3121</v>
      </c>
      <c r="E25" s="344">
        <v>0.73</v>
      </c>
      <c r="F25" s="496"/>
      <c r="G25" s="344">
        <f t="shared" si="0"/>
        <v>0</v>
      </c>
      <c r="H25" s="338"/>
    </row>
    <row r="26" spans="1:8" ht="12">
      <c r="A26" s="338"/>
      <c r="B26" s="338" t="s">
        <v>3262</v>
      </c>
      <c r="C26" s="345" t="s">
        <v>3304</v>
      </c>
      <c r="D26" s="338"/>
      <c r="E26" s="344"/>
      <c r="F26" s="344"/>
      <c r="G26" s="344"/>
      <c r="H26" s="338"/>
    </row>
    <row r="27" spans="1:8" ht="12">
      <c r="A27" s="338"/>
      <c r="B27" s="338"/>
      <c r="C27" s="345"/>
      <c r="D27" s="338"/>
      <c r="E27" s="344"/>
      <c r="F27" s="344"/>
      <c r="G27" s="344"/>
      <c r="H27" s="338"/>
    </row>
    <row r="28" spans="1:8" ht="12">
      <c r="A28" s="338"/>
      <c r="B28" s="338" t="s">
        <v>3305</v>
      </c>
      <c r="C28" s="345" t="s">
        <v>3306</v>
      </c>
      <c r="D28" s="338"/>
      <c r="E28" s="344"/>
      <c r="F28" s="344"/>
      <c r="G28" s="344"/>
      <c r="H28" s="338"/>
    </row>
    <row r="29" spans="1:8" ht="12">
      <c r="A29" s="338">
        <v>20</v>
      </c>
      <c r="B29" s="338" t="s">
        <v>3307</v>
      </c>
      <c r="C29" s="345" t="s">
        <v>3308</v>
      </c>
      <c r="D29" s="338" t="s">
        <v>3082</v>
      </c>
      <c r="E29" s="344">
        <v>14</v>
      </c>
      <c r="F29" s="496"/>
      <c r="G29" s="344">
        <f aca="true" t="shared" si="1" ref="G29:G36">E29*F29</f>
        <v>0</v>
      </c>
      <c r="H29" s="338"/>
    </row>
    <row r="30" spans="1:8" ht="12">
      <c r="A30" s="338">
        <v>21</v>
      </c>
      <c r="B30" s="338" t="s">
        <v>3309</v>
      </c>
      <c r="C30" s="345" t="s">
        <v>3310</v>
      </c>
      <c r="D30" s="338" t="s">
        <v>3082</v>
      </c>
      <c r="E30" s="344">
        <v>14</v>
      </c>
      <c r="F30" s="496"/>
      <c r="G30" s="344">
        <f t="shared" si="1"/>
        <v>0</v>
      </c>
      <c r="H30" s="338"/>
    </row>
    <row r="31" spans="1:8" ht="12">
      <c r="A31" s="338">
        <v>22</v>
      </c>
      <c r="B31" s="338" t="s">
        <v>3311</v>
      </c>
      <c r="C31" s="345" t="s">
        <v>3312</v>
      </c>
      <c r="D31" s="338" t="s">
        <v>3104</v>
      </c>
      <c r="E31" s="344">
        <v>34</v>
      </c>
      <c r="F31" s="496"/>
      <c r="G31" s="344">
        <f t="shared" si="1"/>
        <v>0</v>
      </c>
      <c r="H31" s="338"/>
    </row>
    <row r="32" spans="1:8" ht="12">
      <c r="A32" s="338">
        <v>23</v>
      </c>
      <c r="B32" s="338" t="s">
        <v>3313</v>
      </c>
      <c r="C32" s="345" t="s">
        <v>3314</v>
      </c>
      <c r="D32" s="338" t="s">
        <v>3082</v>
      </c>
      <c r="E32" s="344">
        <v>34</v>
      </c>
      <c r="F32" s="496"/>
      <c r="G32" s="344">
        <f t="shared" si="1"/>
        <v>0</v>
      </c>
      <c r="H32" s="338"/>
    </row>
    <row r="33" spans="1:8" ht="22.5">
      <c r="A33" s="338">
        <v>24</v>
      </c>
      <c r="B33" s="338" t="s">
        <v>3315</v>
      </c>
      <c r="C33" s="345" t="s">
        <v>3316</v>
      </c>
      <c r="D33" s="338" t="s">
        <v>3082</v>
      </c>
      <c r="E33" s="344">
        <v>5</v>
      </c>
      <c r="F33" s="496"/>
      <c r="G33" s="344">
        <f t="shared" si="1"/>
        <v>0</v>
      </c>
      <c r="H33" s="338"/>
    </row>
    <row r="34" spans="1:8" ht="12">
      <c r="A34" s="338">
        <v>25</v>
      </c>
      <c r="B34" s="338" t="s">
        <v>3317</v>
      </c>
      <c r="C34" s="345" t="s">
        <v>3318</v>
      </c>
      <c r="D34" s="338" t="s">
        <v>3082</v>
      </c>
      <c r="E34" s="344">
        <v>34</v>
      </c>
      <c r="F34" s="496"/>
      <c r="G34" s="344">
        <f t="shared" si="1"/>
        <v>0</v>
      </c>
      <c r="H34" s="338"/>
    </row>
    <row r="35" spans="1:8" ht="12">
      <c r="A35" s="338">
        <v>26</v>
      </c>
      <c r="B35" s="338" t="s">
        <v>3319</v>
      </c>
      <c r="C35" s="345" t="s">
        <v>3320</v>
      </c>
      <c r="D35" s="338" t="s">
        <v>3121</v>
      </c>
      <c r="E35" s="344">
        <v>0.12</v>
      </c>
      <c r="F35" s="496"/>
      <c r="G35" s="344">
        <f t="shared" si="1"/>
        <v>0</v>
      </c>
      <c r="H35" s="338"/>
    </row>
    <row r="36" spans="1:8" ht="12">
      <c r="A36" s="338">
        <v>27</v>
      </c>
      <c r="B36" s="338" t="s">
        <v>3321</v>
      </c>
      <c r="C36" s="345" t="s">
        <v>3322</v>
      </c>
      <c r="D36" s="338" t="s">
        <v>3121</v>
      </c>
      <c r="E36" s="344">
        <v>0.12</v>
      </c>
      <c r="F36" s="496"/>
      <c r="G36" s="344">
        <f t="shared" si="1"/>
        <v>0</v>
      </c>
      <c r="H36" s="338"/>
    </row>
    <row r="37" spans="1:8" ht="12">
      <c r="A37" s="338"/>
      <c r="B37" s="338" t="s">
        <v>3323</v>
      </c>
      <c r="C37" s="345" t="s">
        <v>3324</v>
      </c>
      <c r="D37" s="338"/>
      <c r="E37" s="344"/>
      <c r="F37" s="344"/>
      <c r="G37" s="344"/>
      <c r="H37" s="338"/>
    </row>
    <row r="38" spans="1:8" ht="12">
      <c r="A38" s="338"/>
      <c r="B38" s="338"/>
      <c r="C38" s="345"/>
      <c r="D38" s="338"/>
      <c r="E38" s="344"/>
      <c r="F38" s="344"/>
      <c r="G38" s="344"/>
      <c r="H38" s="338"/>
    </row>
    <row r="39" spans="1:8" ht="12">
      <c r="A39" s="338"/>
      <c r="B39" s="338" t="s">
        <v>3325</v>
      </c>
      <c r="C39" s="345" t="s">
        <v>3326</v>
      </c>
      <c r="D39" s="338"/>
      <c r="E39" s="344"/>
      <c r="F39" s="344"/>
      <c r="G39" s="344"/>
      <c r="H39" s="338"/>
    </row>
    <row r="40" spans="1:8" ht="12">
      <c r="A40" s="338">
        <v>28</v>
      </c>
      <c r="B40" s="338" t="s">
        <v>3327</v>
      </c>
      <c r="C40" s="345" t="s">
        <v>3328</v>
      </c>
      <c r="D40" s="338" t="s">
        <v>3082</v>
      </c>
      <c r="E40" s="344">
        <v>14</v>
      </c>
      <c r="F40" s="496"/>
      <c r="G40" s="344">
        <f aca="true" t="shared" si="2" ref="G40:G49">E40*F40</f>
        <v>0</v>
      </c>
      <c r="H40" s="338"/>
    </row>
    <row r="41" spans="1:8" ht="12">
      <c r="A41" s="338">
        <v>29</v>
      </c>
      <c r="B41" s="338" t="s">
        <v>3329</v>
      </c>
      <c r="C41" s="345" t="s">
        <v>3330</v>
      </c>
      <c r="D41" s="338" t="s">
        <v>3082</v>
      </c>
      <c r="E41" s="344">
        <v>2</v>
      </c>
      <c r="F41" s="496"/>
      <c r="G41" s="344">
        <f t="shared" si="2"/>
        <v>0</v>
      </c>
      <c r="H41" s="338"/>
    </row>
    <row r="42" spans="1:8" ht="12">
      <c r="A42" s="338">
        <v>30</v>
      </c>
      <c r="B42" s="338" t="s">
        <v>3331</v>
      </c>
      <c r="C42" s="345" t="s">
        <v>3332</v>
      </c>
      <c r="D42" s="338" t="s">
        <v>3082</v>
      </c>
      <c r="E42" s="344">
        <v>4</v>
      </c>
      <c r="F42" s="496"/>
      <c r="G42" s="344">
        <f t="shared" si="2"/>
        <v>0</v>
      </c>
      <c r="H42" s="338"/>
    </row>
    <row r="43" spans="1:8" ht="12">
      <c r="A43" s="338">
        <v>31</v>
      </c>
      <c r="B43" s="338" t="s">
        <v>3333</v>
      </c>
      <c r="C43" s="345" t="s">
        <v>3334</v>
      </c>
      <c r="D43" s="338" t="s">
        <v>3082</v>
      </c>
      <c r="E43" s="344">
        <v>4</v>
      </c>
      <c r="F43" s="496"/>
      <c r="G43" s="344">
        <f t="shared" si="2"/>
        <v>0</v>
      </c>
      <c r="H43" s="338"/>
    </row>
    <row r="44" spans="1:8" ht="12">
      <c r="A44" s="338">
        <v>32</v>
      </c>
      <c r="B44" s="338" t="s">
        <v>3335</v>
      </c>
      <c r="C44" s="345" t="s">
        <v>3336</v>
      </c>
      <c r="D44" s="338" t="s">
        <v>3082</v>
      </c>
      <c r="E44" s="344">
        <v>4</v>
      </c>
      <c r="F44" s="496"/>
      <c r="G44" s="344">
        <f t="shared" si="2"/>
        <v>0</v>
      </c>
      <c r="H44" s="338"/>
    </row>
    <row r="45" spans="1:8" ht="12">
      <c r="A45" s="338">
        <v>33</v>
      </c>
      <c r="B45" s="338" t="s">
        <v>3337</v>
      </c>
      <c r="C45" s="345" t="s">
        <v>3338</v>
      </c>
      <c r="D45" s="338" t="s">
        <v>3266</v>
      </c>
      <c r="E45" s="344">
        <v>2</v>
      </c>
      <c r="F45" s="496"/>
      <c r="G45" s="344">
        <f t="shared" si="2"/>
        <v>0</v>
      </c>
      <c r="H45" s="338"/>
    </row>
    <row r="46" spans="1:8" ht="12">
      <c r="A46" s="338">
        <v>34</v>
      </c>
      <c r="B46" s="338" t="s">
        <v>3339</v>
      </c>
      <c r="C46" s="345" t="s">
        <v>3340</v>
      </c>
      <c r="D46" s="338" t="s">
        <v>3266</v>
      </c>
      <c r="E46" s="344">
        <v>8</v>
      </c>
      <c r="F46" s="496"/>
      <c r="G46" s="344">
        <f t="shared" si="2"/>
        <v>0</v>
      </c>
      <c r="H46" s="338"/>
    </row>
    <row r="47" spans="1:8" ht="12">
      <c r="A47" s="338">
        <v>35</v>
      </c>
      <c r="B47" s="338" t="s">
        <v>3341</v>
      </c>
      <c r="C47" s="345" t="s">
        <v>3342</v>
      </c>
      <c r="D47" s="338" t="s">
        <v>3266</v>
      </c>
      <c r="E47" s="344">
        <v>8</v>
      </c>
      <c r="F47" s="496"/>
      <c r="G47" s="344">
        <f t="shared" si="2"/>
        <v>0</v>
      </c>
      <c r="H47" s="338"/>
    </row>
    <row r="48" spans="1:8" ht="12">
      <c r="A48" s="338">
        <v>36</v>
      </c>
      <c r="B48" s="338" t="s">
        <v>3343</v>
      </c>
      <c r="C48" s="345" t="s">
        <v>3344</v>
      </c>
      <c r="D48" s="338" t="s">
        <v>3121</v>
      </c>
      <c r="E48" s="344">
        <v>0.27</v>
      </c>
      <c r="F48" s="496"/>
      <c r="G48" s="344">
        <f t="shared" si="2"/>
        <v>0</v>
      </c>
      <c r="H48" s="338"/>
    </row>
    <row r="49" spans="1:8" ht="12">
      <c r="A49" s="338">
        <v>37</v>
      </c>
      <c r="B49" s="338" t="s">
        <v>3345</v>
      </c>
      <c r="C49" s="345" t="s">
        <v>3346</v>
      </c>
      <c r="D49" s="338" t="s">
        <v>3121</v>
      </c>
      <c r="E49" s="344">
        <v>0.27</v>
      </c>
      <c r="F49" s="496"/>
      <c r="G49" s="344">
        <f t="shared" si="2"/>
        <v>0</v>
      </c>
      <c r="H49" s="338"/>
    </row>
    <row r="50" spans="1:8" ht="12">
      <c r="A50" s="338"/>
      <c r="B50" s="338" t="s">
        <v>3325</v>
      </c>
      <c r="C50" s="345" t="s">
        <v>3347</v>
      </c>
      <c r="D50" s="338"/>
      <c r="E50" s="344"/>
      <c r="F50" s="344"/>
      <c r="G50" s="344"/>
      <c r="H50" s="338"/>
    </row>
    <row r="51" spans="1:8" ht="12">
      <c r="A51" s="338"/>
      <c r="B51" s="338"/>
      <c r="C51" s="345"/>
      <c r="D51" s="338"/>
      <c r="E51" s="344"/>
      <c r="F51" s="344"/>
      <c r="G51" s="344"/>
      <c r="H51" s="338"/>
    </row>
    <row r="52" spans="1:8" ht="12">
      <c r="A52" s="338" t="s">
        <v>3054</v>
      </c>
      <c r="B52" s="338" t="s">
        <v>3348</v>
      </c>
      <c r="C52" s="345" t="s">
        <v>3349</v>
      </c>
      <c r="D52" s="338"/>
      <c r="E52" s="344"/>
      <c r="F52" s="344"/>
      <c r="G52" s="350">
        <f>SUM(G6:G51)</f>
        <v>0</v>
      </c>
      <c r="H52" s="351" t="s">
        <v>3255</v>
      </c>
    </row>
  </sheetData>
  <sheetProtection algorithmName="SHA-512" hashValue="9ZjGuZoQ/1oC7lsLmGvgVGPIathcyAC8SjjWrYk/GphbzLqPBG8oYnO5DFVJYLdMrz2B4N4jK/K5iNm/hc/xyQ==" saltValue="Bp41LAKPISoqyl4Tca+Hug==" spinCount="100000" sheet="1" objects="1" scenario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6">
      <selection activeCell="E13" sqref="E13"/>
    </sheetView>
  </sheetViews>
  <sheetFormatPr defaultColWidth="9.140625" defaultRowHeight="12"/>
  <cols>
    <col min="2" max="2" width="77.140625" style="0" customWidth="1"/>
    <col min="5" max="5" width="17.421875" style="0" customWidth="1"/>
    <col min="6" max="6" width="31.28125" style="0" customWidth="1"/>
  </cols>
  <sheetData>
    <row r="1" spans="1:6" ht="24">
      <c r="A1" s="353" t="s">
        <v>57</v>
      </c>
      <c r="B1" s="353" t="s">
        <v>54</v>
      </c>
      <c r="C1" s="353" t="s">
        <v>130</v>
      </c>
      <c r="D1" s="353" t="s">
        <v>131</v>
      </c>
      <c r="E1" s="353" t="s">
        <v>2802</v>
      </c>
      <c r="F1" s="354" t="s">
        <v>92</v>
      </c>
    </row>
    <row r="2" spans="1:6" ht="15.75">
      <c r="A2" s="355" t="s">
        <v>140</v>
      </c>
      <c r="B2" s="356"/>
      <c r="C2" s="356"/>
      <c r="D2" s="356"/>
      <c r="E2" s="356"/>
      <c r="F2" s="357">
        <f>F4+F15</f>
        <v>0</v>
      </c>
    </row>
    <row r="3" spans="1:6" ht="12">
      <c r="A3" s="358"/>
      <c r="B3" s="358" t="s">
        <v>2870</v>
      </c>
      <c r="C3" s="359"/>
      <c r="D3" s="359"/>
      <c r="E3" s="359"/>
      <c r="F3" s="360"/>
    </row>
    <row r="4" spans="1:6" ht="12">
      <c r="A4" s="361" t="s">
        <v>71</v>
      </c>
      <c r="B4" s="362" t="s">
        <v>3015</v>
      </c>
      <c r="C4" s="363"/>
      <c r="D4" s="363"/>
      <c r="E4" s="363"/>
      <c r="F4" s="364">
        <f>SUM(F5:F13)</f>
        <v>0</v>
      </c>
    </row>
    <row r="5" spans="1:6" ht="12">
      <c r="A5" s="365" t="s">
        <v>71</v>
      </c>
      <c r="B5" s="366" t="s">
        <v>3016</v>
      </c>
      <c r="C5" s="365" t="s">
        <v>2822</v>
      </c>
      <c r="D5" s="367">
        <v>1</v>
      </c>
      <c r="E5" s="342"/>
      <c r="F5" s="368">
        <f aca="true" t="shared" si="0" ref="F5:F11">E5*D5</f>
        <v>0</v>
      </c>
    </row>
    <row r="6" spans="1:6" ht="12">
      <c r="A6" s="365" t="s">
        <v>71</v>
      </c>
      <c r="B6" s="369" t="s">
        <v>3017</v>
      </c>
      <c r="C6" s="365" t="s">
        <v>169</v>
      </c>
      <c r="D6" s="367">
        <v>15</v>
      </c>
      <c r="E6" s="342"/>
      <c r="F6" s="368">
        <f t="shared" si="0"/>
        <v>0</v>
      </c>
    </row>
    <row r="7" spans="1:6" ht="12">
      <c r="A7" s="365" t="s">
        <v>71</v>
      </c>
      <c r="B7" s="370" t="s">
        <v>3018</v>
      </c>
      <c r="C7" s="371" t="s">
        <v>2822</v>
      </c>
      <c r="D7" s="372">
        <v>1</v>
      </c>
      <c r="E7" s="342"/>
      <c r="F7" s="368">
        <f t="shared" si="0"/>
        <v>0</v>
      </c>
    </row>
    <row r="8" spans="1:6" ht="12">
      <c r="A8" s="365" t="s">
        <v>71</v>
      </c>
      <c r="B8" s="370" t="s">
        <v>3019</v>
      </c>
      <c r="C8" s="371" t="s">
        <v>2822</v>
      </c>
      <c r="D8" s="372">
        <v>1</v>
      </c>
      <c r="E8" s="342"/>
      <c r="F8" s="368">
        <f t="shared" si="0"/>
        <v>0</v>
      </c>
    </row>
    <row r="9" spans="1:6" ht="12">
      <c r="A9" s="365" t="s">
        <v>71</v>
      </c>
      <c r="B9" s="370" t="s">
        <v>3020</v>
      </c>
      <c r="C9" s="371" t="s">
        <v>2822</v>
      </c>
      <c r="D9" s="372">
        <v>1</v>
      </c>
      <c r="E9" s="342"/>
      <c r="F9" s="368">
        <f t="shared" si="0"/>
        <v>0</v>
      </c>
    </row>
    <row r="10" spans="1:6" ht="12">
      <c r="A10" s="365" t="s">
        <v>71</v>
      </c>
      <c r="B10" s="370" t="s">
        <v>3021</v>
      </c>
      <c r="C10" s="371" t="s">
        <v>169</v>
      </c>
      <c r="D10" s="372">
        <v>2</v>
      </c>
      <c r="E10" s="342"/>
      <c r="F10" s="368">
        <f t="shared" si="0"/>
        <v>0</v>
      </c>
    </row>
    <row r="11" spans="1:6" ht="12">
      <c r="A11" s="365" t="s">
        <v>71</v>
      </c>
      <c r="B11" s="370" t="s">
        <v>3022</v>
      </c>
      <c r="C11" s="371" t="s">
        <v>2822</v>
      </c>
      <c r="D11" s="372">
        <v>1</v>
      </c>
      <c r="E11" s="342"/>
      <c r="F11" s="368">
        <f t="shared" si="0"/>
        <v>0</v>
      </c>
    </row>
    <row r="12" spans="1:6" ht="12">
      <c r="A12" s="365"/>
      <c r="B12" s="370" t="s">
        <v>3023</v>
      </c>
      <c r="C12" s="371"/>
      <c r="D12" s="373">
        <v>0.05</v>
      </c>
      <c r="E12" s="374">
        <f>F6+F10</f>
        <v>0</v>
      </c>
      <c r="F12" s="368">
        <f>E12*D12</f>
        <v>0</v>
      </c>
    </row>
    <row r="13" spans="1:6" ht="12">
      <c r="A13" s="365"/>
      <c r="B13" s="370" t="s">
        <v>3024</v>
      </c>
      <c r="C13" s="371"/>
      <c r="D13" s="373">
        <v>0.03</v>
      </c>
      <c r="E13" s="374">
        <f>SUM(E5:E11)</f>
        <v>0</v>
      </c>
      <c r="F13" s="368">
        <f>E13*D13</f>
        <v>0</v>
      </c>
    </row>
    <row r="14" spans="1:6" ht="12">
      <c r="A14" s="365"/>
      <c r="B14" s="370"/>
      <c r="C14" s="371"/>
      <c r="D14" s="372"/>
      <c r="E14" s="375"/>
      <c r="F14" s="374"/>
    </row>
    <row r="15" spans="1:6" ht="12">
      <c r="A15" s="376" t="s">
        <v>3025</v>
      </c>
      <c r="B15" s="377" t="s">
        <v>3026</v>
      </c>
      <c r="C15" s="378"/>
      <c r="D15" s="379"/>
      <c r="E15" s="380"/>
      <c r="F15" s="380">
        <f>SUM(F16:F24)+F26+F27+F25</f>
        <v>0</v>
      </c>
    </row>
    <row r="16" spans="1:6" ht="12">
      <c r="A16" s="365" t="s">
        <v>227</v>
      </c>
      <c r="B16" s="370" t="s">
        <v>3027</v>
      </c>
      <c r="C16" s="371" t="s">
        <v>169</v>
      </c>
      <c r="D16" s="372">
        <v>3</v>
      </c>
      <c r="E16" s="343"/>
      <c r="F16" s="374">
        <f aca="true" t="shared" si="1" ref="F16:F27">E16*D16</f>
        <v>0</v>
      </c>
    </row>
    <row r="17" spans="1:6" ht="12">
      <c r="A17" s="365" t="s">
        <v>227</v>
      </c>
      <c r="B17" s="381" t="s">
        <v>3028</v>
      </c>
      <c r="C17" s="371" t="s">
        <v>169</v>
      </c>
      <c r="D17" s="372">
        <v>15</v>
      </c>
      <c r="E17" s="343"/>
      <c r="F17" s="374">
        <f t="shared" si="1"/>
        <v>0</v>
      </c>
    </row>
    <row r="18" spans="1:6" ht="12">
      <c r="A18" s="365" t="s">
        <v>227</v>
      </c>
      <c r="B18" s="381" t="s">
        <v>3029</v>
      </c>
      <c r="C18" s="371" t="s">
        <v>169</v>
      </c>
      <c r="D18" s="372">
        <v>2</v>
      </c>
      <c r="E18" s="343"/>
      <c r="F18" s="374">
        <f t="shared" si="1"/>
        <v>0</v>
      </c>
    </row>
    <row r="19" spans="1:6" ht="12">
      <c r="A19" s="365" t="s">
        <v>227</v>
      </c>
      <c r="B19" s="381" t="s">
        <v>3030</v>
      </c>
      <c r="C19" s="371" t="s">
        <v>2812</v>
      </c>
      <c r="D19" s="372">
        <v>1</v>
      </c>
      <c r="E19" s="343"/>
      <c r="F19" s="374">
        <f t="shared" si="1"/>
        <v>0</v>
      </c>
    </row>
    <row r="20" spans="1:6" ht="12">
      <c r="A20" s="365" t="s">
        <v>227</v>
      </c>
      <c r="B20" s="381" t="s">
        <v>3031</v>
      </c>
      <c r="C20" s="371" t="s">
        <v>2812</v>
      </c>
      <c r="D20" s="372">
        <v>2</v>
      </c>
      <c r="E20" s="343"/>
      <c r="F20" s="374">
        <f t="shared" si="1"/>
        <v>0</v>
      </c>
    </row>
    <row r="21" spans="1:6" ht="12">
      <c r="A21" s="365" t="s">
        <v>227</v>
      </c>
      <c r="B21" s="381" t="s">
        <v>3032</v>
      </c>
      <c r="C21" s="371" t="s">
        <v>2812</v>
      </c>
      <c r="D21" s="372">
        <v>1</v>
      </c>
      <c r="E21" s="343"/>
      <c r="F21" s="374">
        <f t="shared" si="1"/>
        <v>0</v>
      </c>
    </row>
    <row r="22" spans="1:6" ht="12">
      <c r="A22" s="365" t="s">
        <v>227</v>
      </c>
      <c r="B22" s="381" t="s">
        <v>3033</v>
      </c>
      <c r="C22" s="371" t="s">
        <v>2812</v>
      </c>
      <c r="D22" s="372">
        <v>1</v>
      </c>
      <c r="E22" s="343"/>
      <c r="F22" s="374">
        <f t="shared" si="1"/>
        <v>0</v>
      </c>
    </row>
    <row r="23" spans="1:6" ht="12">
      <c r="A23" s="365" t="s">
        <v>227</v>
      </c>
      <c r="B23" s="370" t="s">
        <v>3034</v>
      </c>
      <c r="C23" s="371" t="s">
        <v>2812</v>
      </c>
      <c r="D23" s="372">
        <v>1</v>
      </c>
      <c r="E23" s="343"/>
      <c r="F23" s="374">
        <f t="shared" si="1"/>
        <v>0</v>
      </c>
    </row>
    <row r="24" spans="1:6" ht="12">
      <c r="A24" s="365" t="s">
        <v>227</v>
      </c>
      <c r="B24" s="381" t="s">
        <v>3035</v>
      </c>
      <c r="C24" s="371" t="s">
        <v>169</v>
      </c>
      <c r="D24" s="372">
        <v>2</v>
      </c>
      <c r="E24" s="343"/>
      <c r="F24" s="374">
        <f t="shared" si="1"/>
        <v>0</v>
      </c>
    </row>
    <row r="25" spans="1:6" ht="12">
      <c r="A25" s="381"/>
      <c r="B25" s="381" t="s">
        <v>2832</v>
      </c>
      <c r="C25" s="381"/>
      <c r="D25" s="382">
        <v>0.03</v>
      </c>
      <c r="E25" s="383">
        <f>SUM(F16:F24)</f>
        <v>0</v>
      </c>
      <c r="F25" s="383">
        <f t="shared" si="1"/>
        <v>0</v>
      </c>
    </row>
    <row r="26" spans="1:6" ht="15">
      <c r="A26" s="384"/>
      <c r="B26" s="369" t="s">
        <v>2833</v>
      </c>
      <c r="C26" s="365"/>
      <c r="D26" s="373">
        <v>0.045</v>
      </c>
      <c r="E26" s="385">
        <f>SUM(F5:F11)</f>
        <v>0</v>
      </c>
      <c r="F26" s="374">
        <f t="shared" si="1"/>
        <v>0</v>
      </c>
    </row>
    <row r="27" spans="1:6" ht="15">
      <c r="A27" s="384"/>
      <c r="B27" s="369" t="s">
        <v>2834</v>
      </c>
      <c r="C27" s="365"/>
      <c r="D27" s="373">
        <v>0.03</v>
      </c>
      <c r="E27" s="385">
        <f>SUM(F5:F11)</f>
        <v>0</v>
      </c>
      <c r="F27" s="374">
        <f t="shared" si="1"/>
        <v>0</v>
      </c>
    </row>
  </sheetData>
  <sheetProtection algorithmName="SHA-512" hashValue="AX5Ax0iFo2rCGxBaXn5N1/m4I20lm4P4E1U56Mn40Ox3f+KoM81rYQkc0f79Pr6W0cqOe78EPZ8YtvqgoGs3aw==" saltValue="QTgQ5p7rsgsNN+2cgmOWRg==" spinCount="100000" sheet="1" objects="1" scenarios="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workbookViewId="0" topLeftCell="A80">
      <selection activeCell="D91" sqref="D91"/>
    </sheetView>
  </sheetViews>
  <sheetFormatPr defaultColWidth="9.140625" defaultRowHeight="12"/>
  <cols>
    <col min="2" max="2" width="55.28125" style="0" customWidth="1"/>
    <col min="4" max="4" width="12.7109375" style="0" customWidth="1"/>
    <col min="5" max="5" width="14.8515625" style="0" customWidth="1"/>
    <col min="6" max="6" width="14.421875" style="0" customWidth="1"/>
    <col min="7" max="7" width="14.8515625" style="0" customWidth="1"/>
    <col min="8" max="8" width="18.28125" style="0" customWidth="1"/>
    <col min="9" max="9" width="22.00390625" style="0" customWidth="1"/>
  </cols>
  <sheetData>
    <row r="1" spans="1:9" ht="24">
      <c r="A1" s="386" t="s">
        <v>57</v>
      </c>
      <c r="B1" s="386" t="s">
        <v>54</v>
      </c>
      <c r="C1" s="386" t="s">
        <v>130</v>
      </c>
      <c r="D1" s="386" t="s">
        <v>131</v>
      </c>
      <c r="E1" s="386" t="s">
        <v>2802</v>
      </c>
      <c r="F1" s="387" t="s">
        <v>2803</v>
      </c>
      <c r="G1" s="386" t="s">
        <v>2804</v>
      </c>
      <c r="H1" s="386" t="s">
        <v>2805</v>
      </c>
      <c r="I1" s="388" t="s">
        <v>92</v>
      </c>
    </row>
    <row r="2" spans="1:9" ht="12">
      <c r="A2" s="389" t="s">
        <v>140</v>
      </c>
      <c r="B2" s="390"/>
      <c r="C2" s="390"/>
      <c r="D2" s="390"/>
      <c r="E2" s="390"/>
      <c r="F2" s="391"/>
      <c r="G2" s="390"/>
      <c r="H2" s="390"/>
      <c r="I2" s="392">
        <f>I4+I90</f>
        <v>0</v>
      </c>
    </row>
    <row r="3" spans="1:9" ht="12">
      <c r="A3" s="362"/>
      <c r="B3" s="362" t="s">
        <v>2870</v>
      </c>
      <c r="C3" s="363"/>
      <c r="D3" s="363"/>
      <c r="E3" s="393"/>
      <c r="F3" s="393"/>
      <c r="G3" s="363"/>
      <c r="H3" s="363"/>
      <c r="I3" s="364"/>
    </row>
    <row r="4" spans="1:9" ht="12">
      <c r="A4" s="394" t="s">
        <v>71</v>
      </c>
      <c r="B4" s="395" t="s">
        <v>2940</v>
      </c>
      <c r="C4" s="396"/>
      <c r="D4" s="397"/>
      <c r="E4" s="398"/>
      <c r="F4" s="398"/>
      <c r="G4" s="397"/>
      <c r="H4" s="399"/>
      <c r="I4" s="400">
        <f>SUM(I5:I84)+I86+I87</f>
        <v>0</v>
      </c>
    </row>
    <row r="5" spans="1:9" ht="12">
      <c r="A5" s="365" t="s">
        <v>71</v>
      </c>
      <c r="B5" s="370" t="s">
        <v>2941</v>
      </c>
      <c r="C5" s="371" t="s">
        <v>169</v>
      </c>
      <c r="D5" s="372">
        <v>18</v>
      </c>
      <c r="E5" s="408"/>
      <c r="F5" s="408"/>
      <c r="G5" s="372">
        <f>D5*E5</f>
        <v>0</v>
      </c>
      <c r="H5" s="375">
        <f>F5*D5</f>
        <v>0</v>
      </c>
      <c r="I5" s="374">
        <f>G5+H5</f>
        <v>0</v>
      </c>
    </row>
    <row r="6" spans="1:9" ht="12">
      <c r="A6" s="365" t="s">
        <v>71</v>
      </c>
      <c r="B6" s="370" t="s">
        <v>2942</v>
      </c>
      <c r="C6" s="371" t="s">
        <v>169</v>
      </c>
      <c r="D6" s="372">
        <v>20</v>
      </c>
      <c r="E6" s="408"/>
      <c r="F6" s="408"/>
      <c r="G6" s="372">
        <f aca="true" t="shared" si="0" ref="G6:G70">D6*E6</f>
        <v>0</v>
      </c>
      <c r="H6" s="375">
        <f aca="true" t="shared" si="1" ref="H6:H70">F6*D6</f>
        <v>0</v>
      </c>
      <c r="I6" s="374">
        <f aca="true" t="shared" si="2" ref="I6:I70">G6+H6</f>
        <v>0</v>
      </c>
    </row>
    <row r="7" spans="1:9" ht="12">
      <c r="A7" s="365" t="s">
        <v>71</v>
      </c>
      <c r="B7" s="370" t="s">
        <v>2943</v>
      </c>
      <c r="C7" s="371" t="s">
        <v>169</v>
      </c>
      <c r="D7" s="372">
        <v>15</v>
      </c>
      <c r="E7" s="408"/>
      <c r="F7" s="408"/>
      <c r="G7" s="372">
        <f t="shared" si="0"/>
        <v>0</v>
      </c>
      <c r="H7" s="375">
        <f t="shared" si="1"/>
        <v>0</v>
      </c>
      <c r="I7" s="374">
        <f t="shared" si="2"/>
        <v>0</v>
      </c>
    </row>
    <row r="8" spans="1:9" ht="12">
      <c r="A8" s="365" t="s">
        <v>71</v>
      </c>
      <c r="B8" s="370" t="s">
        <v>2944</v>
      </c>
      <c r="C8" s="371" t="s">
        <v>169</v>
      </c>
      <c r="D8" s="372">
        <v>30</v>
      </c>
      <c r="E8" s="408"/>
      <c r="F8" s="408"/>
      <c r="G8" s="372">
        <f t="shared" si="0"/>
        <v>0</v>
      </c>
      <c r="H8" s="375">
        <f t="shared" si="1"/>
        <v>0</v>
      </c>
      <c r="I8" s="374">
        <f t="shared" si="2"/>
        <v>0</v>
      </c>
    </row>
    <row r="9" spans="1:9" ht="12">
      <c r="A9" s="365" t="s">
        <v>71</v>
      </c>
      <c r="B9" s="370" t="s">
        <v>2945</v>
      </c>
      <c r="C9" s="371" t="s">
        <v>169</v>
      </c>
      <c r="D9" s="372">
        <v>330</v>
      </c>
      <c r="E9" s="408"/>
      <c r="F9" s="408"/>
      <c r="G9" s="372">
        <f t="shared" si="0"/>
        <v>0</v>
      </c>
      <c r="H9" s="375">
        <f t="shared" si="1"/>
        <v>0</v>
      </c>
      <c r="I9" s="374">
        <f t="shared" si="2"/>
        <v>0</v>
      </c>
    </row>
    <row r="10" spans="1:9" ht="12">
      <c r="A10" s="365" t="s">
        <v>71</v>
      </c>
      <c r="B10" s="370" t="s">
        <v>2946</v>
      </c>
      <c r="C10" s="371" t="s">
        <v>169</v>
      </c>
      <c r="D10" s="372">
        <v>30</v>
      </c>
      <c r="E10" s="408"/>
      <c r="F10" s="408"/>
      <c r="G10" s="372">
        <f t="shared" si="0"/>
        <v>0</v>
      </c>
      <c r="H10" s="375">
        <f t="shared" si="1"/>
        <v>0</v>
      </c>
      <c r="I10" s="374">
        <f t="shared" si="2"/>
        <v>0</v>
      </c>
    </row>
    <row r="11" spans="1:9" ht="12">
      <c r="A11" s="365" t="s">
        <v>71</v>
      </c>
      <c r="B11" s="370" t="s">
        <v>2947</v>
      </c>
      <c r="C11" s="371" t="s">
        <v>169</v>
      </c>
      <c r="D11" s="372">
        <v>120</v>
      </c>
      <c r="E11" s="408"/>
      <c r="F11" s="408"/>
      <c r="G11" s="372">
        <f t="shared" si="0"/>
        <v>0</v>
      </c>
      <c r="H11" s="375">
        <f t="shared" si="1"/>
        <v>0</v>
      </c>
      <c r="I11" s="374">
        <f t="shared" si="2"/>
        <v>0</v>
      </c>
    </row>
    <row r="12" spans="1:9" ht="12">
      <c r="A12" s="365" t="s">
        <v>71</v>
      </c>
      <c r="B12" s="370" t="s">
        <v>2948</v>
      </c>
      <c r="C12" s="371" t="s">
        <v>169</v>
      </c>
      <c r="D12" s="372">
        <v>10</v>
      </c>
      <c r="E12" s="408"/>
      <c r="F12" s="408"/>
      <c r="G12" s="372">
        <f t="shared" si="0"/>
        <v>0</v>
      </c>
      <c r="H12" s="375">
        <f t="shared" si="1"/>
        <v>0</v>
      </c>
      <c r="I12" s="374">
        <f t="shared" si="2"/>
        <v>0</v>
      </c>
    </row>
    <row r="13" spans="1:9" ht="12">
      <c r="A13" s="365" t="s">
        <v>71</v>
      </c>
      <c r="B13" s="370" t="s">
        <v>2949</v>
      </c>
      <c r="C13" s="371" t="s">
        <v>169</v>
      </c>
      <c r="D13" s="372">
        <v>8</v>
      </c>
      <c r="E13" s="408"/>
      <c r="F13" s="408"/>
      <c r="G13" s="372">
        <f t="shared" si="0"/>
        <v>0</v>
      </c>
      <c r="H13" s="375">
        <f t="shared" si="1"/>
        <v>0</v>
      </c>
      <c r="I13" s="374">
        <f t="shared" si="2"/>
        <v>0</v>
      </c>
    </row>
    <row r="14" spans="1:9" ht="12">
      <c r="A14" s="365"/>
      <c r="B14" s="370"/>
      <c r="C14" s="371"/>
      <c r="D14" s="372"/>
      <c r="E14" s="401"/>
      <c r="F14" s="401"/>
      <c r="G14" s="372"/>
      <c r="H14" s="375"/>
      <c r="I14" s="374"/>
    </row>
    <row r="15" spans="1:9" ht="12">
      <c r="A15" s="365" t="s">
        <v>71</v>
      </c>
      <c r="B15" s="370" t="s">
        <v>2950</v>
      </c>
      <c r="C15" s="371" t="s">
        <v>169</v>
      </c>
      <c r="D15" s="372">
        <v>170</v>
      </c>
      <c r="E15" s="408"/>
      <c r="F15" s="408"/>
      <c r="G15" s="372">
        <f t="shared" si="0"/>
        <v>0</v>
      </c>
      <c r="H15" s="375">
        <f t="shared" si="1"/>
        <v>0</v>
      </c>
      <c r="I15" s="374">
        <f t="shared" si="2"/>
        <v>0</v>
      </c>
    </row>
    <row r="16" spans="1:9" ht="12">
      <c r="A16" s="365" t="s">
        <v>71</v>
      </c>
      <c r="B16" s="370" t="s">
        <v>2951</v>
      </c>
      <c r="C16" s="371" t="s">
        <v>169</v>
      </c>
      <c r="D16" s="372">
        <v>50</v>
      </c>
      <c r="E16" s="408"/>
      <c r="F16" s="408"/>
      <c r="G16" s="372">
        <f t="shared" si="0"/>
        <v>0</v>
      </c>
      <c r="H16" s="375">
        <f t="shared" si="1"/>
        <v>0</v>
      </c>
      <c r="I16" s="374">
        <f t="shared" si="2"/>
        <v>0</v>
      </c>
    </row>
    <row r="17" spans="1:9" ht="12">
      <c r="A17" s="365" t="s">
        <v>71</v>
      </c>
      <c r="B17" s="370" t="s">
        <v>2952</v>
      </c>
      <c r="C17" s="371" t="s">
        <v>169</v>
      </c>
      <c r="D17" s="372">
        <v>20</v>
      </c>
      <c r="E17" s="408"/>
      <c r="F17" s="408"/>
      <c r="G17" s="372">
        <f t="shared" si="0"/>
        <v>0</v>
      </c>
      <c r="H17" s="375">
        <f t="shared" si="1"/>
        <v>0</v>
      </c>
      <c r="I17" s="374">
        <f t="shared" si="2"/>
        <v>0</v>
      </c>
    </row>
    <row r="18" spans="1:9" ht="12">
      <c r="A18" s="365" t="s">
        <v>71</v>
      </c>
      <c r="B18" s="370" t="s">
        <v>2953</v>
      </c>
      <c r="C18" s="371" t="s">
        <v>169</v>
      </c>
      <c r="D18" s="372">
        <v>900</v>
      </c>
      <c r="E18" s="408"/>
      <c r="F18" s="408"/>
      <c r="G18" s="372">
        <f t="shared" si="0"/>
        <v>0</v>
      </c>
      <c r="H18" s="375">
        <f t="shared" si="1"/>
        <v>0</v>
      </c>
      <c r="I18" s="374">
        <f t="shared" si="2"/>
        <v>0</v>
      </c>
    </row>
    <row r="19" spans="1:9" ht="12">
      <c r="A19" s="365" t="s">
        <v>71</v>
      </c>
      <c r="B19" s="370" t="s">
        <v>2954</v>
      </c>
      <c r="C19" s="371" t="s">
        <v>169</v>
      </c>
      <c r="D19" s="372">
        <v>200</v>
      </c>
      <c r="E19" s="408"/>
      <c r="F19" s="408"/>
      <c r="G19" s="372">
        <f t="shared" si="0"/>
        <v>0</v>
      </c>
      <c r="H19" s="375">
        <f t="shared" si="1"/>
        <v>0</v>
      </c>
      <c r="I19" s="374">
        <f t="shared" si="2"/>
        <v>0</v>
      </c>
    </row>
    <row r="20" spans="1:9" ht="12">
      <c r="A20" s="365" t="s">
        <v>71</v>
      </c>
      <c r="B20" s="370" t="s">
        <v>2955</v>
      </c>
      <c r="C20" s="371" t="s">
        <v>169</v>
      </c>
      <c r="D20" s="372">
        <v>1270</v>
      </c>
      <c r="E20" s="408"/>
      <c r="F20" s="408"/>
      <c r="G20" s="372">
        <f t="shared" si="0"/>
        <v>0</v>
      </c>
      <c r="H20" s="375">
        <f t="shared" si="1"/>
        <v>0</v>
      </c>
      <c r="I20" s="374">
        <f t="shared" si="2"/>
        <v>0</v>
      </c>
    </row>
    <row r="21" spans="1:9" ht="12">
      <c r="A21" s="365" t="s">
        <v>71</v>
      </c>
      <c r="B21" s="370" t="s">
        <v>2956</v>
      </c>
      <c r="C21" s="371" t="s">
        <v>169</v>
      </c>
      <c r="D21" s="372">
        <v>15</v>
      </c>
      <c r="E21" s="408"/>
      <c r="F21" s="408"/>
      <c r="G21" s="372">
        <f t="shared" si="0"/>
        <v>0</v>
      </c>
      <c r="H21" s="375">
        <f t="shared" si="1"/>
        <v>0</v>
      </c>
      <c r="I21" s="374">
        <f t="shared" si="2"/>
        <v>0</v>
      </c>
    </row>
    <row r="22" spans="1:9" ht="12">
      <c r="A22" s="365" t="s">
        <v>71</v>
      </c>
      <c r="B22" s="370" t="s">
        <v>2957</v>
      </c>
      <c r="C22" s="371" t="s">
        <v>169</v>
      </c>
      <c r="D22" s="372">
        <v>45</v>
      </c>
      <c r="E22" s="408"/>
      <c r="F22" s="408"/>
      <c r="G22" s="372">
        <f t="shared" si="0"/>
        <v>0</v>
      </c>
      <c r="H22" s="375">
        <f t="shared" si="1"/>
        <v>0</v>
      </c>
      <c r="I22" s="374">
        <f t="shared" si="2"/>
        <v>0</v>
      </c>
    </row>
    <row r="23" spans="1:9" ht="12">
      <c r="A23" s="365"/>
      <c r="B23" s="370"/>
      <c r="C23" s="371"/>
      <c r="D23" s="372"/>
      <c r="E23" s="401"/>
      <c r="F23" s="401"/>
      <c r="G23" s="372"/>
      <c r="H23" s="375"/>
      <c r="I23" s="374"/>
    </row>
    <row r="24" spans="1:9" ht="12">
      <c r="A24" s="365" t="s">
        <v>71</v>
      </c>
      <c r="B24" s="370" t="s">
        <v>2958</v>
      </c>
      <c r="C24" s="371" t="s">
        <v>2812</v>
      </c>
      <c r="D24" s="372">
        <v>12</v>
      </c>
      <c r="E24" s="408"/>
      <c r="F24" s="408"/>
      <c r="G24" s="372">
        <f t="shared" si="0"/>
        <v>0</v>
      </c>
      <c r="H24" s="375">
        <f t="shared" si="1"/>
        <v>0</v>
      </c>
      <c r="I24" s="374">
        <f t="shared" si="2"/>
        <v>0</v>
      </c>
    </row>
    <row r="25" spans="1:9" ht="12">
      <c r="A25" s="365" t="s">
        <v>71</v>
      </c>
      <c r="B25" s="370" t="s">
        <v>2959</v>
      </c>
      <c r="C25" s="371" t="s">
        <v>2812</v>
      </c>
      <c r="D25" s="372">
        <v>4</v>
      </c>
      <c r="E25" s="408"/>
      <c r="F25" s="408"/>
      <c r="G25" s="372">
        <f t="shared" si="0"/>
        <v>0</v>
      </c>
      <c r="H25" s="375">
        <f t="shared" si="1"/>
        <v>0</v>
      </c>
      <c r="I25" s="374">
        <f t="shared" si="2"/>
        <v>0</v>
      </c>
    </row>
    <row r="26" spans="1:9" ht="12">
      <c r="A26" s="365" t="s">
        <v>71</v>
      </c>
      <c r="B26" s="370" t="s">
        <v>2960</v>
      </c>
      <c r="C26" s="371" t="s">
        <v>2812</v>
      </c>
      <c r="D26" s="372">
        <v>77</v>
      </c>
      <c r="E26" s="408"/>
      <c r="F26" s="408"/>
      <c r="G26" s="372">
        <f t="shared" si="0"/>
        <v>0</v>
      </c>
      <c r="H26" s="375">
        <f t="shared" si="1"/>
        <v>0</v>
      </c>
      <c r="I26" s="374">
        <f t="shared" si="2"/>
        <v>0</v>
      </c>
    </row>
    <row r="27" spans="1:9" ht="12">
      <c r="A27" s="365" t="s">
        <v>71</v>
      </c>
      <c r="B27" s="370" t="s">
        <v>2961</v>
      </c>
      <c r="C27" s="371" t="s">
        <v>2812</v>
      </c>
      <c r="D27" s="372">
        <v>30</v>
      </c>
      <c r="E27" s="408"/>
      <c r="F27" s="408"/>
      <c r="G27" s="372">
        <f t="shared" si="0"/>
        <v>0</v>
      </c>
      <c r="H27" s="375">
        <f t="shared" si="1"/>
        <v>0</v>
      </c>
      <c r="I27" s="374">
        <f t="shared" si="2"/>
        <v>0</v>
      </c>
    </row>
    <row r="28" spans="1:9" ht="12">
      <c r="A28" s="365" t="s">
        <v>71</v>
      </c>
      <c r="B28" s="370" t="s">
        <v>2962</v>
      </c>
      <c r="C28" s="371" t="s">
        <v>2812</v>
      </c>
      <c r="D28" s="372">
        <v>12</v>
      </c>
      <c r="E28" s="408"/>
      <c r="F28" s="408"/>
      <c r="G28" s="372">
        <f t="shared" si="0"/>
        <v>0</v>
      </c>
      <c r="H28" s="375">
        <f t="shared" si="1"/>
        <v>0</v>
      </c>
      <c r="I28" s="374">
        <f t="shared" si="2"/>
        <v>0</v>
      </c>
    </row>
    <row r="29" spans="1:9" ht="12">
      <c r="A29" s="365"/>
      <c r="B29" s="370"/>
      <c r="C29" s="371"/>
      <c r="D29" s="372"/>
      <c r="E29" s="401"/>
      <c r="F29" s="401"/>
      <c r="G29" s="372"/>
      <c r="H29" s="375"/>
      <c r="I29" s="374"/>
    </row>
    <row r="30" spans="1:9" ht="12">
      <c r="A30" s="365" t="s">
        <v>71</v>
      </c>
      <c r="B30" s="370" t="s">
        <v>2963</v>
      </c>
      <c r="C30" s="371" t="s">
        <v>2812</v>
      </c>
      <c r="D30" s="372">
        <v>11</v>
      </c>
      <c r="E30" s="408"/>
      <c r="F30" s="408"/>
      <c r="G30" s="372">
        <f t="shared" si="0"/>
        <v>0</v>
      </c>
      <c r="H30" s="375">
        <f t="shared" si="1"/>
        <v>0</v>
      </c>
      <c r="I30" s="374">
        <f t="shared" si="2"/>
        <v>0</v>
      </c>
    </row>
    <row r="31" spans="1:9" ht="12">
      <c r="A31" s="365" t="s">
        <v>71</v>
      </c>
      <c r="B31" s="370" t="s">
        <v>2964</v>
      </c>
      <c r="C31" s="371" t="s">
        <v>2812</v>
      </c>
      <c r="D31" s="372">
        <v>14</v>
      </c>
      <c r="E31" s="408"/>
      <c r="F31" s="408"/>
      <c r="G31" s="372">
        <f t="shared" si="0"/>
        <v>0</v>
      </c>
      <c r="H31" s="375">
        <f t="shared" si="1"/>
        <v>0</v>
      </c>
      <c r="I31" s="374">
        <f t="shared" si="2"/>
        <v>0</v>
      </c>
    </row>
    <row r="32" spans="1:9" ht="12">
      <c r="A32" s="365" t="s">
        <v>71</v>
      </c>
      <c r="B32" s="370" t="s">
        <v>2965</v>
      </c>
      <c r="C32" s="371" t="s">
        <v>2812</v>
      </c>
      <c r="D32" s="372">
        <v>20</v>
      </c>
      <c r="E32" s="408"/>
      <c r="F32" s="408"/>
      <c r="G32" s="372">
        <f t="shared" si="0"/>
        <v>0</v>
      </c>
      <c r="H32" s="375">
        <f t="shared" si="1"/>
        <v>0</v>
      </c>
      <c r="I32" s="374">
        <f t="shared" si="2"/>
        <v>0</v>
      </c>
    </row>
    <row r="33" spans="1:9" ht="12">
      <c r="A33" s="365" t="s">
        <v>71</v>
      </c>
      <c r="B33" s="370" t="s">
        <v>2966</v>
      </c>
      <c r="C33" s="371" t="s">
        <v>2812</v>
      </c>
      <c r="D33" s="372">
        <v>3</v>
      </c>
      <c r="E33" s="408"/>
      <c r="F33" s="408"/>
      <c r="G33" s="372">
        <f t="shared" si="0"/>
        <v>0</v>
      </c>
      <c r="H33" s="375">
        <f t="shared" si="1"/>
        <v>0</v>
      </c>
      <c r="I33" s="374">
        <f t="shared" si="2"/>
        <v>0</v>
      </c>
    </row>
    <row r="34" spans="1:9" ht="12">
      <c r="A34" s="365" t="s">
        <v>71</v>
      </c>
      <c r="B34" s="370" t="s">
        <v>2967</v>
      </c>
      <c r="C34" s="371" t="s">
        <v>2812</v>
      </c>
      <c r="D34" s="372">
        <v>4</v>
      </c>
      <c r="E34" s="408"/>
      <c r="F34" s="408"/>
      <c r="G34" s="372">
        <f t="shared" si="0"/>
        <v>0</v>
      </c>
      <c r="H34" s="375">
        <f t="shared" si="1"/>
        <v>0</v>
      </c>
      <c r="I34" s="374">
        <f t="shared" si="2"/>
        <v>0</v>
      </c>
    </row>
    <row r="35" spans="1:9" ht="12">
      <c r="A35" s="365" t="s">
        <v>71</v>
      </c>
      <c r="B35" s="370" t="s">
        <v>2968</v>
      </c>
      <c r="C35" s="371" t="s">
        <v>2812</v>
      </c>
      <c r="D35" s="372">
        <v>34</v>
      </c>
      <c r="E35" s="408"/>
      <c r="F35" s="408"/>
      <c r="G35" s="372">
        <f t="shared" si="0"/>
        <v>0</v>
      </c>
      <c r="H35" s="375">
        <f t="shared" si="1"/>
        <v>0</v>
      </c>
      <c r="I35" s="374">
        <f t="shared" si="2"/>
        <v>0</v>
      </c>
    </row>
    <row r="36" spans="1:9" ht="12">
      <c r="A36" s="365" t="s">
        <v>71</v>
      </c>
      <c r="B36" s="370" t="s">
        <v>2969</v>
      </c>
      <c r="C36" s="371" t="s">
        <v>2812</v>
      </c>
      <c r="D36" s="372">
        <v>18</v>
      </c>
      <c r="E36" s="408"/>
      <c r="F36" s="408"/>
      <c r="G36" s="372">
        <f t="shared" si="0"/>
        <v>0</v>
      </c>
      <c r="H36" s="375">
        <f t="shared" si="1"/>
        <v>0</v>
      </c>
      <c r="I36" s="374">
        <f t="shared" si="2"/>
        <v>0</v>
      </c>
    </row>
    <row r="37" spans="1:9" ht="12">
      <c r="A37" s="365" t="s">
        <v>71</v>
      </c>
      <c r="B37" s="370" t="s">
        <v>2970</v>
      </c>
      <c r="C37" s="371" t="s">
        <v>2812</v>
      </c>
      <c r="D37" s="372">
        <v>82</v>
      </c>
      <c r="E37" s="408"/>
      <c r="F37" s="408"/>
      <c r="G37" s="372">
        <f t="shared" si="0"/>
        <v>0</v>
      </c>
      <c r="H37" s="375">
        <f t="shared" si="1"/>
        <v>0</v>
      </c>
      <c r="I37" s="374">
        <f t="shared" si="2"/>
        <v>0</v>
      </c>
    </row>
    <row r="38" spans="1:9" ht="12">
      <c r="A38" s="365" t="s">
        <v>71</v>
      </c>
      <c r="B38" s="370" t="s">
        <v>2971</v>
      </c>
      <c r="C38" s="371" t="s">
        <v>2812</v>
      </c>
      <c r="D38" s="372">
        <v>4</v>
      </c>
      <c r="E38" s="408"/>
      <c r="F38" s="408"/>
      <c r="G38" s="372">
        <f t="shared" si="0"/>
        <v>0</v>
      </c>
      <c r="H38" s="375">
        <f t="shared" si="1"/>
        <v>0</v>
      </c>
      <c r="I38" s="374">
        <f t="shared" si="2"/>
        <v>0</v>
      </c>
    </row>
    <row r="39" spans="1:9" ht="12">
      <c r="A39" s="365"/>
      <c r="B39" s="370"/>
      <c r="C39" s="371"/>
      <c r="D39" s="372"/>
      <c r="E39" s="401"/>
      <c r="F39" s="401"/>
      <c r="G39" s="372"/>
      <c r="H39" s="375"/>
      <c r="I39" s="374"/>
    </row>
    <row r="40" spans="1:9" ht="12">
      <c r="A40" s="365" t="s">
        <v>71</v>
      </c>
      <c r="B40" s="370" t="s">
        <v>2972</v>
      </c>
      <c r="C40" s="371" t="s">
        <v>2812</v>
      </c>
      <c r="D40" s="372">
        <v>6</v>
      </c>
      <c r="E40" s="408"/>
      <c r="F40" s="408"/>
      <c r="G40" s="372">
        <f t="shared" si="0"/>
        <v>0</v>
      </c>
      <c r="H40" s="375">
        <f t="shared" si="1"/>
        <v>0</v>
      </c>
      <c r="I40" s="374">
        <f t="shared" si="2"/>
        <v>0</v>
      </c>
    </row>
    <row r="41" spans="1:9" ht="12">
      <c r="A41" s="365" t="s">
        <v>71</v>
      </c>
      <c r="B41" s="370" t="s">
        <v>2973</v>
      </c>
      <c r="C41" s="371" t="s">
        <v>2812</v>
      </c>
      <c r="D41" s="372">
        <v>2</v>
      </c>
      <c r="E41" s="408"/>
      <c r="F41" s="408"/>
      <c r="G41" s="372">
        <f t="shared" si="0"/>
        <v>0</v>
      </c>
      <c r="H41" s="375">
        <f t="shared" si="1"/>
        <v>0</v>
      </c>
      <c r="I41" s="374">
        <f t="shared" si="2"/>
        <v>0</v>
      </c>
    </row>
    <row r="42" spans="1:9" ht="12">
      <c r="A42" s="365" t="s">
        <v>71</v>
      </c>
      <c r="B42" s="370" t="s">
        <v>2974</v>
      </c>
      <c r="C42" s="371" t="s">
        <v>2812</v>
      </c>
      <c r="D42" s="372">
        <v>2</v>
      </c>
      <c r="E42" s="408"/>
      <c r="F42" s="408"/>
      <c r="G42" s="372">
        <f t="shared" si="0"/>
        <v>0</v>
      </c>
      <c r="H42" s="375">
        <f t="shared" si="1"/>
        <v>0</v>
      </c>
      <c r="I42" s="374">
        <f t="shared" si="2"/>
        <v>0</v>
      </c>
    </row>
    <row r="43" spans="1:9" ht="12">
      <c r="A43" s="365" t="s">
        <v>71</v>
      </c>
      <c r="B43" s="370" t="s">
        <v>2975</v>
      </c>
      <c r="C43" s="371" t="s">
        <v>2812</v>
      </c>
      <c r="D43" s="372">
        <v>1</v>
      </c>
      <c r="E43" s="408"/>
      <c r="F43" s="408"/>
      <c r="G43" s="372">
        <f t="shared" si="0"/>
        <v>0</v>
      </c>
      <c r="H43" s="375">
        <f t="shared" si="1"/>
        <v>0</v>
      </c>
      <c r="I43" s="374">
        <f t="shared" si="2"/>
        <v>0</v>
      </c>
    </row>
    <row r="44" spans="1:9" ht="12">
      <c r="A44" s="365"/>
      <c r="B44" s="370"/>
      <c r="C44" s="371"/>
      <c r="D44" s="372"/>
      <c r="E44" s="401"/>
      <c r="F44" s="401"/>
      <c r="G44" s="372"/>
      <c r="H44" s="375"/>
      <c r="I44" s="374"/>
    </row>
    <row r="45" spans="1:9" ht="24">
      <c r="A45" s="365" t="s">
        <v>71</v>
      </c>
      <c r="B45" s="370" t="s">
        <v>2976</v>
      </c>
      <c r="C45" s="371" t="s">
        <v>2812</v>
      </c>
      <c r="D45" s="372">
        <v>159</v>
      </c>
      <c r="E45" s="408"/>
      <c r="F45" s="408"/>
      <c r="G45" s="372">
        <f t="shared" si="0"/>
        <v>0</v>
      </c>
      <c r="H45" s="375">
        <f t="shared" si="1"/>
        <v>0</v>
      </c>
      <c r="I45" s="374">
        <f t="shared" si="2"/>
        <v>0</v>
      </c>
    </row>
    <row r="46" spans="1:9" ht="24">
      <c r="A46" s="365" t="s">
        <v>71</v>
      </c>
      <c r="B46" s="370" t="s">
        <v>2977</v>
      </c>
      <c r="C46" s="371" t="s">
        <v>2812</v>
      </c>
      <c r="D46" s="372">
        <v>3</v>
      </c>
      <c r="E46" s="408"/>
      <c r="F46" s="408"/>
      <c r="G46" s="372">
        <f t="shared" si="0"/>
        <v>0</v>
      </c>
      <c r="H46" s="375">
        <f t="shared" si="1"/>
        <v>0</v>
      </c>
      <c r="I46" s="374">
        <f t="shared" si="2"/>
        <v>0</v>
      </c>
    </row>
    <row r="47" spans="1:9" ht="12">
      <c r="A47" s="365" t="s">
        <v>71</v>
      </c>
      <c r="B47" s="370" t="s">
        <v>2978</v>
      </c>
      <c r="C47" s="371" t="s">
        <v>2812</v>
      </c>
      <c r="D47" s="372">
        <v>13</v>
      </c>
      <c r="E47" s="408"/>
      <c r="F47" s="408"/>
      <c r="G47" s="372">
        <f t="shared" si="0"/>
        <v>0</v>
      </c>
      <c r="H47" s="375">
        <f t="shared" si="1"/>
        <v>0</v>
      </c>
      <c r="I47" s="374">
        <f t="shared" si="2"/>
        <v>0</v>
      </c>
    </row>
    <row r="48" spans="1:9" ht="12">
      <c r="A48" s="365" t="s">
        <v>71</v>
      </c>
      <c r="B48" s="370" t="s">
        <v>2979</v>
      </c>
      <c r="C48" s="371" t="s">
        <v>2812</v>
      </c>
      <c r="D48" s="372">
        <v>11</v>
      </c>
      <c r="E48" s="408"/>
      <c r="F48" s="408"/>
      <c r="G48" s="372">
        <f t="shared" si="0"/>
        <v>0</v>
      </c>
      <c r="H48" s="375">
        <f t="shared" si="1"/>
        <v>0</v>
      </c>
      <c r="I48" s="374">
        <f t="shared" si="2"/>
        <v>0</v>
      </c>
    </row>
    <row r="49" spans="1:9" ht="12">
      <c r="A49" s="365"/>
      <c r="B49" s="370"/>
      <c r="C49" s="371"/>
      <c r="D49" s="372"/>
      <c r="E49" s="408"/>
      <c r="F49" s="408"/>
      <c r="G49" s="372"/>
      <c r="H49" s="375"/>
      <c r="I49" s="374"/>
    </row>
    <row r="50" spans="1:9" ht="12">
      <c r="A50" s="365" t="s">
        <v>71</v>
      </c>
      <c r="B50" s="370" t="s">
        <v>2980</v>
      </c>
      <c r="C50" s="371" t="s">
        <v>2812</v>
      </c>
      <c r="D50" s="372">
        <v>20</v>
      </c>
      <c r="E50" s="408"/>
      <c r="F50" s="408"/>
      <c r="G50" s="372">
        <f t="shared" si="0"/>
        <v>0</v>
      </c>
      <c r="H50" s="375">
        <f t="shared" si="1"/>
        <v>0</v>
      </c>
      <c r="I50" s="374">
        <f t="shared" si="2"/>
        <v>0</v>
      </c>
    </row>
    <row r="51" spans="1:9" ht="12">
      <c r="A51" s="365" t="s">
        <v>71</v>
      </c>
      <c r="B51" s="370" t="s">
        <v>2981</v>
      </c>
      <c r="C51" s="371" t="s">
        <v>2812</v>
      </c>
      <c r="D51" s="372">
        <v>120</v>
      </c>
      <c r="E51" s="408"/>
      <c r="F51" s="408"/>
      <c r="G51" s="372">
        <f t="shared" si="0"/>
        <v>0</v>
      </c>
      <c r="H51" s="375">
        <f t="shared" si="1"/>
        <v>0</v>
      </c>
      <c r="I51" s="374">
        <f t="shared" si="2"/>
        <v>0</v>
      </c>
    </row>
    <row r="52" spans="1:9" ht="12">
      <c r="A52" s="365" t="s">
        <v>71</v>
      </c>
      <c r="B52" s="370" t="s">
        <v>2982</v>
      </c>
      <c r="C52" s="371" t="s">
        <v>2812</v>
      </c>
      <c r="D52" s="372">
        <v>15</v>
      </c>
      <c r="E52" s="408"/>
      <c r="F52" s="408"/>
      <c r="G52" s="372">
        <f t="shared" si="0"/>
        <v>0</v>
      </c>
      <c r="H52" s="375">
        <f t="shared" si="1"/>
        <v>0</v>
      </c>
      <c r="I52" s="374">
        <f t="shared" si="2"/>
        <v>0</v>
      </c>
    </row>
    <row r="53" spans="1:9" ht="12">
      <c r="A53" s="365"/>
      <c r="B53" s="370"/>
      <c r="C53" s="402"/>
      <c r="D53" s="372"/>
      <c r="E53" s="409"/>
      <c r="F53" s="409"/>
      <c r="G53" s="372"/>
      <c r="H53" s="375"/>
      <c r="I53" s="374"/>
    </row>
    <row r="54" spans="1:9" ht="12">
      <c r="A54" s="365" t="s">
        <v>71</v>
      </c>
      <c r="B54" s="370" t="s">
        <v>2983</v>
      </c>
      <c r="C54" s="371" t="s">
        <v>2812</v>
      </c>
      <c r="D54" s="372">
        <v>11</v>
      </c>
      <c r="E54" s="408"/>
      <c r="F54" s="408"/>
      <c r="G54" s="372">
        <f t="shared" si="0"/>
        <v>0</v>
      </c>
      <c r="H54" s="375">
        <f t="shared" si="1"/>
        <v>0</v>
      </c>
      <c r="I54" s="374">
        <f t="shared" si="2"/>
        <v>0</v>
      </c>
    </row>
    <row r="55" spans="1:9" ht="12">
      <c r="A55" s="365"/>
      <c r="B55" s="370"/>
      <c r="C55" s="371"/>
      <c r="D55" s="372"/>
      <c r="E55" s="409"/>
      <c r="F55" s="409"/>
      <c r="G55" s="372"/>
      <c r="H55" s="375"/>
      <c r="I55" s="374"/>
    </row>
    <row r="56" spans="1:9" ht="12">
      <c r="A56" s="365" t="s">
        <v>71</v>
      </c>
      <c r="B56" s="370" t="s">
        <v>2984</v>
      </c>
      <c r="C56" s="371" t="s">
        <v>169</v>
      </c>
      <c r="D56" s="372">
        <v>14</v>
      </c>
      <c r="E56" s="408"/>
      <c r="F56" s="408"/>
      <c r="G56" s="372">
        <f t="shared" si="0"/>
        <v>0</v>
      </c>
      <c r="H56" s="375">
        <f t="shared" si="1"/>
        <v>0</v>
      </c>
      <c r="I56" s="374">
        <f t="shared" si="2"/>
        <v>0</v>
      </c>
    </row>
    <row r="57" spans="1:9" ht="12">
      <c r="A57" s="365" t="s">
        <v>71</v>
      </c>
      <c r="B57" s="370" t="s">
        <v>2985</v>
      </c>
      <c r="C57" s="371" t="s">
        <v>169</v>
      </c>
      <c r="D57" s="372">
        <v>90</v>
      </c>
      <c r="E57" s="408"/>
      <c r="F57" s="408"/>
      <c r="G57" s="372">
        <f t="shared" si="0"/>
        <v>0</v>
      </c>
      <c r="H57" s="375">
        <f t="shared" si="1"/>
        <v>0</v>
      </c>
      <c r="I57" s="374">
        <f t="shared" si="2"/>
        <v>0</v>
      </c>
    </row>
    <row r="58" spans="1:9" ht="12">
      <c r="A58" s="365" t="s">
        <v>71</v>
      </c>
      <c r="B58" s="370" t="s">
        <v>2986</v>
      </c>
      <c r="C58" s="371" t="s">
        <v>169</v>
      </c>
      <c r="D58" s="372">
        <v>20</v>
      </c>
      <c r="E58" s="408"/>
      <c r="F58" s="408"/>
      <c r="G58" s="372">
        <f t="shared" si="0"/>
        <v>0</v>
      </c>
      <c r="H58" s="375">
        <f t="shared" si="1"/>
        <v>0</v>
      </c>
      <c r="I58" s="374">
        <f t="shared" si="2"/>
        <v>0</v>
      </c>
    </row>
    <row r="59" spans="1:9" ht="12">
      <c r="A59" s="365" t="s">
        <v>71</v>
      </c>
      <c r="B59" s="370" t="s">
        <v>2987</v>
      </c>
      <c r="C59" s="371" t="s">
        <v>169</v>
      </c>
      <c r="D59" s="372">
        <v>317</v>
      </c>
      <c r="E59" s="408"/>
      <c r="F59" s="408"/>
      <c r="G59" s="372">
        <f t="shared" si="0"/>
        <v>0</v>
      </c>
      <c r="H59" s="375">
        <f t="shared" si="1"/>
        <v>0</v>
      </c>
      <c r="I59" s="374">
        <f t="shared" si="2"/>
        <v>0</v>
      </c>
    </row>
    <row r="60" spans="1:9" ht="12">
      <c r="A60" s="365" t="s">
        <v>71</v>
      </c>
      <c r="B60" s="370" t="s">
        <v>2988</v>
      </c>
      <c r="C60" s="371" t="s">
        <v>2812</v>
      </c>
      <c r="D60" s="372">
        <v>30</v>
      </c>
      <c r="E60" s="408"/>
      <c r="F60" s="410"/>
      <c r="G60" s="372">
        <f t="shared" si="0"/>
        <v>0</v>
      </c>
      <c r="H60" s="375">
        <f t="shared" si="1"/>
        <v>0</v>
      </c>
      <c r="I60" s="374">
        <f t="shared" si="2"/>
        <v>0</v>
      </c>
    </row>
    <row r="61" spans="1:9" ht="12">
      <c r="A61" s="365" t="s">
        <v>71</v>
      </c>
      <c r="B61" s="370" t="s">
        <v>2989</v>
      </c>
      <c r="C61" s="371" t="s">
        <v>2812</v>
      </c>
      <c r="D61" s="372">
        <v>90</v>
      </c>
      <c r="E61" s="408"/>
      <c r="F61" s="408"/>
      <c r="G61" s="372">
        <f t="shared" si="0"/>
        <v>0</v>
      </c>
      <c r="H61" s="375">
        <f t="shared" si="1"/>
        <v>0</v>
      </c>
      <c r="I61" s="374">
        <f t="shared" si="2"/>
        <v>0</v>
      </c>
    </row>
    <row r="62" spans="1:9" ht="12">
      <c r="A62" s="365" t="s">
        <v>71</v>
      </c>
      <c r="B62" s="370" t="s">
        <v>2990</v>
      </c>
      <c r="C62" s="371" t="s">
        <v>169</v>
      </c>
      <c r="D62" s="372">
        <v>3</v>
      </c>
      <c r="E62" s="408"/>
      <c r="F62" s="408"/>
      <c r="G62" s="372">
        <f t="shared" si="0"/>
        <v>0</v>
      </c>
      <c r="H62" s="375">
        <f t="shared" si="1"/>
        <v>0</v>
      </c>
      <c r="I62" s="374">
        <f t="shared" si="2"/>
        <v>0</v>
      </c>
    </row>
    <row r="63" spans="1:9" ht="12">
      <c r="A63" s="365" t="s">
        <v>71</v>
      </c>
      <c r="B63" s="370" t="s">
        <v>2991</v>
      </c>
      <c r="C63" s="371" t="s">
        <v>2812</v>
      </c>
      <c r="D63" s="372">
        <v>90</v>
      </c>
      <c r="E63" s="408"/>
      <c r="F63" s="408"/>
      <c r="G63" s="372">
        <f t="shared" si="0"/>
        <v>0</v>
      </c>
      <c r="H63" s="375">
        <f t="shared" si="1"/>
        <v>0</v>
      </c>
      <c r="I63" s="374">
        <f t="shared" si="2"/>
        <v>0</v>
      </c>
    </row>
    <row r="64" spans="1:9" ht="12">
      <c r="A64" s="365" t="s">
        <v>71</v>
      </c>
      <c r="B64" s="370" t="s">
        <v>2992</v>
      </c>
      <c r="C64" s="371" t="s">
        <v>2812</v>
      </c>
      <c r="D64" s="372">
        <v>90</v>
      </c>
      <c r="E64" s="408"/>
      <c r="F64" s="408"/>
      <c r="G64" s="372">
        <f t="shared" si="0"/>
        <v>0</v>
      </c>
      <c r="H64" s="375">
        <f t="shared" si="1"/>
        <v>0</v>
      </c>
      <c r="I64" s="374">
        <f t="shared" si="2"/>
        <v>0</v>
      </c>
    </row>
    <row r="65" spans="1:9" ht="12">
      <c r="A65" s="365" t="s">
        <v>71</v>
      </c>
      <c r="B65" s="370" t="s">
        <v>2993</v>
      </c>
      <c r="C65" s="371" t="s">
        <v>2812</v>
      </c>
      <c r="D65" s="372">
        <v>110</v>
      </c>
      <c r="E65" s="408"/>
      <c r="F65" s="408"/>
      <c r="G65" s="372">
        <f t="shared" si="0"/>
        <v>0</v>
      </c>
      <c r="H65" s="375">
        <f t="shared" si="1"/>
        <v>0</v>
      </c>
      <c r="I65" s="374">
        <f t="shared" si="2"/>
        <v>0</v>
      </c>
    </row>
    <row r="66" spans="1:9" ht="12">
      <c r="A66" s="365" t="s">
        <v>71</v>
      </c>
      <c r="B66" s="370" t="s">
        <v>2994</v>
      </c>
      <c r="C66" s="371" t="s">
        <v>2812</v>
      </c>
      <c r="D66" s="372">
        <v>110</v>
      </c>
      <c r="E66" s="408"/>
      <c r="F66" s="408"/>
      <c r="G66" s="372">
        <f t="shared" si="0"/>
        <v>0</v>
      </c>
      <c r="H66" s="375">
        <f t="shared" si="1"/>
        <v>0</v>
      </c>
      <c r="I66" s="374">
        <f t="shared" si="2"/>
        <v>0</v>
      </c>
    </row>
    <row r="67" spans="1:9" ht="12">
      <c r="A67" s="365"/>
      <c r="B67" s="370" t="s">
        <v>2995</v>
      </c>
      <c r="C67" s="371" t="s">
        <v>2812</v>
      </c>
      <c r="D67" s="372">
        <v>175</v>
      </c>
      <c r="E67" s="408"/>
      <c r="F67" s="408"/>
      <c r="G67" s="372">
        <f t="shared" si="0"/>
        <v>0</v>
      </c>
      <c r="H67" s="375">
        <f t="shared" si="1"/>
        <v>0</v>
      </c>
      <c r="I67" s="374">
        <f t="shared" si="2"/>
        <v>0</v>
      </c>
    </row>
    <row r="68" spans="1:9" ht="12">
      <c r="A68" s="365" t="s">
        <v>71</v>
      </c>
      <c r="B68" s="370" t="s">
        <v>2996</v>
      </c>
      <c r="C68" s="371" t="s">
        <v>2812</v>
      </c>
      <c r="D68" s="372">
        <v>29</v>
      </c>
      <c r="E68" s="408"/>
      <c r="F68" s="408"/>
      <c r="G68" s="372">
        <f t="shared" si="0"/>
        <v>0</v>
      </c>
      <c r="H68" s="375">
        <f t="shared" si="1"/>
        <v>0</v>
      </c>
      <c r="I68" s="374">
        <f t="shared" si="2"/>
        <v>0</v>
      </c>
    </row>
    <row r="69" spans="1:9" ht="12">
      <c r="A69" s="365"/>
      <c r="B69" s="370"/>
      <c r="C69" s="371"/>
      <c r="D69" s="372"/>
      <c r="E69" s="401"/>
      <c r="F69" s="401"/>
      <c r="G69" s="372"/>
      <c r="H69" s="375"/>
      <c r="I69" s="374"/>
    </row>
    <row r="70" spans="1:9" ht="12">
      <c r="A70" s="365" t="s">
        <v>71</v>
      </c>
      <c r="B70" s="370" t="s">
        <v>2997</v>
      </c>
      <c r="C70" s="371" t="s">
        <v>169</v>
      </c>
      <c r="D70" s="372">
        <v>28</v>
      </c>
      <c r="E70" s="408"/>
      <c r="F70" s="408"/>
      <c r="G70" s="372">
        <f t="shared" si="0"/>
        <v>0</v>
      </c>
      <c r="H70" s="375">
        <f t="shared" si="1"/>
        <v>0</v>
      </c>
      <c r="I70" s="374">
        <f t="shared" si="2"/>
        <v>0</v>
      </c>
    </row>
    <row r="71" spans="1:9" ht="12">
      <c r="A71" s="365" t="s">
        <v>71</v>
      </c>
      <c r="B71" s="370" t="s">
        <v>2998</v>
      </c>
      <c r="C71" s="371" t="s">
        <v>2812</v>
      </c>
      <c r="D71" s="372">
        <v>38</v>
      </c>
      <c r="E71" s="408"/>
      <c r="F71" s="408"/>
      <c r="G71" s="372">
        <f aca="true" t="shared" si="3" ref="G71:G84">D71*E71</f>
        <v>0</v>
      </c>
      <c r="H71" s="375">
        <f aca="true" t="shared" si="4" ref="H71:H84">F71*D71</f>
        <v>0</v>
      </c>
      <c r="I71" s="374">
        <f aca="true" t="shared" si="5" ref="I71:I84">G71+H71</f>
        <v>0</v>
      </c>
    </row>
    <row r="72" spans="1:9" ht="12">
      <c r="A72" s="365" t="s">
        <v>71</v>
      </c>
      <c r="B72" s="370" t="s">
        <v>2999</v>
      </c>
      <c r="C72" s="371" t="s">
        <v>2812</v>
      </c>
      <c r="D72" s="372">
        <v>29</v>
      </c>
      <c r="E72" s="408"/>
      <c r="F72" s="408"/>
      <c r="G72" s="372">
        <f t="shared" si="3"/>
        <v>0</v>
      </c>
      <c r="H72" s="375">
        <f t="shared" si="4"/>
        <v>0</v>
      </c>
      <c r="I72" s="374">
        <f t="shared" si="5"/>
        <v>0</v>
      </c>
    </row>
    <row r="73" spans="1:9" ht="12">
      <c r="A73" s="365" t="s">
        <v>71</v>
      </c>
      <c r="B73" s="370" t="s">
        <v>3000</v>
      </c>
      <c r="C73" s="371" t="s">
        <v>2812</v>
      </c>
      <c r="D73" s="372">
        <v>10</v>
      </c>
      <c r="E73" s="408"/>
      <c r="F73" s="408"/>
      <c r="G73" s="372">
        <f t="shared" si="3"/>
        <v>0</v>
      </c>
      <c r="H73" s="375">
        <f t="shared" si="4"/>
        <v>0</v>
      </c>
      <c r="I73" s="374">
        <f t="shared" si="5"/>
        <v>0</v>
      </c>
    </row>
    <row r="74" spans="1:9" ht="12">
      <c r="A74" s="365" t="s">
        <v>71</v>
      </c>
      <c r="B74" s="370" t="s">
        <v>3001</v>
      </c>
      <c r="C74" s="371" t="s">
        <v>2812</v>
      </c>
      <c r="D74" s="372">
        <v>10</v>
      </c>
      <c r="E74" s="408"/>
      <c r="F74" s="408"/>
      <c r="G74" s="372">
        <f t="shared" si="3"/>
        <v>0</v>
      </c>
      <c r="H74" s="375">
        <f t="shared" si="4"/>
        <v>0</v>
      </c>
      <c r="I74" s="374">
        <f t="shared" si="5"/>
        <v>0</v>
      </c>
    </row>
    <row r="75" spans="1:9" ht="12">
      <c r="A75" s="365" t="s">
        <v>71</v>
      </c>
      <c r="B75" s="370" t="s">
        <v>3002</v>
      </c>
      <c r="C75" s="371" t="s">
        <v>2812</v>
      </c>
      <c r="D75" s="372">
        <v>10</v>
      </c>
      <c r="E75" s="408"/>
      <c r="F75" s="408"/>
      <c r="G75" s="372">
        <f t="shared" si="3"/>
        <v>0</v>
      </c>
      <c r="H75" s="375">
        <f t="shared" si="4"/>
        <v>0</v>
      </c>
      <c r="I75" s="374">
        <f t="shared" si="5"/>
        <v>0</v>
      </c>
    </row>
    <row r="76" spans="1:9" ht="12">
      <c r="A76" s="365"/>
      <c r="B76" s="370"/>
      <c r="C76" s="371"/>
      <c r="D76" s="372"/>
      <c r="E76" s="401"/>
      <c r="F76" s="401"/>
      <c r="G76" s="372"/>
      <c r="H76" s="375"/>
      <c r="I76" s="374"/>
    </row>
    <row r="77" spans="1:9" ht="12">
      <c r="A77" s="365" t="s">
        <v>71</v>
      </c>
      <c r="B77" s="370" t="s">
        <v>3003</v>
      </c>
      <c r="C77" s="371" t="s">
        <v>2812</v>
      </c>
      <c r="D77" s="372">
        <v>1</v>
      </c>
      <c r="E77" s="408"/>
      <c r="F77" s="408"/>
      <c r="G77" s="372">
        <f t="shared" si="3"/>
        <v>0</v>
      </c>
      <c r="H77" s="375">
        <f t="shared" si="4"/>
        <v>0</v>
      </c>
      <c r="I77" s="374">
        <f t="shared" si="5"/>
        <v>0</v>
      </c>
    </row>
    <row r="78" spans="1:9" ht="24">
      <c r="A78" s="365" t="s">
        <v>71</v>
      </c>
      <c r="B78" s="370" t="s">
        <v>3004</v>
      </c>
      <c r="C78" s="371" t="s">
        <v>2812</v>
      </c>
      <c r="D78" s="372">
        <v>2</v>
      </c>
      <c r="E78" s="408"/>
      <c r="F78" s="408"/>
      <c r="G78" s="372">
        <f t="shared" si="3"/>
        <v>0</v>
      </c>
      <c r="H78" s="375">
        <f t="shared" si="4"/>
        <v>0</v>
      </c>
      <c r="I78" s="374">
        <f t="shared" si="5"/>
        <v>0</v>
      </c>
    </row>
    <row r="79" spans="1:9" ht="12">
      <c r="A79" s="365" t="s">
        <v>71</v>
      </c>
      <c r="B79" s="370" t="s">
        <v>3005</v>
      </c>
      <c r="C79" s="371" t="s">
        <v>2812</v>
      </c>
      <c r="D79" s="372">
        <v>1</v>
      </c>
      <c r="E79" s="408"/>
      <c r="F79" s="408"/>
      <c r="G79" s="372">
        <f t="shared" si="3"/>
        <v>0</v>
      </c>
      <c r="H79" s="375">
        <f t="shared" si="4"/>
        <v>0</v>
      </c>
      <c r="I79" s="374">
        <f t="shared" si="5"/>
        <v>0</v>
      </c>
    </row>
    <row r="80" spans="1:9" ht="12">
      <c r="A80" s="365" t="s">
        <v>71</v>
      </c>
      <c r="B80" s="370" t="s">
        <v>3006</v>
      </c>
      <c r="C80" s="371" t="s">
        <v>2812</v>
      </c>
      <c r="D80" s="372">
        <v>3</v>
      </c>
      <c r="E80" s="408"/>
      <c r="F80" s="408"/>
      <c r="G80" s="372">
        <f t="shared" si="3"/>
        <v>0</v>
      </c>
      <c r="H80" s="375">
        <f t="shared" si="4"/>
        <v>0</v>
      </c>
      <c r="I80" s="374">
        <f t="shared" si="5"/>
        <v>0</v>
      </c>
    </row>
    <row r="81" spans="1:9" ht="12">
      <c r="A81" s="365"/>
      <c r="B81" s="370"/>
      <c r="C81" s="371"/>
      <c r="D81" s="372"/>
      <c r="E81" s="401"/>
      <c r="F81" s="401"/>
      <c r="G81" s="372"/>
      <c r="H81" s="375"/>
      <c r="I81" s="374"/>
    </row>
    <row r="82" spans="1:9" ht="12">
      <c r="A82" s="365" t="s">
        <v>71</v>
      </c>
      <c r="B82" s="370" t="s">
        <v>3007</v>
      </c>
      <c r="C82" s="371" t="s">
        <v>2812</v>
      </c>
      <c r="D82" s="372">
        <v>7</v>
      </c>
      <c r="E82" s="408"/>
      <c r="F82" s="408"/>
      <c r="G82" s="372">
        <f t="shared" si="3"/>
        <v>0</v>
      </c>
      <c r="H82" s="375">
        <f t="shared" si="4"/>
        <v>0</v>
      </c>
      <c r="I82" s="374">
        <f t="shared" si="5"/>
        <v>0</v>
      </c>
    </row>
    <row r="83" spans="1:9" ht="12">
      <c r="A83" s="365" t="s">
        <v>71</v>
      </c>
      <c r="B83" s="370" t="s">
        <v>3008</v>
      </c>
      <c r="C83" s="371" t="s">
        <v>2812</v>
      </c>
      <c r="D83" s="372">
        <v>7</v>
      </c>
      <c r="E83" s="408"/>
      <c r="F83" s="408"/>
      <c r="G83" s="372">
        <f t="shared" si="3"/>
        <v>0</v>
      </c>
      <c r="H83" s="375">
        <f t="shared" si="4"/>
        <v>0</v>
      </c>
      <c r="I83" s="374">
        <f t="shared" si="5"/>
        <v>0</v>
      </c>
    </row>
    <row r="84" spans="1:9" ht="12">
      <c r="A84" s="365" t="s">
        <v>71</v>
      </c>
      <c r="B84" s="370" t="s">
        <v>3009</v>
      </c>
      <c r="C84" s="371" t="s">
        <v>3010</v>
      </c>
      <c r="D84" s="372">
        <v>90</v>
      </c>
      <c r="E84" s="408"/>
      <c r="F84" s="408"/>
      <c r="G84" s="372">
        <f t="shared" si="3"/>
        <v>0</v>
      </c>
      <c r="H84" s="375">
        <f t="shared" si="4"/>
        <v>0</v>
      </c>
      <c r="I84" s="374">
        <f t="shared" si="5"/>
        <v>0</v>
      </c>
    </row>
    <row r="85" spans="1:9" ht="12">
      <c r="A85" s="365"/>
      <c r="B85" s="370"/>
      <c r="C85" s="371"/>
      <c r="D85" s="372"/>
      <c r="E85" s="401"/>
      <c r="F85" s="401"/>
      <c r="G85" s="372"/>
      <c r="H85" s="375"/>
      <c r="I85" s="374"/>
    </row>
    <row r="86" spans="1:9" ht="12">
      <c r="A86" s="365"/>
      <c r="B86" s="370" t="s">
        <v>2827</v>
      </c>
      <c r="C86" s="371"/>
      <c r="D86" s="372">
        <v>0.05</v>
      </c>
      <c r="E86" s="408"/>
      <c r="F86" s="408"/>
      <c r="G86" s="372">
        <f>E86</f>
        <v>0</v>
      </c>
      <c r="H86" s="375">
        <f aca="true" t="shared" si="6" ref="H86:H87">F86*D86</f>
        <v>0</v>
      </c>
      <c r="I86" s="374">
        <f aca="true" t="shared" si="7" ref="I86:I87">G86+H86</f>
        <v>0</v>
      </c>
    </row>
    <row r="87" spans="1:9" ht="12">
      <c r="A87" s="365"/>
      <c r="B87" s="370" t="s">
        <v>2828</v>
      </c>
      <c r="C87" s="371"/>
      <c r="D87" s="372">
        <v>0.03</v>
      </c>
      <c r="E87" s="408"/>
      <c r="F87" s="408"/>
      <c r="G87" s="372">
        <f>E87</f>
        <v>0</v>
      </c>
      <c r="H87" s="375">
        <f t="shared" si="6"/>
        <v>0</v>
      </c>
      <c r="I87" s="374">
        <f t="shared" si="7"/>
        <v>0</v>
      </c>
    </row>
    <row r="88" spans="1:9" ht="12">
      <c r="A88" s="402"/>
      <c r="B88" s="402"/>
      <c r="C88" s="402"/>
      <c r="D88" s="403"/>
      <c r="E88" s="404"/>
      <c r="F88" s="404"/>
      <c r="G88" s="403"/>
      <c r="H88" s="403"/>
      <c r="I88" s="402"/>
    </row>
    <row r="89" spans="1:9" ht="12">
      <c r="A89" s="402"/>
      <c r="B89" s="402"/>
      <c r="C89" s="402"/>
      <c r="D89" s="403"/>
      <c r="E89" s="404"/>
      <c r="F89" s="404"/>
      <c r="G89" s="403"/>
      <c r="H89" s="403"/>
      <c r="I89" s="402"/>
    </row>
    <row r="90" spans="1:9" ht="12">
      <c r="A90" s="394" t="s">
        <v>227</v>
      </c>
      <c r="B90" s="395" t="s">
        <v>2829</v>
      </c>
      <c r="C90" s="396"/>
      <c r="D90" s="405"/>
      <c r="E90" s="406"/>
      <c r="F90" s="406"/>
      <c r="G90" s="405"/>
      <c r="H90" s="400"/>
      <c r="I90" s="400">
        <f>SUM(I91:I97)</f>
        <v>0</v>
      </c>
    </row>
    <row r="91" spans="1:9" ht="12">
      <c r="A91" s="365" t="s">
        <v>227</v>
      </c>
      <c r="B91" s="381" t="s">
        <v>3011</v>
      </c>
      <c r="C91" s="365" t="s">
        <v>169</v>
      </c>
      <c r="D91" s="367">
        <v>300</v>
      </c>
      <c r="E91" s="407">
        <v>0</v>
      </c>
      <c r="F91" s="411"/>
      <c r="G91" s="407">
        <f>E91*D91</f>
        <v>0</v>
      </c>
      <c r="H91" s="407">
        <f>F91*D91</f>
        <v>0</v>
      </c>
      <c r="I91" s="374">
        <f>H91+G91</f>
        <v>0</v>
      </c>
    </row>
    <row r="92" spans="1:9" ht="12">
      <c r="A92" s="365" t="s">
        <v>227</v>
      </c>
      <c r="B92" s="381" t="s">
        <v>3012</v>
      </c>
      <c r="C92" s="365" t="s">
        <v>2812</v>
      </c>
      <c r="D92" s="367">
        <v>4</v>
      </c>
      <c r="E92" s="407">
        <v>0</v>
      </c>
      <c r="F92" s="411"/>
      <c r="G92" s="407">
        <f aca="true" t="shared" si="8" ref="G92:G94">E92*D92</f>
        <v>0</v>
      </c>
      <c r="H92" s="407">
        <f aca="true" t="shared" si="9" ref="H92:H94">F92*D92</f>
        <v>0</v>
      </c>
      <c r="I92" s="374">
        <f aca="true" t="shared" si="10" ref="I92:I97">H92+G92</f>
        <v>0</v>
      </c>
    </row>
    <row r="93" spans="1:9" ht="12">
      <c r="A93" s="365" t="s">
        <v>227</v>
      </c>
      <c r="B93" s="381" t="s">
        <v>3013</v>
      </c>
      <c r="C93" s="365" t="s">
        <v>2812</v>
      </c>
      <c r="D93" s="367">
        <v>30</v>
      </c>
      <c r="E93" s="407">
        <v>0</v>
      </c>
      <c r="F93" s="411"/>
      <c r="G93" s="407">
        <f t="shared" si="8"/>
        <v>0</v>
      </c>
      <c r="H93" s="407">
        <f t="shared" si="9"/>
        <v>0</v>
      </c>
      <c r="I93" s="374">
        <f t="shared" si="10"/>
        <v>0</v>
      </c>
    </row>
    <row r="94" spans="1:9" ht="12">
      <c r="A94" s="365" t="s">
        <v>227</v>
      </c>
      <c r="B94" s="381" t="s">
        <v>3014</v>
      </c>
      <c r="C94" s="365" t="s">
        <v>2812</v>
      </c>
      <c r="D94" s="367">
        <v>30</v>
      </c>
      <c r="E94" s="407">
        <v>0</v>
      </c>
      <c r="F94" s="411"/>
      <c r="G94" s="407">
        <f t="shared" si="8"/>
        <v>0</v>
      </c>
      <c r="H94" s="407">
        <f t="shared" si="9"/>
        <v>0</v>
      </c>
      <c r="I94" s="374">
        <f t="shared" si="10"/>
        <v>0</v>
      </c>
    </row>
    <row r="95" spans="1:9" ht="12">
      <c r="A95" s="365" t="s">
        <v>227</v>
      </c>
      <c r="B95" s="381" t="s">
        <v>2832</v>
      </c>
      <c r="C95" s="371"/>
      <c r="D95" s="373">
        <v>0.03</v>
      </c>
      <c r="E95" s="401"/>
      <c r="F95" s="408"/>
      <c r="G95" s="373"/>
      <c r="H95" s="385">
        <f aca="true" t="shared" si="11" ref="H95:H96">F95</f>
        <v>0</v>
      </c>
      <c r="I95" s="374">
        <f t="shared" si="10"/>
        <v>0</v>
      </c>
    </row>
    <row r="96" spans="1:9" ht="12">
      <c r="A96" s="365"/>
      <c r="B96" s="369" t="s">
        <v>2833</v>
      </c>
      <c r="C96" s="365"/>
      <c r="D96" s="373">
        <v>0.045</v>
      </c>
      <c r="E96" s="401"/>
      <c r="F96" s="401">
        <f>0.045*SUM(G1:G84)</f>
        <v>0</v>
      </c>
      <c r="G96" s="373"/>
      <c r="H96" s="385">
        <f t="shared" si="11"/>
        <v>0</v>
      </c>
      <c r="I96" s="374">
        <f t="shared" si="10"/>
        <v>0</v>
      </c>
    </row>
    <row r="97" spans="1:9" ht="12">
      <c r="A97" s="365"/>
      <c r="B97" s="369" t="s">
        <v>2834</v>
      </c>
      <c r="C97" s="365"/>
      <c r="D97" s="373">
        <v>0.03</v>
      </c>
      <c r="E97" s="401">
        <v>0</v>
      </c>
      <c r="F97" s="401">
        <f>SUM(G5:G84)*0.03</f>
        <v>0</v>
      </c>
      <c r="G97" s="401">
        <v>0</v>
      </c>
      <c r="H97" s="385">
        <f>F97</f>
        <v>0</v>
      </c>
      <c r="I97" s="374">
        <f t="shared" si="10"/>
        <v>0</v>
      </c>
    </row>
  </sheetData>
  <sheetProtection algorithmName="SHA-512" hashValue="KqwvRr1eedFCo13QETwc3QI7Qxcg/nwoElLkhoE5bOS+gA9i4IjKfobZo4gYL3BvT+M+3QWKjiBPJaW9CusvIw==" saltValue="qZVow6SlzWAivUkfAcHF8Q==" spinCount="100000" sheet="1" objects="1" scenarios="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selection activeCell="G21" sqref="G21"/>
    </sheetView>
  </sheetViews>
  <sheetFormatPr defaultColWidth="9.140625" defaultRowHeight="12"/>
  <cols>
    <col min="3" max="3" width="98.00390625" style="0" customWidth="1"/>
    <col min="6" max="6" width="16.7109375" style="0" customWidth="1"/>
    <col min="7" max="7" width="17.00390625" style="0" customWidth="1"/>
    <col min="8" max="8" width="17.8515625" style="0" customWidth="1"/>
    <col min="9" max="9" width="14.421875" style="0" customWidth="1"/>
    <col min="10" max="10" width="21.421875" style="0" customWidth="1"/>
  </cols>
  <sheetData>
    <row r="1" spans="1:10" ht="24">
      <c r="A1" s="151" t="s">
        <v>129</v>
      </c>
      <c r="B1" s="151" t="s">
        <v>57</v>
      </c>
      <c r="C1" s="151" t="s">
        <v>54</v>
      </c>
      <c r="D1" s="151" t="s">
        <v>130</v>
      </c>
      <c r="E1" s="151" t="s">
        <v>131</v>
      </c>
      <c r="F1" s="151" t="s">
        <v>2835</v>
      </c>
      <c r="G1" s="151" t="s">
        <v>2869</v>
      </c>
      <c r="H1" s="151" t="s">
        <v>2836</v>
      </c>
      <c r="I1" s="151" t="s">
        <v>2837</v>
      </c>
      <c r="J1" s="152" t="s">
        <v>92</v>
      </c>
    </row>
    <row r="2" spans="1:10" ht="15.75">
      <c r="A2" s="355" t="s">
        <v>140</v>
      </c>
      <c r="B2" s="337"/>
      <c r="C2" s="412"/>
      <c r="D2" s="412"/>
      <c r="E2" s="412"/>
      <c r="F2" s="412"/>
      <c r="G2" s="412"/>
      <c r="H2" s="412"/>
      <c r="I2" s="412"/>
      <c r="J2" s="413">
        <f>J4+J23+J24</f>
        <v>0</v>
      </c>
    </row>
    <row r="3" spans="1:10" ht="12">
      <c r="A3" s="414"/>
      <c r="B3" s="414"/>
      <c r="C3" s="414" t="s">
        <v>2870</v>
      </c>
      <c r="D3" s="415"/>
      <c r="E3" s="415"/>
      <c r="F3" s="415"/>
      <c r="G3" s="415"/>
      <c r="H3" s="415"/>
      <c r="I3" s="415"/>
      <c r="J3" s="416"/>
    </row>
    <row r="4" spans="1:10" ht="12">
      <c r="A4" s="417"/>
      <c r="B4" s="417" t="s">
        <v>2838</v>
      </c>
      <c r="C4" s="414" t="s">
        <v>2909</v>
      </c>
      <c r="D4" s="415"/>
      <c r="E4" s="415"/>
      <c r="F4" s="415"/>
      <c r="G4" s="415"/>
      <c r="H4" s="415"/>
      <c r="I4" s="415"/>
      <c r="J4" s="416">
        <f>SUM(J5:J22)</f>
        <v>0</v>
      </c>
    </row>
    <row r="5" spans="1:10" ht="12">
      <c r="A5" s="418" t="s">
        <v>2910</v>
      </c>
      <c r="B5" s="418" t="s">
        <v>2838</v>
      </c>
      <c r="C5" s="419" t="s">
        <v>2911</v>
      </c>
      <c r="D5" s="418" t="s">
        <v>2812</v>
      </c>
      <c r="E5" s="420">
        <v>8</v>
      </c>
      <c r="F5" s="435"/>
      <c r="G5" s="435"/>
      <c r="H5" s="421">
        <f>F5*E5</f>
        <v>0</v>
      </c>
      <c r="I5" s="421">
        <f>G5*E5</f>
        <v>0</v>
      </c>
      <c r="J5" s="422">
        <f>I5+H5</f>
        <v>0</v>
      </c>
    </row>
    <row r="6" spans="1:10" ht="12">
      <c r="A6" s="418" t="s">
        <v>2912</v>
      </c>
      <c r="B6" s="418" t="s">
        <v>2838</v>
      </c>
      <c r="C6" s="419" t="s">
        <v>2913</v>
      </c>
      <c r="D6" s="418" t="s">
        <v>2812</v>
      </c>
      <c r="E6" s="420">
        <v>73</v>
      </c>
      <c r="F6" s="435"/>
      <c r="G6" s="435"/>
      <c r="H6" s="421">
        <f aca="true" t="shared" si="0" ref="H6:H22">F6*E6</f>
        <v>0</v>
      </c>
      <c r="I6" s="421">
        <f aca="true" t="shared" si="1" ref="I6:I22">G6*E6</f>
        <v>0</v>
      </c>
      <c r="J6" s="422">
        <f aca="true" t="shared" si="2" ref="J6:J22">I6+H6</f>
        <v>0</v>
      </c>
    </row>
    <row r="7" spans="1:10" ht="12">
      <c r="A7" s="418" t="s">
        <v>2914</v>
      </c>
      <c r="B7" s="418" t="s">
        <v>2838</v>
      </c>
      <c r="C7" s="419" t="s">
        <v>2915</v>
      </c>
      <c r="D7" s="418" t="s">
        <v>2812</v>
      </c>
      <c r="E7" s="420">
        <v>4</v>
      </c>
      <c r="F7" s="435"/>
      <c r="G7" s="435"/>
      <c r="H7" s="421">
        <f t="shared" si="0"/>
        <v>0</v>
      </c>
      <c r="I7" s="421">
        <f t="shared" si="1"/>
        <v>0</v>
      </c>
      <c r="J7" s="422">
        <f t="shared" si="2"/>
        <v>0</v>
      </c>
    </row>
    <row r="8" spans="1:10" ht="12">
      <c r="A8" s="418" t="s">
        <v>2916</v>
      </c>
      <c r="B8" s="418" t="s">
        <v>2838</v>
      </c>
      <c r="C8" s="419" t="s">
        <v>2917</v>
      </c>
      <c r="D8" s="418" t="s">
        <v>2812</v>
      </c>
      <c r="E8" s="420">
        <v>2</v>
      </c>
      <c r="F8" s="435"/>
      <c r="G8" s="435"/>
      <c r="H8" s="421">
        <f t="shared" si="0"/>
        <v>0</v>
      </c>
      <c r="I8" s="421">
        <f t="shared" si="1"/>
        <v>0</v>
      </c>
      <c r="J8" s="422">
        <f t="shared" si="2"/>
        <v>0</v>
      </c>
    </row>
    <row r="9" spans="1:10" ht="12">
      <c r="A9" s="418" t="s">
        <v>2918</v>
      </c>
      <c r="B9" s="418" t="s">
        <v>2838</v>
      </c>
      <c r="C9" s="419" t="s">
        <v>2919</v>
      </c>
      <c r="D9" s="418" t="s">
        <v>2812</v>
      </c>
      <c r="E9" s="420">
        <v>42</v>
      </c>
      <c r="F9" s="435"/>
      <c r="G9" s="435"/>
      <c r="H9" s="421">
        <f t="shared" si="0"/>
        <v>0</v>
      </c>
      <c r="I9" s="421">
        <f t="shared" si="1"/>
        <v>0</v>
      </c>
      <c r="J9" s="422">
        <f t="shared" si="2"/>
        <v>0</v>
      </c>
    </row>
    <row r="10" spans="1:10" ht="12">
      <c r="A10" s="418" t="s">
        <v>2920</v>
      </c>
      <c r="B10" s="418" t="s">
        <v>2838</v>
      </c>
      <c r="C10" s="419" t="s">
        <v>2921</v>
      </c>
      <c r="D10" s="418" t="s">
        <v>2812</v>
      </c>
      <c r="E10" s="420">
        <v>6</v>
      </c>
      <c r="F10" s="435"/>
      <c r="G10" s="435"/>
      <c r="H10" s="421">
        <f t="shared" si="0"/>
        <v>0</v>
      </c>
      <c r="I10" s="421">
        <f t="shared" si="1"/>
        <v>0</v>
      </c>
      <c r="J10" s="422">
        <f t="shared" si="2"/>
        <v>0</v>
      </c>
    </row>
    <row r="11" spans="1:10" ht="12">
      <c r="A11" s="418" t="s">
        <v>2922</v>
      </c>
      <c r="B11" s="418" t="s">
        <v>2838</v>
      </c>
      <c r="C11" s="419" t="s">
        <v>2923</v>
      </c>
      <c r="D11" s="418" t="s">
        <v>2812</v>
      </c>
      <c r="E11" s="420">
        <v>9</v>
      </c>
      <c r="F11" s="435"/>
      <c r="G11" s="435"/>
      <c r="H11" s="421">
        <f t="shared" si="0"/>
        <v>0</v>
      </c>
      <c r="I11" s="421">
        <f t="shared" si="1"/>
        <v>0</v>
      </c>
      <c r="J11" s="422">
        <f t="shared" si="2"/>
        <v>0</v>
      </c>
    </row>
    <row r="12" spans="1:10" ht="12">
      <c r="A12" s="418" t="s">
        <v>2924</v>
      </c>
      <c r="B12" s="418" t="s">
        <v>2838</v>
      </c>
      <c r="C12" s="419" t="s">
        <v>2925</v>
      </c>
      <c r="D12" s="418" t="s">
        <v>2812</v>
      </c>
      <c r="E12" s="420">
        <v>1</v>
      </c>
      <c r="F12" s="435"/>
      <c r="G12" s="435"/>
      <c r="H12" s="421">
        <f t="shared" si="0"/>
        <v>0</v>
      </c>
      <c r="I12" s="421">
        <f t="shared" si="1"/>
        <v>0</v>
      </c>
      <c r="J12" s="422">
        <f t="shared" si="2"/>
        <v>0</v>
      </c>
    </row>
    <row r="13" spans="1:10" ht="12">
      <c r="A13" s="418" t="s">
        <v>2926</v>
      </c>
      <c r="B13" s="418" t="s">
        <v>2838</v>
      </c>
      <c r="C13" s="419" t="s">
        <v>2927</v>
      </c>
      <c r="D13" s="418" t="s">
        <v>2812</v>
      </c>
      <c r="E13" s="420">
        <v>1</v>
      </c>
      <c r="F13" s="435"/>
      <c r="G13" s="435"/>
      <c r="H13" s="421">
        <f t="shared" si="0"/>
        <v>0</v>
      </c>
      <c r="I13" s="421">
        <f t="shared" si="1"/>
        <v>0</v>
      </c>
      <c r="J13" s="422">
        <f t="shared" si="2"/>
        <v>0</v>
      </c>
    </row>
    <row r="14" spans="1:10" ht="12">
      <c r="A14" s="418" t="s">
        <v>2928</v>
      </c>
      <c r="B14" s="418" t="s">
        <v>2838</v>
      </c>
      <c r="C14" s="419" t="s">
        <v>2929</v>
      </c>
      <c r="D14" s="418" t="s">
        <v>2812</v>
      </c>
      <c r="E14" s="420">
        <v>4</v>
      </c>
      <c r="F14" s="435"/>
      <c r="G14" s="435"/>
      <c r="H14" s="421">
        <f t="shared" si="0"/>
        <v>0</v>
      </c>
      <c r="I14" s="421">
        <f t="shared" si="1"/>
        <v>0</v>
      </c>
      <c r="J14" s="422">
        <f t="shared" si="2"/>
        <v>0</v>
      </c>
    </row>
    <row r="15" spans="1:10" ht="12">
      <c r="A15" s="418" t="s">
        <v>2930</v>
      </c>
      <c r="B15" s="418" t="s">
        <v>2838</v>
      </c>
      <c r="C15" s="419" t="s">
        <v>2931</v>
      </c>
      <c r="D15" s="418" t="s">
        <v>2812</v>
      </c>
      <c r="E15" s="420">
        <v>4</v>
      </c>
      <c r="F15" s="435"/>
      <c r="G15" s="435"/>
      <c r="H15" s="421">
        <f t="shared" si="0"/>
        <v>0</v>
      </c>
      <c r="I15" s="421">
        <f t="shared" si="1"/>
        <v>0</v>
      </c>
      <c r="J15" s="422">
        <f t="shared" si="2"/>
        <v>0</v>
      </c>
    </row>
    <row r="16" spans="1:10" ht="12">
      <c r="A16" s="418" t="s">
        <v>2932</v>
      </c>
      <c r="B16" s="418" t="s">
        <v>2838</v>
      </c>
      <c r="C16" s="419" t="s">
        <v>2933</v>
      </c>
      <c r="D16" s="418" t="s">
        <v>2812</v>
      </c>
      <c r="E16" s="420">
        <v>4</v>
      </c>
      <c r="F16" s="435"/>
      <c r="G16" s="435"/>
      <c r="H16" s="421">
        <f t="shared" si="0"/>
        <v>0</v>
      </c>
      <c r="I16" s="421">
        <f t="shared" si="1"/>
        <v>0</v>
      </c>
      <c r="J16" s="422">
        <f t="shared" si="2"/>
        <v>0</v>
      </c>
    </row>
    <row r="17" spans="1:10" ht="41.25" customHeight="1">
      <c r="A17" s="418">
        <v>13</v>
      </c>
      <c r="B17" s="418" t="s">
        <v>2838</v>
      </c>
      <c r="C17" s="423" t="s">
        <v>2934</v>
      </c>
      <c r="D17" s="418" t="s">
        <v>2812</v>
      </c>
      <c r="E17" s="420">
        <v>56</v>
      </c>
      <c r="F17" s="435"/>
      <c r="G17" s="435"/>
      <c r="H17" s="421">
        <f t="shared" si="0"/>
        <v>0</v>
      </c>
      <c r="I17" s="421">
        <f t="shared" si="1"/>
        <v>0</v>
      </c>
      <c r="J17" s="422">
        <f t="shared" si="2"/>
        <v>0</v>
      </c>
    </row>
    <row r="18" spans="1:10" ht="42" customHeight="1">
      <c r="A18" s="418">
        <v>14</v>
      </c>
      <c r="B18" s="418" t="s">
        <v>2838</v>
      </c>
      <c r="C18" s="423" t="s">
        <v>2935</v>
      </c>
      <c r="D18" s="418" t="s">
        <v>2812</v>
      </c>
      <c r="E18" s="420">
        <v>5</v>
      </c>
      <c r="F18" s="435"/>
      <c r="G18" s="435"/>
      <c r="H18" s="421">
        <f t="shared" si="0"/>
        <v>0</v>
      </c>
      <c r="I18" s="421">
        <f t="shared" si="1"/>
        <v>0</v>
      </c>
      <c r="J18" s="422">
        <f t="shared" si="2"/>
        <v>0</v>
      </c>
    </row>
    <row r="19" spans="1:10" ht="30" customHeight="1">
      <c r="A19" s="418"/>
      <c r="B19" s="418" t="s">
        <v>2838</v>
      </c>
      <c r="C19" s="423" t="s">
        <v>2936</v>
      </c>
      <c r="D19" s="418" t="s">
        <v>2812</v>
      </c>
      <c r="E19" s="420">
        <v>7</v>
      </c>
      <c r="F19" s="435"/>
      <c r="G19" s="435"/>
      <c r="H19" s="421">
        <f t="shared" si="0"/>
        <v>0</v>
      </c>
      <c r="I19" s="421">
        <f t="shared" si="1"/>
        <v>0</v>
      </c>
      <c r="J19" s="422">
        <f t="shared" si="2"/>
        <v>0</v>
      </c>
    </row>
    <row r="20" spans="1:10" ht="12">
      <c r="A20" s="418"/>
      <c r="B20" s="418"/>
      <c r="C20" s="419"/>
      <c r="D20" s="418"/>
      <c r="E20" s="420"/>
      <c r="F20" s="421"/>
      <c r="G20" s="421"/>
      <c r="H20" s="421"/>
      <c r="I20" s="421"/>
      <c r="J20" s="422"/>
    </row>
    <row r="21" spans="1:10" ht="12">
      <c r="A21" s="418" t="s">
        <v>2937</v>
      </c>
      <c r="B21" s="418" t="s">
        <v>2838</v>
      </c>
      <c r="C21" s="419" t="s">
        <v>2938</v>
      </c>
      <c r="D21" s="418" t="s">
        <v>2812</v>
      </c>
      <c r="E21" s="420">
        <v>2</v>
      </c>
      <c r="F21" s="435"/>
      <c r="G21" s="435"/>
      <c r="H21" s="421">
        <f t="shared" si="0"/>
        <v>0</v>
      </c>
      <c r="I21" s="421">
        <f t="shared" si="1"/>
        <v>0</v>
      </c>
      <c r="J21" s="422">
        <f t="shared" si="2"/>
        <v>0</v>
      </c>
    </row>
    <row r="22" spans="1:10" ht="12">
      <c r="A22" s="337"/>
      <c r="B22" s="424" t="s">
        <v>2838</v>
      </c>
      <c r="C22" s="337" t="s">
        <v>2939</v>
      </c>
      <c r="D22" s="424" t="s">
        <v>2812</v>
      </c>
      <c r="E22" s="425">
        <v>8</v>
      </c>
      <c r="F22" s="436"/>
      <c r="G22" s="436"/>
      <c r="H22" s="426">
        <f t="shared" si="0"/>
        <v>0</v>
      </c>
      <c r="I22" s="426">
        <f t="shared" si="1"/>
        <v>0</v>
      </c>
      <c r="J22" s="427">
        <f t="shared" si="2"/>
        <v>0</v>
      </c>
    </row>
    <row r="23" spans="1:10" ht="12">
      <c r="A23" s="428"/>
      <c r="B23" s="428"/>
      <c r="C23" s="419" t="s">
        <v>2866</v>
      </c>
      <c r="D23" s="429"/>
      <c r="E23" s="430">
        <v>0.045</v>
      </c>
      <c r="F23" s="431"/>
      <c r="G23" s="431"/>
      <c r="H23" s="432"/>
      <c r="I23" s="432">
        <f>0.045*(SUM(H5:H21))</f>
        <v>0</v>
      </c>
      <c r="J23" s="433">
        <f>0.045*I23</f>
        <v>0</v>
      </c>
    </row>
    <row r="24" spans="1:10" ht="12">
      <c r="A24" s="428"/>
      <c r="B24" s="428"/>
      <c r="C24" s="419" t="s">
        <v>2867</v>
      </c>
      <c r="D24" s="429"/>
      <c r="E24" s="434">
        <v>0.03</v>
      </c>
      <c r="F24" s="431"/>
      <c r="G24" s="431"/>
      <c r="H24" s="432"/>
      <c r="I24" s="432">
        <f>0.03*(SUM(H5:H21))</f>
        <v>0</v>
      </c>
      <c r="J24" s="433">
        <f>0.03*I24</f>
        <v>0</v>
      </c>
    </row>
  </sheetData>
  <sheetProtection algorithmName="SHA-512" hashValue="/gA4n+4pZLtduXuWbcXCiZbFY8NQASSY/G4miD2R8Uo1AVG9KSNXcOldKnCerEYM4Ll1Qd3oBg9bJZXRVAryUA==" saltValue="Ddo5RbtmyqDoVso3vx17Sw==" spinCount="100000" sheet="1" objects="1" scenarios="1"/>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topLeftCell="A24">
      <selection activeCell="H30" sqref="H30"/>
    </sheetView>
  </sheetViews>
  <sheetFormatPr defaultColWidth="9.140625" defaultRowHeight="12"/>
  <cols>
    <col min="2" max="2" width="63.421875" style="0" customWidth="1"/>
    <col min="5" max="5" width="16.7109375" style="0" customWidth="1"/>
    <col min="6" max="6" width="22.28125" style="0" customWidth="1"/>
    <col min="7" max="7" width="21.421875" style="0" customWidth="1"/>
    <col min="8" max="8" width="20.00390625" style="0" customWidth="1"/>
    <col min="9" max="9" width="30.421875" style="0" customWidth="1"/>
  </cols>
  <sheetData>
    <row r="1" spans="1:9" ht="24">
      <c r="A1" s="151" t="s">
        <v>57</v>
      </c>
      <c r="B1" s="437" t="s">
        <v>54</v>
      </c>
      <c r="C1" s="151" t="s">
        <v>130</v>
      </c>
      <c r="D1" s="151" t="s">
        <v>131</v>
      </c>
      <c r="E1" s="151" t="s">
        <v>2835</v>
      </c>
      <c r="F1" s="151" t="s">
        <v>2869</v>
      </c>
      <c r="G1" s="151" t="s">
        <v>2836</v>
      </c>
      <c r="H1" s="151" t="s">
        <v>2837</v>
      </c>
      <c r="I1" s="438" t="s">
        <v>92</v>
      </c>
    </row>
    <row r="2" spans="1:9" ht="15.75">
      <c r="A2" s="439" t="s">
        <v>140</v>
      </c>
      <c r="B2" s="412"/>
      <c r="C2" s="440"/>
      <c r="D2" s="440"/>
      <c r="E2" s="440"/>
      <c r="F2" s="440"/>
      <c r="G2" s="440"/>
      <c r="H2" s="440"/>
      <c r="I2" s="413">
        <f>I4+I30+I31+I32+I33+I34</f>
        <v>0</v>
      </c>
    </row>
    <row r="3" spans="1:9" ht="12">
      <c r="A3" s="417"/>
      <c r="B3" s="414" t="s">
        <v>2870</v>
      </c>
      <c r="C3" s="441"/>
      <c r="D3" s="441"/>
      <c r="E3" s="441"/>
      <c r="F3" s="441"/>
      <c r="G3" s="441"/>
      <c r="H3" s="441"/>
      <c r="I3" s="416"/>
    </row>
    <row r="4" spans="1:9" ht="12">
      <c r="A4" s="442" t="s">
        <v>2838</v>
      </c>
      <c r="B4" s="443" t="s">
        <v>2871</v>
      </c>
      <c r="C4" s="444"/>
      <c r="D4" s="445"/>
      <c r="E4" s="445"/>
      <c r="F4" s="446"/>
      <c r="G4" s="446"/>
      <c r="H4" s="446"/>
      <c r="I4" s="447">
        <f>SUM(I5:I28)</f>
        <v>0</v>
      </c>
    </row>
    <row r="5" spans="1:9" ht="12">
      <c r="A5" s="418" t="s">
        <v>2838</v>
      </c>
      <c r="B5" s="448" t="s">
        <v>2903</v>
      </c>
      <c r="C5" s="429" t="s">
        <v>2812</v>
      </c>
      <c r="D5" s="449">
        <v>1</v>
      </c>
      <c r="E5" s="458"/>
      <c r="F5" s="458"/>
      <c r="G5" s="432">
        <f>E5*D5</f>
        <v>0</v>
      </c>
      <c r="H5" s="432">
        <f>F5*D5</f>
        <v>0</v>
      </c>
      <c r="I5" s="450">
        <f>H5+G5</f>
        <v>0</v>
      </c>
    </row>
    <row r="6" spans="1:9" ht="12">
      <c r="A6" s="418" t="s">
        <v>2838</v>
      </c>
      <c r="B6" s="448" t="s">
        <v>2873</v>
      </c>
      <c r="C6" s="429"/>
      <c r="D6" s="449">
        <v>1</v>
      </c>
      <c r="E6" s="458"/>
      <c r="F6" s="458"/>
      <c r="G6" s="432">
        <f aca="true" t="shared" si="0" ref="G6:G28">E6*D6</f>
        <v>0</v>
      </c>
      <c r="H6" s="432">
        <f aca="true" t="shared" si="1" ref="H6:H28">F6*D6</f>
        <v>0</v>
      </c>
      <c r="I6" s="450">
        <f aca="true" t="shared" si="2" ref="I6:I28">H6+G6</f>
        <v>0</v>
      </c>
    </row>
    <row r="7" spans="1:9" ht="12">
      <c r="A7" s="418" t="s">
        <v>2838</v>
      </c>
      <c r="B7" s="448" t="s">
        <v>2874</v>
      </c>
      <c r="C7" s="429" t="s">
        <v>2812</v>
      </c>
      <c r="D7" s="449">
        <v>1</v>
      </c>
      <c r="E7" s="458"/>
      <c r="F7" s="458"/>
      <c r="G7" s="432">
        <f t="shared" si="0"/>
        <v>0</v>
      </c>
      <c r="H7" s="432">
        <f t="shared" si="1"/>
        <v>0</v>
      </c>
      <c r="I7" s="450">
        <f t="shared" si="2"/>
        <v>0</v>
      </c>
    </row>
    <row r="8" spans="1:9" ht="12">
      <c r="A8" s="418" t="s">
        <v>2838</v>
      </c>
      <c r="B8" s="448" t="s">
        <v>2875</v>
      </c>
      <c r="C8" s="429" t="s">
        <v>2812</v>
      </c>
      <c r="D8" s="449">
        <v>1</v>
      </c>
      <c r="E8" s="458"/>
      <c r="F8" s="458"/>
      <c r="G8" s="432">
        <f t="shared" si="0"/>
        <v>0</v>
      </c>
      <c r="H8" s="432">
        <f t="shared" si="1"/>
        <v>0</v>
      </c>
      <c r="I8" s="450">
        <f t="shared" si="2"/>
        <v>0</v>
      </c>
    </row>
    <row r="9" spans="1:9" ht="12">
      <c r="A9" s="418" t="s">
        <v>2838</v>
      </c>
      <c r="B9" s="448" t="s">
        <v>2904</v>
      </c>
      <c r="C9" s="429" t="s">
        <v>2812</v>
      </c>
      <c r="D9" s="449">
        <v>1</v>
      </c>
      <c r="E9" s="458"/>
      <c r="F9" s="458"/>
      <c r="G9" s="432">
        <f t="shared" si="0"/>
        <v>0</v>
      </c>
      <c r="H9" s="432">
        <f t="shared" si="1"/>
        <v>0</v>
      </c>
      <c r="I9" s="450">
        <f t="shared" si="2"/>
        <v>0</v>
      </c>
    </row>
    <row r="10" spans="1:9" ht="12">
      <c r="A10" s="418" t="s">
        <v>2838</v>
      </c>
      <c r="B10" s="448" t="s">
        <v>2905</v>
      </c>
      <c r="C10" s="429" t="s">
        <v>2812</v>
      </c>
      <c r="D10" s="449">
        <v>1</v>
      </c>
      <c r="E10" s="458"/>
      <c r="F10" s="458"/>
      <c r="G10" s="432">
        <f t="shared" si="0"/>
        <v>0</v>
      </c>
      <c r="H10" s="432">
        <f t="shared" si="1"/>
        <v>0</v>
      </c>
      <c r="I10" s="450">
        <f t="shared" si="2"/>
        <v>0</v>
      </c>
    </row>
    <row r="11" spans="1:9" ht="12">
      <c r="A11" s="418" t="s">
        <v>2838</v>
      </c>
      <c r="B11" s="448" t="s">
        <v>2878</v>
      </c>
      <c r="C11" s="429" t="s">
        <v>2812</v>
      </c>
      <c r="D11" s="449">
        <v>2</v>
      </c>
      <c r="E11" s="458"/>
      <c r="F11" s="458"/>
      <c r="G11" s="432">
        <f t="shared" si="0"/>
        <v>0</v>
      </c>
      <c r="H11" s="432">
        <f t="shared" si="1"/>
        <v>0</v>
      </c>
      <c r="I11" s="450">
        <f t="shared" si="2"/>
        <v>0</v>
      </c>
    </row>
    <row r="12" spans="1:9" ht="12">
      <c r="A12" s="418" t="s">
        <v>2838</v>
      </c>
      <c r="B12" s="448" t="s">
        <v>2899</v>
      </c>
      <c r="C12" s="429" t="s">
        <v>2812</v>
      </c>
      <c r="D12" s="449">
        <v>2</v>
      </c>
      <c r="E12" s="458"/>
      <c r="F12" s="458"/>
      <c r="G12" s="432">
        <f t="shared" si="0"/>
        <v>0</v>
      </c>
      <c r="H12" s="432">
        <f t="shared" si="1"/>
        <v>0</v>
      </c>
      <c r="I12" s="450">
        <f t="shared" si="2"/>
        <v>0</v>
      </c>
    </row>
    <row r="13" spans="1:9" ht="12">
      <c r="A13" s="418" t="s">
        <v>2838</v>
      </c>
      <c r="B13" s="451" t="s">
        <v>2900</v>
      </c>
      <c r="C13" s="429" t="s">
        <v>2812</v>
      </c>
      <c r="D13" s="449">
        <v>2</v>
      </c>
      <c r="E13" s="458"/>
      <c r="F13" s="458"/>
      <c r="G13" s="432">
        <f t="shared" si="0"/>
        <v>0</v>
      </c>
      <c r="H13" s="432">
        <f t="shared" si="1"/>
        <v>0</v>
      </c>
      <c r="I13" s="450">
        <f t="shared" si="2"/>
        <v>0</v>
      </c>
    </row>
    <row r="14" spans="1:9" ht="12">
      <c r="A14" s="418" t="s">
        <v>2838</v>
      </c>
      <c r="B14" s="448" t="s">
        <v>2881</v>
      </c>
      <c r="C14" s="429" t="s">
        <v>2812</v>
      </c>
      <c r="D14" s="449">
        <v>1</v>
      </c>
      <c r="E14" s="458"/>
      <c r="F14" s="458"/>
      <c r="G14" s="432">
        <f t="shared" si="0"/>
        <v>0</v>
      </c>
      <c r="H14" s="432">
        <f t="shared" si="1"/>
        <v>0</v>
      </c>
      <c r="I14" s="450">
        <f t="shared" si="2"/>
        <v>0</v>
      </c>
    </row>
    <row r="15" spans="1:9" ht="12">
      <c r="A15" s="418" t="s">
        <v>2838</v>
      </c>
      <c r="B15" s="448" t="s">
        <v>2882</v>
      </c>
      <c r="C15" s="429" t="s">
        <v>2812</v>
      </c>
      <c r="D15" s="449">
        <v>2</v>
      </c>
      <c r="E15" s="458"/>
      <c r="F15" s="458"/>
      <c r="G15" s="432">
        <f t="shared" si="0"/>
        <v>0</v>
      </c>
      <c r="H15" s="432">
        <f t="shared" si="1"/>
        <v>0</v>
      </c>
      <c r="I15" s="450">
        <f t="shared" si="2"/>
        <v>0</v>
      </c>
    </row>
    <row r="16" spans="1:9" ht="12">
      <c r="A16" s="418" t="s">
        <v>2838</v>
      </c>
      <c r="B16" s="448" t="s">
        <v>2906</v>
      </c>
      <c r="C16" s="429" t="s">
        <v>2812</v>
      </c>
      <c r="D16" s="449">
        <v>1</v>
      </c>
      <c r="E16" s="458"/>
      <c r="F16" s="458"/>
      <c r="G16" s="432">
        <f t="shared" si="0"/>
        <v>0</v>
      </c>
      <c r="H16" s="432">
        <f t="shared" si="1"/>
        <v>0</v>
      </c>
      <c r="I16" s="450">
        <f t="shared" si="2"/>
        <v>0</v>
      </c>
    </row>
    <row r="17" spans="1:9" ht="12">
      <c r="A17" s="418" t="s">
        <v>2838</v>
      </c>
      <c r="B17" s="448" t="s">
        <v>2907</v>
      </c>
      <c r="C17" s="429" t="s">
        <v>2812</v>
      </c>
      <c r="D17" s="449">
        <v>3</v>
      </c>
      <c r="E17" s="458"/>
      <c r="F17" s="458"/>
      <c r="G17" s="432">
        <f t="shared" si="0"/>
        <v>0</v>
      </c>
      <c r="H17" s="432">
        <f t="shared" si="1"/>
        <v>0</v>
      </c>
      <c r="I17" s="450">
        <f t="shared" si="2"/>
        <v>0</v>
      </c>
    </row>
    <row r="18" spans="1:9" ht="12">
      <c r="A18" s="418" t="s">
        <v>2838</v>
      </c>
      <c r="B18" s="448" t="s">
        <v>2902</v>
      </c>
      <c r="C18" s="429" t="s">
        <v>2812</v>
      </c>
      <c r="D18" s="449">
        <v>1</v>
      </c>
      <c r="E18" s="458"/>
      <c r="F18" s="458"/>
      <c r="G18" s="432">
        <f t="shared" si="0"/>
        <v>0</v>
      </c>
      <c r="H18" s="432">
        <f t="shared" si="1"/>
        <v>0</v>
      </c>
      <c r="I18" s="450">
        <f t="shared" si="2"/>
        <v>0</v>
      </c>
    </row>
    <row r="19" spans="1:9" ht="12">
      <c r="A19" s="418" t="s">
        <v>2838</v>
      </c>
      <c r="B19" s="448" t="s">
        <v>2885</v>
      </c>
      <c r="C19" s="429" t="s">
        <v>2812</v>
      </c>
      <c r="D19" s="449">
        <v>4</v>
      </c>
      <c r="E19" s="458"/>
      <c r="F19" s="458"/>
      <c r="G19" s="432">
        <f t="shared" si="0"/>
        <v>0</v>
      </c>
      <c r="H19" s="432">
        <f t="shared" si="1"/>
        <v>0</v>
      </c>
      <c r="I19" s="450">
        <f t="shared" si="2"/>
        <v>0</v>
      </c>
    </row>
    <row r="20" spans="1:9" ht="12">
      <c r="A20" s="418" t="s">
        <v>2838</v>
      </c>
      <c r="B20" s="448" t="s">
        <v>2886</v>
      </c>
      <c r="C20" s="429" t="s">
        <v>2812</v>
      </c>
      <c r="D20" s="449">
        <v>1</v>
      </c>
      <c r="E20" s="458"/>
      <c r="F20" s="458"/>
      <c r="G20" s="432">
        <f t="shared" si="0"/>
        <v>0</v>
      </c>
      <c r="H20" s="432">
        <f t="shared" si="1"/>
        <v>0</v>
      </c>
      <c r="I20" s="450">
        <f t="shared" si="2"/>
        <v>0</v>
      </c>
    </row>
    <row r="21" spans="1:9" ht="12">
      <c r="A21" s="418" t="s">
        <v>2838</v>
      </c>
      <c r="B21" s="448" t="s">
        <v>2887</v>
      </c>
      <c r="C21" s="429" t="s">
        <v>169</v>
      </c>
      <c r="D21" s="449">
        <v>1</v>
      </c>
      <c r="E21" s="458"/>
      <c r="F21" s="458"/>
      <c r="G21" s="432">
        <f t="shared" si="0"/>
        <v>0</v>
      </c>
      <c r="H21" s="432">
        <f t="shared" si="1"/>
        <v>0</v>
      </c>
      <c r="I21" s="450">
        <f t="shared" si="2"/>
        <v>0</v>
      </c>
    </row>
    <row r="22" spans="1:9" ht="12">
      <c r="A22" s="418" t="s">
        <v>2838</v>
      </c>
      <c r="B22" s="448" t="s">
        <v>2888</v>
      </c>
      <c r="C22" s="429" t="s">
        <v>169</v>
      </c>
      <c r="D22" s="449">
        <v>1</v>
      </c>
      <c r="E22" s="458"/>
      <c r="F22" s="458"/>
      <c r="G22" s="432">
        <f t="shared" si="0"/>
        <v>0</v>
      </c>
      <c r="H22" s="432">
        <f t="shared" si="1"/>
        <v>0</v>
      </c>
      <c r="I22" s="450">
        <f t="shared" si="2"/>
        <v>0</v>
      </c>
    </row>
    <row r="23" spans="1:9" ht="12">
      <c r="A23" s="418" t="s">
        <v>2838</v>
      </c>
      <c r="B23" s="448" t="s">
        <v>2889</v>
      </c>
      <c r="C23" s="429" t="s">
        <v>169</v>
      </c>
      <c r="D23" s="449">
        <v>1</v>
      </c>
      <c r="E23" s="458"/>
      <c r="F23" s="458"/>
      <c r="G23" s="432">
        <f t="shared" si="0"/>
        <v>0</v>
      </c>
      <c r="H23" s="432">
        <f t="shared" si="1"/>
        <v>0</v>
      </c>
      <c r="I23" s="450">
        <f t="shared" si="2"/>
        <v>0</v>
      </c>
    </row>
    <row r="24" spans="1:9" ht="12">
      <c r="A24" s="418" t="s">
        <v>2838</v>
      </c>
      <c r="B24" s="448" t="s">
        <v>2890</v>
      </c>
      <c r="C24" s="429" t="s">
        <v>169</v>
      </c>
      <c r="D24" s="449">
        <v>1</v>
      </c>
      <c r="E24" s="458"/>
      <c r="F24" s="458"/>
      <c r="G24" s="432">
        <f t="shared" si="0"/>
        <v>0</v>
      </c>
      <c r="H24" s="432">
        <f t="shared" si="1"/>
        <v>0</v>
      </c>
      <c r="I24" s="450">
        <f t="shared" si="2"/>
        <v>0</v>
      </c>
    </row>
    <row r="25" spans="1:9" ht="12">
      <c r="A25" s="418" t="s">
        <v>2838</v>
      </c>
      <c r="B25" s="448" t="s">
        <v>2891</v>
      </c>
      <c r="C25" s="429" t="s">
        <v>169</v>
      </c>
      <c r="D25" s="449">
        <v>11</v>
      </c>
      <c r="E25" s="458"/>
      <c r="F25" s="458"/>
      <c r="G25" s="432">
        <f t="shared" si="0"/>
        <v>0</v>
      </c>
      <c r="H25" s="432">
        <f t="shared" si="1"/>
        <v>0</v>
      </c>
      <c r="I25" s="450">
        <f t="shared" si="2"/>
        <v>0</v>
      </c>
    </row>
    <row r="26" spans="1:9" ht="12">
      <c r="A26" s="418" t="s">
        <v>2838</v>
      </c>
      <c r="B26" s="451" t="s">
        <v>2892</v>
      </c>
      <c r="C26" s="429" t="s">
        <v>2812</v>
      </c>
      <c r="D26" s="449">
        <v>44</v>
      </c>
      <c r="E26" s="458"/>
      <c r="F26" s="458"/>
      <c r="G26" s="432">
        <f t="shared" si="0"/>
        <v>0</v>
      </c>
      <c r="H26" s="432">
        <f t="shared" si="1"/>
        <v>0</v>
      </c>
      <c r="I26" s="450">
        <f t="shared" si="2"/>
        <v>0</v>
      </c>
    </row>
    <row r="27" spans="1:9" ht="12">
      <c r="A27" s="418" t="s">
        <v>2838</v>
      </c>
      <c r="B27" s="451" t="s">
        <v>2893</v>
      </c>
      <c r="C27" s="429" t="s">
        <v>2812</v>
      </c>
      <c r="D27" s="449">
        <v>44</v>
      </c>
      <c r="E27" s="458"/>
      <c r="F27" s="458"/>
      <c r="G27" s="432">
        <f t="shared" si="0"/>
        <v>0</v>
      </c>
      <c r="H27" s="432">
        <f t="shared" si="1"/>
        <v>0</v>
      </c>
      <c r="I27" s="450">
        <f t="shared" si="2"/>
        <v>0</v>
      </c>
    </row>
    <row r="28" spans="1:9" ht="12">
      <c r="A28" s="418" t="s">
        <v>2838</v>
      </c>
      <c r="B28" s="451" t="s">
        <v>2908</v>
      </c>
      <c r="C28" s="429" t="s">
        <v>2812</v>
      </c>
      <c r="D28" s="449">
        <v>1</v>
      </c>
      <c r="E28" s="452"/>
      <c r="F28" s="458"/>
      <c r="G28" s="432">
        <f t="shared" si="0"/>
        <v>0</v>
      </c>
      <c r="H28" s="432">
        <f t="shared" si="1"/>
        <v>0</v>
      </c>
      <c r="I28" s="450">
        <f t="shared" si="2"/>
        <v>0</v>
      </c>
    </row>
    <row r="29" spans="1:9" ht="12">
      <c r="A29" s="418"/>
      <c r="B29" s="451"/>
      <c r="C29" s="429"/>
      <c r="D29" s="449"/>
      <c r="E29" s="449"/>
      <c r="F29" s="432"/>
      <c r="G29" s="432"/>
      <c r="H29" s="432"/>
      <c r="I29" s="450"/>
    </row>
    <row r="30" spans="1:9" ht="24">
      <c r="A30" s="418"/>
      <c r="B30" s="451" t="s">
        <v>2897</v>
      </c>
      <c r="C30" s="429" t="s">
        <v>527</v>
      </c>
      <c r="D30" s="449">
        <v>1</v>
      </c>
      <c r="E30" s="449"/>
      <c r="F30" s="428"/>
      <c r="G30" s="432"/>
      <c r="H30" s="458"/>
      <c r="I30" s="450">
        <f>E30+H30*D30</f>
        <v>0</v>
      </c>
    </row>
    <row r="31" spans="1:9" ht="12">
      <c r="A31" s="428"/>
      <c r="B31" s="451" t="s">
        <v>2832</v>
      </c>
      <c r="C31" s="429"/>
      <c r="D31" s="434">
        <v>0.03</v>
      </c>
      <c r="E31" s="428"/>
      <c r="F31" s="428"/>
      <c r="G31" s="432"/>
      <c r="H31" s="432">
        <f>SUM(H5:H28)</f>
        <v>0</v>
      </c>
      <c r="I31" s="433">
        <f>0.03*H31</f>
        <v>0</v>
      </c>
    </row>
    <row r="32" spans="1:9" ht="12">
      <c r="A32" s="428"/>
      <c r="B32" s="453" t="s">
        <v>2866</v>
      </c>
      <c r="C32" s="429"/>
      <c r="D32" s="430">
        <v>0.045</v>
      </c>
      <c r="E32" s="428"/>
      <c r="F32" s="428"/>
      <c r="G32" s="432"/>
      <c r="H32" s="432">
        <f>SUM(H5:H28)</f>
        <v>0</v>
      </c>
      <c r="I32" s="433">
        <f>0.045*H32</f>
        <v>0</v>
      </c>
    </row>
    <row r="33" spans="1:9" ht="12">
      <c r="A33" s="428"/>
      <c r="B33" s="451" t="s">
        <v>2867</v>
      </c>
      <c r="C33" s="429"/>
      <c r="D33" s="434">
        <v>0.03</v>
      </c>
      <c r="E33" s="428"/>
      <c r="F33" s="428"/>
      <c r="G33" s="432"/>
      <c r="H33" s="432">
        <f>SUM(G5:G28)</f>
        <v>0</v>
      </c>
      <c r="I33" s="433">
        <f>0.03*H33</f>
        <v>0</v>
      </c>
    </row>
    <row r="34" spans="1:9" ht="12">
      <c r="A34" s="428"/>
      <c r="B34" s="454" t="s">
        <v>2868</v>
      </c>
      <c r="C34" s="455"/>
      <c r="D34" s="456">
        <v>0.05</v>
      </c>
      <c r="E34" s="428"/>
      <c r="F34" s="428"/>
      <c r="G34" s="457"/>
      <c r="H34" s="457">
        <f>SUM(G21:G25)</f>
        <v>0</v>
      </c>
      <c r="I34" s="433">
        <f>0.05*H34</f>
        <v>0</v>
      </c>
    </row>
  </sheetData>
  <sheetProtection algorithmName="SHA-512" hashValue="qAZo0V9Kp37hnwZaBnU3L+k/pGiX8Hl+mO4x9GJTl07Ey3jpg5Q9RuX5x+mBYx6s8zpoIXexoBkHEH1kjKTRPg==" saltValue="QaK397fRwiIki6s0ccqYBQ==" spinCount="100000" sheet="1" objects="1" scenarios="1"/>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28">
      <selection activeCell="H32" sqref="H32"/>
    </sheetView>
  </sheetViews>
  <sheetFormatPr defaultColWidth="9.140625" defaultRowHeight="12"/>
  <cols>
    <col min="2" max="2" width="46.00390625" style="0" customWidth="1"/>
    <col min="5" max="5" width="19.7109375" style="0" customWidth="1"/>
    <col min="6" max="6" width="18.7109375" style="0" customWidth="1"/>
    <col min="7" max="7" width="16.8515625" style="0" customWidth="1"/>
    <col min="8" max="8" width="27.140625" style="0" customWidth="1"/>
    <col min="9" max="9" width="29.140625" style="0" customWidth="1"/>
  </cols>
  <sheetData>
    <row r="1" spans="1:9" ht="24">
      <c r="A1" s="151" t="s">
        <v>57</v>
      </c>
      <c r="B1" s="437" t="s">
        <v>54</v>
      </c>
      <c r="C1" s="151" t="s">
        <v>130</v>
      </c>
      <c r="D1" s="151" t="s">
        <v>131</v>
      </c>
      <c r="E1" s="151" t="s">
        <v>2835</v>
      </c>
      <c r="F1" s="151" t="s">
        <v>2869</v>
      </c>
      <c r="G1" s="151" t="s">
        <v>2836</v>
      </c>
      <c r="H1" s="151" t="s">
        <v>2837</v>
      </c>
      <c r="I1" s="438" t="s">
        <v>92</v>
      </c>
    </row>
    <row r="2" spans="1:9" ht="15.75">
      <c r="A2" s="439" t="s">
        <v>140</v>
      </c>
      <c r="B2" s="412"/>
      <c r="C2" s="440"/>
      <c r="D2" s="440"/>
      <c r="E2" s="440"/>
      <c r="F2" s="440"/>
      <c r="G2" s="440"/>
      <c r="H2" s="440"/>
      <c r="I2" s="413">
        <f>I4+I31+I32+I33+I34+I35</f>
        <v>0</v>
      </c>
    </row>
    <row r="3" spans="1:9" ht="12">
      <c r="A3" s="417"/>
      <c r="B3" s="414" t="s">
        <v>2870</v>
      </c>
      <c r="C3" s="441"/>
      <c r="D3" s="441"/>
      <c r="E3" s="441"/>
      <c r="F3" s="441"/>
      <c r="G3" s="441"/>
      <c r="H3" s="441"/>
      <c r="I3" s="416"/>
    </row>
    <row r="4" spans="1:9" ht="12">
      <c r="A4" s="442" t="s">
        <v>2838</v>
      </c>
      <c r="B4" s="443" t="s">
        <v>2871</v>
      </c>
      <c r="C4" s="444"/>
      <c r="D4" s="445"/>
      <c r="E4" s="445"/>
      <c r="F4" s="446"/>
      <c r="G4" s="446"/>
      <c r="H4" s="446"/>
      <c r="I4" s="447">
        <f>SUM(I5:I29)</f>
        <v>0</v>
      </c>
    </row>
    <row r="5" spans="1:9" ht="24">
      <c r="A5" s="418" t="s">
        <v>2838</v>
      </c>
      <c r="B5" s="448" t="s">
        <v>2872</v>
      </c>
      <c r="C5" s="429" t="s">
        <v>2812</v>
      </c>
      <c r="D5" s="449">
        <v>1</v>
      </c>
      <c r="E5" s="458"/>
      <c r="F5" s="458"/>
      <c r="G5" s="432">
        <f>E5*D5</f>
        <v>0</v>
      </c>
      <c r="H5" s="432">
        <f>F5*D5</f>
        <v>0</v>
      </c>
      <c r="I5" s="450">
        <f>H5+G5</f>
        <v>0</v>
      </c>
    </row>
    <row r="6" spans="1:9" ht="12">
      <c r="A6" s="418" t="s">
        <v>2838</v>
      </c>
      <c r="B6" s="448" t="s">
        <v>2873</v>
      </c>
      <c r="C6" s="429"/>
      <c r="D6" s="449">
        <v>1</v>
      </c>
      <c r="E6" s="458"/>
      <c r="F6" s="458"/>
      <c r="G6" s="432">
        <f aca="true" t="shared" si="0" ref="G6:G29">E6*D6</f>
        <v>0</v>
      </c>
      <c r="H6" s="432">
        <f aca="true" t="shared" si="1" ref="H6:H29">F6*D6</f>
        <v>0</v>
      </c>
      <c r="I6" s="450">
        <f aca="true" t="shared" si="2" ref="I6:I29">H6+G6</f>
        <v>0</v>
      </c>
    </row>
    <row r="7" spans="1:9" ht="12">
      <c r="A7" s="418" t="s">
        <v>2838</v>
      </c>
      <c r="B7" s="448" t="s">
        <v>2898</v>
      </c>
      <c r="C7" s="429" t="s">
        <v>2812</v>
      </c>
      <c r="D7" s="449">
        <v>1</v>
      </c>
      <c r="E7" s="458"/>
      <c r="F7" s="458"/>
      <c r="G7" s="432">
        <f t="shared" si="0"/>
        <v>0</v>
      </c>
      <c r="H7" s="432">
        <f t="shared" si="1"/>
        <v>0</v>
      </c>
      <c r="I7" s="450">
        <f t="shared" si="2"/>
        <v>0</v>
      </c>
    </row>
    <row r="8" spans="1:9" ht="12">
      <c r="A8" s="418" t="s">
        <v>2838</v>
      </c>
      <c r="B8" s="448" t="s">
        <v>2875</v>
      </c>
      <c r="C8" s="429" t="s">
        <v>2812</v>
      </c>
      <c r="D8" s="449">
        <v>1</v>
      </c>
      <c r="E8" s="458"/>
      <c r="F8" s="458"/>
      <c r="G8" s="432">
        <f t="shared" si="0"/>
        <v>0</v>
      </c>
      <c r="H8" s="432">
        <f t="shared" si="1"/>
        <v>0</v>
      </c>
      <c r="I8" s="450">
        <f t="shared" si="2"/>
        <v>0</v>
      </c>
    </row>
    <row r="9" spans="1:9" ht="12">
      <c r="A9" s="418" t="s">
        <v>2838</v>
      </c>
      <c r="B9" s="448" t="s">
        <v>2876</v>
      </c>
      <c r="C9" s="429" t="s">
        <v>2812</v>
      </c>
      <c r="D9" s="449">
        <v>2</v>
      </c>
      <c r="E9" s="458"/>
      <c r="F9" s="458"/>
      <c r="G9" s="432">
        <f t="shared" si="0"/>
        <v>0</v>
      </c>
      <c r="H9" s="432">
        <f t="shared" si="1"/>
        <v>0</v>
      </c>
      <c r="I9" s="450">
        <f t="shared" si="2"/>
        <v>0</v>
      </c>
    </row>
    <row r="10" spans="1:9" ht="12">
      <c r="A10" s="418" t="s">
        <v>2838</v>
      </c>
      <c r="B10" s="448" t="s">
        <v>2877</v>
      </c>
      <c r="C10" s="429" t="s">
        <v>2812</v>
      </c>
      <c r="D10" s="449">
        <v>9</v>
      </c>
      <c r="E10" s="458"/>
      <c r="F10" s="458"/>
      <c r="G10" s="432">
        <f t="shared" si="0"/>
        <v>0</v>
      </c>
      <c r="H10" s="432">
        <f t="shared" si="1"/>
        <v>0</v>
      </c>
      <c r="I10" s="450">
        <f t="shared" si="2"/>
        <v>0</v>
      </c>
    </row>
    <row r="11" spans="1:9" ht="12">
      <c r="A11" s="418" t="s">
        <v>2838</v>
      </c>
      <c r="B11" s="448" t="s">
        <v>2878</v>
      </c>
      <c r="C11" s="429" t="s">
        <v>2812</v>
      </c>
      <c r="D11" s="449">
        <v>2</v>
      </c>
      <c r="E11" s="458"/>
      <c r="F11" s="458"/>
      <c r="G11" s="432">
        <f t="shared" si="0"/>
        <v>0</v>
      </c>
      <c r="H11" s="432">
        <f t="shared" si="1"/>
        <v>0</v>
      </c>
      <c r="I11" s="450">
        <f t="shared" si="2"/>
        <v>0</v>
      </c>
    </row>
    <row r="12" spans="1:9" ht="12">
      <c r="A12" s="418" t="s">
        <v>2838</v>
      </c>
      <c r="B12" s="448" t="s">
        <v>2899</v>
      </c>
      <c r="C12" s="429" t="s">
        <v>2812</v>
      </c>
      <c r="D12" s="449">
        <v>5</v>
      </c>
      <c r="E12" s="458"/>
      <c r="F12" s="458"/>
      <c r="G12" s="432">
        <f t="shared" si="0"/>
        <v>0</v>
      </c>
      <c r="H12" s="432">
        <f t="shared" si="1"/>
        <v>0</v>
      </c>
      <c r="I12" s="450">
        <f t="shared" si="2"/>
        <v>0</v>
      </c>
    </row>
    <row r="13" spans="1:9" ht="12">
      <c r="A13" s="418" t="s">
        <v>2838</v>
      </c>
      <c r="B13" s="451" t="s">
        <v>2900</v>
      </c>
      <c r="C13" s="429" t="s">
        <v>2812</v>
      </c>
      <c r="D13" s="449">
        <v>2</v>
      </c>
      <c r="E13" s="458"/>
      <c r="F13" s="458"/>
      <c r="G13" s="432">
        <f t="shared" si="0"/>
        <v>0</v>
      </c>
      <c r="H13" s="432">
        <f t="shared" si="1"/>
        <v>0</v>
      </c>
      <c r="I13" s="450">
        <f t="shared" si="2"/>
        <v>0</v>
      </c>
    </row>
    <row r="14" spans="1:9" ht="12">
      <c r="A14" s="418" t="s">
        <v>2838</v>
      </c>
      <c r="B14" s="448" t="s">
        <v>2881</v>
      </c>
      <c r="C14" s="429" t="s">
        <v>2812</v>
      </c>
      <c r="D14" s="449">
        <v>5</v>
      </c>
      <c r="E14" s="458"/>
      <c r="F14" s="458"/>
      <c r="G14" s="432">
        <f t="shared" si="0"/>
        <v>0</v>
      </c>
      <c r="H14" s="432">
        <f t="shared" si="1"/>
        <v>0</v>
      </c>
      <c r="I14" s="450">
        <f t="shared" si="2"/>
        <v>0</v>
      </c>
    </row>
    <row r="15" spans="1:9" ht="12">
      <c r="A15" s="418" t="s">
        <v>2838</v>
      </c>
      <c r="B15" s="448" t="s">
        <v>2882</v>
      </c>
      <c r="C15" s="429" t="s">
        <v>2812</v>
      </c>
      <c r="D15" s="449">
        <v>1</v>
      </c>
      <c r="E15" s="458"/>
      <c r="F15" s="458"/>
      <c r="G15" s="432">
        <f t="shared" si="0"/>
        <v>0</v>
      </c>
      <c r="H15" s="432">
        <f t="shared" si="1"/>
        <v>0</v>
      </c>
      <c r="I15" s="450">
        <f t="shared" si="2"/>
        <v>0</v>
      </c>
    </row>
    <row r="16" spans="1:9" ht="12">
      <c r="A16" s="418" t="s">
        <v>2838</v>
      </c>
      <c r="B16" s="448" t="s">
        <v>2901</v>
      </c>
      <c r="C16" s="429" t="s">
        <v>2812</v>
      </c>
      <c r="D16" s="449">
        <v>3</v>
      </c>
      <c r="E16" s="458"/>
      <c r="F16" s="458"/>
      <c r="G16" s="432">
        <f t="shared" si="0"/>
        <v>0</v>
      </c>
      <c r="H16" s="432">
        <f t="shared" si="1"/>
        <v>0</v>
      </c>
      <c r="I16" s="450">
        <f t="shared" si="2"/>
        <v>0</v>
      </c>
    </row>
    <row r="17" spans="1:9" ht="12">
      <c r="A17" s="418" t="s">
        <v>2838</v>
      </c>
      <c r="B17" s="448" t="s">
        <v>2902</v>
      </c>
      <c r="C17" s="429" t="s">
        <v>2812</v>
      </c>
      <c r="D17" s="449">
        <v>1</v>
      </c>
      <c r="E17" s="458"/>
      <c r="F17" s="458"/>
      <c r="G17" s="432">
        <f t="shared" si="0"/>
        <v>0</v>
      </c>
      <c r="H17" s="432">
        <f t="shared" si="1"/>
        <v>0</v>
      </c>
      <c r="I17" s="450">
        <f t="shared" si="2"/>
        <v>0</v>
      </c>
    </row>
    <row r="18" spans="1:9" ht="12">
      <c r="A18" s="418" t="s">
        <v>2838</v>
      </c>
      <c r="B18" s="448" t="s">
        <v>2885</v>
      </c>
      <c r="C18" s="429" t="s">
        <v>2812</v>
      </c>
      <c r="D18" s="449">
        <v>10</v>
      </c>
      <c r="E18" s="458"/>
      <c r="F18" s="458"/>
      <c r="G18" s="432">
        <f t="shared" si="0"/>
        <v>0</v>
      </c>
      <c r="H18" s="432">
        <f t="shared" si="1"/>
        <v>0</v>
      </c>
      <c r="I18" s="450">
        <f t="shared" si="2"/>
        <v>0</v>
      </c>
    </row>
    <row r="19" spans="1:9" ht="12">
      <c r="A19" s="418" t="s">
        <v>2838</v>
      </c>
      <c r="B19" s="448" t="s">
        <v>2886</v>
      </c>
      <c r="C19" s="429" t="s">
        <v>2812</v>
      </c>
      <c r="D19" s="449">
        <v>2</v>
      </c>
      <c r="E19" s="458"/>
      <c r="F19" s="458"/>
      <c r="G19" s="432">
        <f t="shared" si="0"/>
        <v>0</v>
      </c>
      <c r="H19" s="432">
        <f t="shared" si="1"/>
        <v>0</v>
      </c>
      <c r="I19" s="450">
        <f t="shared" si="2"/>
        <v>0</v>
      </c>
    </row>
    <row r="20" spans="1:9" ht="12">
      <c r="A20" s="418" t="s">
        <v>2838</v>
      </c>
      <c r="B20" s="448" t="s">
        <v>2887</v>
      </c>
      <c r="C20" s="429" t="s">
        <v>169</v>
      </c>
      <c r="D20" s="449">
        <v>2</v>
      </c>
      <c r="E20" s="458"/>
      <c r="F20" s="458"/>
      <c r="G20" s="432">
        <f t="shared" si="0"/>
        <v>0</v>
      </c>
      <c r="H20" s="432">
        <f t="shared" si="1"/>
        <v>0</v>
      </c>
      <c r="I20" s="450">
        <f t="shared" si="2"/>
        <v>0</v>
      </c>
    </row>
    <row r="21" spans="1:9" ht="12">
      <c r="A21" s="418" t="s">
        <v>2838</v>
      </c>
      <c r="B21" s="448" t="s">
        <v>2888</v>
      </c>
      <c r="C21" s="429" t="s">
        <v>169</v>
      </c>
      <c r="D21" s="449">
        <v>2</v>
      </c>
      <c r="E21" s="458"/>
      <c r="F21" s="458"/>
      <c r="G21" s="432">
        <f t="shared" si="0"/>
        <v>0</v>
      </c>
      <c r="H21" s="432">
        <f t="shared" si="1"/>
        <v>0</v>
      </c>
      <c r="I21" s="450">
        <f t="shared" si="2"/>
        <v>0</v>
      </c>
    </row>
    <row r="22" spans="1:9" ht="12">
      <c r="A22" s="418" t="s">
        <v>2838</v>
      </c>
      <c r="B22" s="448" t="s">
        <v>2889</v>
      </c>
      <c r="C22" s="429" t="s">
        <v>169</v>
      </c>
      <c r="D22" s="449">
        <v>2</v>
      </c>
      <c r="E22" s="458"/>
      <c r="F22" s="458"/>
      <c r="G22" s="432">
        <f t="shared" si="0"/>
        <v>0</v>
      </c>
      <c r="H22" s="432">
        <f t="shared" si="1"/>
        <v>0</v>
      </c>
      <c r="I22" s="450">
        <f t="shared" si="2"/>
        <v>0</v>
      </c>
    </row>
    <row r="23" spans="1:9" ht="12">
      <c r="A23" s="418" t="s">
        <v>2838</v>
      </c>
      <c r="B23" s="448" t="s">
        <v>2890</v>
      </c>
      <c r="C23" s="429" t="s">
        <v>169</v>
      </c>
      <c r="D23" s="449">
        <v>2</v>
      </c>
      <c r="E23" s="458"/>
      <c r="F23" s="458"/>
      <c r="G23" s="432">
        <f t="shared" si="0"/>
        <v>0</v>
      </c>
      <c r="H23" s="432">
        <f t="shared" si="1"/>
        <v>0</v>
      </c>
      <c r="I23" s="450">
        <f t="shared" si="2"/>
        <v>0</v>
      </c>
    </row>
    <row r="24" spans="1:9" ht="12">
      <c r="A24" s="418" t="s">
        <v>2838</v>
      </c>
      <c r="B24" s="448" t="s">
        <v>2891</v>
      </c>
      <c r="C24" s="429" t="s">
        <v>169</v>
      </c>
      <c r="D24" s="449">
        <v>2</v>
      </c>
      <c r="E24" s="458"/>
      <c r="F24" s="458"/>
      <c r="G24" s="432">
        <f t="shared" si="0"/>
        <v>0</v>
      </c>
      <c r="H24" s="432">
        <f t="shared" si="1"/>
        <v>0</v>
      </c>
      <c r="I24" s="450">
        <f t="shared" si="2"/>
        <v>0</v>
      </c>
    </row>
    <row r="25" spans="1:9" ht="12">
      <c r="A25" s="418" t="s">
        <v>2838</v>
      </c>
      <c r="B25" s="451" t="s">
        <v>2892</v>
      </c>
      <c r="C25" s="429" t="s">
        <v>2812</v>
      </c>
      <c r="D25" s="449">
        <v>87</v>
      </c>
      <c r="E25" s="458"/>
      <c r="F25" s="458"/>
      <c r="G25" s="432">
        <f t="shared" si="0"/>
        <v>0</v>
      </c>
      <c r="H25" s="432">
        <f t="shared" si="1"/>
        <v>0</v>
      </c>
      <c r="I25" s="450">
        <f t="shared" si="2"/>
        <v>0</v>
      </c>
    </row>
    <row r="26" spans="1:9" ht="12">
      <c r="A26" s="418" t="s">
        <v>2838</v>
      </c>
      <c r="B26" s="451" t="s">
        <v>2893</v>
      </c>
      <c r="C26" s="429" t="s">
        <v>2812</v>
      </c>
      <c r="D26" s="449">
        <v>87</v>
      </c>
      <c r="E26" s="458"/>
      <c r="F26" s="458"/>
      <c r="G26" s="432">
        <f t="shared" si="0"/>
        <v>0</v>
      </c>
      <c r="H26" s="432">
        <f t="shared" si="1"/>
        <v>0</v>
      </c>
      <c r="I26" s="450">
        <f t="shared" si="2"/>
        <v>0</v>
      </c>
    </row>
    <row r="27" spans="1:9" ht="12">
      <c r="A27" s="418" t="s">
        <v>2838</v>
      </c>
      <c r="B27" s="451" t="s">
        <v>2894</v>
      </c>
      <c r="C27" s="429" t="s">
        <v>2812</v>
      </c>
      <c r="D27" s="449">
        <v>1</v>
      </c>
      <c r="E27" s="458"/>
      <c r="F27" s="458"/>
      <c r="G27" s="432">
        <f t="shared" si="0"/>
        <v>0</v>
      </c>
      <c r="H27" s="432">
        <f t="shared" si="1"/>
        <v>0</v>
      </c>
      <c r="I27" s="450">
        <f t="shared" si="2"/>
        <v>0</v>
      </c>
    </row>
    <row r="28" spans="1:9" ht="12">
      <c r="A28" s="418" t="s">
        <v>2838</v>
      </c>
      <c r="B28" s="448" t="s">
        <v>2895</v>
      </c>
      <c r="C28" s="429" t="s">
        <v>2812</v>
      </c>
      <c r="D28" s="449">
        <v>1</v>
      </c>
      <c r="E28" s="458"/>
      <c r="F28" s="458"/>
      <c r="G28" s="432">
        <f t="shared" si="0"/>
        <v>0</v>
      </c>
      <c r="H28" s="432">
        <f t="shared" si="1"/>
        <v>0</v>
      </c>
      <c r="I28" s="450">
        <f t="shared" si="2"/>
        <v>0</v>
      </c>
    </row>
    <row r="29" spans="1:9" ht="12">
      <c r="A29" s="418" t="s">
        <v>2838</v>
      </c>
      <c r="B29" s="451" t="s">
        <v>2896</v>
      </c>
      <c r="C29" s="429" t="s">
        <v>2812</v>
      </c>
      <c r="D29" s="449">
        <v>1</v>
      </c>
      <c r="E29" s="458"/>
      <c r="F29" s="458"/>
      <c r="G29" s="432">
        <f t="shared" si="0"/>
        <v>0</v>
      </c>
      <c r="H29" s="432">
        <f t="shared" si="1"/>
        <v>0</v>
      </c>
      <c r="I29" s="450">
        <f t="shared" si="2"/>
        <v>0</v>
      </c>
    </row>
    <row r="30" spans="1:9" ht="12">
      <c r="A30" s="418"/>
      <c r="B30" s="451"/>
      <c r="C30" s="429"/>
      <c r="D30" s="449"/>
      <c r="E30" s="449"/>
      <c r="F30" s="432"/>
      <c r="G30" s="432"/>
      <c r="H30" s="432"/>
      <c r="I30" s="450"/>
    </row>
    <row r="31" spans="1:9" ht="24">
      <c r="A31" s="418"/>
      <c r="B31" s="451" t="s">
        <v>2897</v>
      </c>
      <c r="C31" s="429" t="s">
        <v>527</v>
      </c>
      <c r="D31" s="449">
        <v>1</v>
      </c>
      <c r="E31" s="449"/>
      <c r="F31" s="428"/>
      <c r="G31" s="432"/>
      <c r="H31" s="458"/>
      <c r="I31" s="450">
        <f>E31+H31*D31</f>
        <v>0</v>
      </c>
    </row>
    <row r="32" spans="1:9" ht="12">
      <c r="A32" s="428"/>
      <c r="B32" s="451" t="s">
        <v>2832</v>
      </c>
      <c r="C32" s="429"/>
      <c r="D32" s="434">
        <v>0.03</v>
      </c>
      <c r="E32" s="428"/>
      <c r="F32" s="428"/>
      <c r="G32" s="432"/>
      <c r="H32" s="432">
        <f>SUM(H5:H29)</f>
        <v>0</v>
      </c>
      <c r="I32" s="433">
        <f>0.03*H32</f>
        <v>0</v>
      </c>
    </row>
    <row r="33" spans="1:9" ht="12">
      <c r="A33" s="428"/>
      <c r="B33" s="453" t="s">
        <v>2866</v>
      </c>
      <c r="C33" s="429"/>
      <c r="D33" s="430">
        <v>0.045</v>
      </c>
      <c r="E33" s="428"/>
      <c r="F33" s="428"/>
      <c r="G33" s="432"/>
      <c r="H33" s="432">
        <f>SUM(H5:H29)</f>
        <v>0</v>
      </c>
      <c r="I33" s="433">
        <f>0.045*H33</f>
        <v>0</v>
      </c>
    </row>
    <row r="34" spans="1:9" ht="12">
      <c r="A34" s="428"/>
      <c r="B34" s="451" t="s">
        <v>2867</v>
      </c>
      <c r="C34" s="429"/>
      <c r="D34" s="434">
        <v>0.03</v>
      </c>
      <c r="E34" s="428"/>
      <c r="F34" s="428"/>
      <c r="G34" s="432"/>
      <c r="H34" s="432">
        <f>SUM(G5:G29)</f>
        <v>0</v>
      </c>
      <c r="I34" s="433">
        <f>0.03*H34</f>
        <v>0</v>
      </c>
    </row>
    <row r="35" spans="1:9" ht="12">
      <c r="A35" s="428"/>
      <c r="B35" s="454" t="s">
        <v>2868</v>
      </c>
      <c r="C35" s="455"/>
      <c r="D35" s="456">
        <v>0.05</v>
      </c>
      <c r="E35" s="428"/>
      <c r="F35" s="428"/>
      <c r="G35" s="457"/>
      <c r="H35" s="457">
        <f>SUM(G20:G24)</f>
        <v>0</v>
      </c>
      <c r="I35" s="433">
        <f>0.05*H35</f>
        <v>0</v>
      </c>
    </row>
  </sheetData>
  <sheetProtection algorithmName="SHA-512" hashValue="clsosv1rG7oa3GarIrT9LsESWGnKQWF3B9j1660ZjTwBOa1AsZ/AD5Cw3JLwBqvKzRizr9CvWn4YDOpKFz8Eow==" saltValue="7b8zwStYJk9+zJ4mqU8Bbw==" spinCount="100000" sheet="1" objects="1" scenario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DESKTOP-66LSVAL\uživatel</dc:creator>
  <cp:keywords/>
  <dc:description/>
  <cp:lastModifiedBy>Petr</cp:lastModifiedBy>
  <dcterms:created xsi:type="dcterms:W3CDTF">2022-05-11T20:18:33Z</dcterms:created>
  <dcterms:modified xsi:type="dcterms:W3CDTF">2022-05-17T10:56:45Z</dcterms:modified>
  <cp:category/>
  <cp:version/>
  <cp:contentType/>
  <cp:contentStatus/>
</cp:coreProperties>
</file>