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585" activeTab="1"/>
  </bookViews>
  <sheets>
    <sheet name="Rekapitulace stavby" sheetId="1" r:id="rId1"/>
    <sheet name="072022 - Výsadba stromů" sheetId="2" r:id="rId2"/>
    <sheet name="082022 - Následná péče 3 ..." sheetId="3" r:id="rId3"/>
    <sheet name="Pokyny pro vyplnění" sheetId="4" r:id="rId4"/>
  </sheets>
  <definedNames>
    <definedName name="_xlnm._FilterDatabase" localSheetId="1" hidden="1">'072022 - Výsadba stromů'!$C$84:$L$190</definedName>
    <definedName name="_xlnm._FilterDatabase" localSheetId="2" hidden="1">'082022 - Následná péče 3 ...'!$C$84:$L$197</definedName>
    <definedName name="_xlnm.Print_Area" localSheetId="1">'072022 - Výsadba stromů'!$C$4:$K$41,'072022 - Výsadba stromů'!$C$47:$K$66,'072022 - Výsadba stromů'!$C$72:$L$190</definedName>
    <definedName name="_xlnm.Print_Area" localSheetId="2">'082022 - Následná péče 3 ...'!$C$4:$K$41,'082022 - Následná péče 3 ...'!$C$47:$K$66,'082022 - Následná péče 3 ...'!$C$72:$L$197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'072022 - Výsadba stromů'!$84:$84</definedName>
    <definedName name="_xlnm.Print_Titles" localSheetId="2">'082022 - Následná péče 3 ...'!$84:$84</definedName>
  </definedNames>
  <calcPr calcId="152511"/>
</workbook>
</file>

<file path=xl/sharedStrings.xml><?xml version="1.0" encoding="utf-8"?>
<sst xmlns="http://schemas.openxmlformats.org/spreadsheetml/2006/main" count="2626" uniqueCount="525">
  <si>
    <t>Export Komplet</t>
  </si>
  <si>
    <t>VZ</t>
  </si>
  <si>
    <t>2.0</t>
  </si>
  <si>
    <t>ZAMOK</t>
  </si>
  <si>
    <t>False</t>
  </si>
  <si>
    <t>True</t>
  </si>
  <si>
    <t>{799a5646-2c01-4e43-9d0e-3a2c4de6f4ba}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</si>
  <si>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</si>
  <si>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</si>
  <si>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</si>
  <si>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</si>
  <si>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</si>
  <si>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</si>
  <si>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</si>
  <si>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</si>
  <si>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</si>
  <si>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</si>
  <si>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</si>
  <si>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Městské sady Opava - náhradní výsadba 2022</t>
  </si>
  <si>
    <t>KSO:</t>
  </si>
  <si>
    <t/>
  </si>
  <si>
    <t>CC-CZ:</t>
  </si>
  <si>
    <t>Místo:</t>
  </si>
  <si>
    <t>Opava</t>
  </si>
  <si>
    <t>Datum:</t>
  </si>
  <si>
    <t>11. 7. 2022</t>
  </si>
  <si>
    <t>Zadavatel:</t>
  </si>
  <si>
    <t>IČ:</t>
  </si>
  <si>
    <t>Magistrát města Opavy</t>
  </si>
  <si>
    <t>DIČ:</t>
  </si>
  <si>
    <t>Uchazeč:</t>
  </si>
  <si>
    <t>Vyplň údaj</t>
  </si>
  <si>
    <t>Projektant:</t>
  </si>
  <si>
    <t>Ing. Petr Ondruška</t>
  </si>
  <si>
    <t>Zpracovatel:</t>
  </si>
  <si>
    <t>12125326</t>
  </si>
  <si>
    <t>cz6110261476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</si>
  <si>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</si>
  <si>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</si>
  <si>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</si>
  <si>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</si>
  <si>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</si>
  <si>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</si>
  <si>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</si>
  <si>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</si>
  <si>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</si>
  <si>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</si>
  <si>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</si>
  <si>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</si>
  <si>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</si>
  <si>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</si>
  <si>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</si>
  <si>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</si>
  <si>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</si>
  <si>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</si>
  <si>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</si>
  <si>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</si>
  <si>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</si>
  <si>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</si>
  <si>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</si>
  <si>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</si>
  <si>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</si>
  <si>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</si>
  <si>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</si>
  <si>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</si>
  <si>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</si>
  <si>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</si>
  <si>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</si>
  <si>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</si>
  <si>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</si>
  <si>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</si>
  <si>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</si>
  <si>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</si>
  <si>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</si>
  <si>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</si>
  <si>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</si>
  <si>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</si>
  <si>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</si>
  <si>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</si>
  <si>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</si>
  <si>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Výsadba stromů</t>
  </si>
  <si>
    <t>STA</t>
  </si>
  <si>
    <t>1</t>
  </si>
  <si>
    <t>{18b1aee6-c762-4c7b-9466-60de92d7d114}</t>
  </si>
  <si>
    <t>2</t>
  </si>
  <si>
    <t>082022</t>
  </si>
  <si>
    <t>Následná péče 3 roky</t>
  </si>
  <si>
    <t>{1197b722-266c-4423-9af0-80f2a73175fe}</t>
  </si>
  <si>
    <t>KRYCÍ LIST SOUPISU PRACÍ</t>
  </si>
  <si>
    <t>Objekt:</t>
  </si>
  <si>
    <t>072022 - Výsadba stromů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</si>
  <si>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</si>
  <si>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</si>
  <si>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</si>
  <si>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</si>
  <si>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</si>
  <si>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</si>
  <si>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</si>
  <si>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</si>
  <si>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 xml:space="preserve">HSV - HSV   </t>
  </si>
  <si>
    <t xml:space="preserve">    001 - Výsadba   </t>
  </si>
  <si>
    <t xml:space="preserve">    200 - Rostlinný materiál</t>
  </si>
  <si>
    <t xml:space="preserve">    998 - Přesun hmot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</si>
  <si>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</si>
  <si>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</si>
  <si>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</si>
  <si>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</si>
  <si>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</si>
  <si>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</si>
  <si>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</si>
  <si>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</si>
  <si>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</si>
  <si>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</si>
  <si>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</si>
  <si>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</si>
  <si>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</si>
  <si>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</si>
  <si>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</si>
  <si>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</si>
  <si>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</si>
  <si>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</si>
  <si>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</si>
  <si>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 xml:space="preserve">HSV   </t>
  </si>
  <si>
    <t>ROZPOCET</t>
  </si>
  <si>
    <t>001</t>
  </si>
  <si>
    <t xml:space="preserve">Výsadba   </t>
  </si>
  <si>
    <t>K</t>
  </si>
  <si>
    <t>119005153</t>
  </si>
  <si>
    <t>Vytyčení výsadeb s rozmístěním solitérních rostlin přes 10 přes 30 do 50 kusů</t>
  </si>
  <si>
    <t>kus</t>
  </si>
  <si>
    <t>CS ÚRS 2022 01</t>
  </si>
  <si>
    <t>4</t>
  </si>
  <si>
    <t>1148341872</t>
  </si>
  <si>
    <t>PP</t>
  </si>
  <si>
    <t>Vytyčení výsadeb s rozmístěním rostlin dle projektové dokumentace solitérních přes 10 do 50 kusů</t>
  </si>
  <si>
    <t>Online PSC</t>
  </si>
  <si>
    <t>https://podminky.urs.cz/item/CS_URS_2022_01/119005153</t>
  </si>
  <si>
    <t>VV</t>
  </si>
  <si>
    <t>18</t>
  </si>
  <si>
    <t>7</t>
  </si>
  <si>
    <t>M</t>
  </si>
  <si>
    <t>M.1</t>
  </si>
  <si>
    <t>Nátěr kmenů proti abiotickým škodám na listnatých stromech, D+M</t>
  </si>
  <si>
    <t>kg</t>
  </si>
  <si>
    <t>8</t>
  </si>
  <si>
    <t>-256638839</t>
  </si>
  <si>
    <t>P</t>
  </si>
  <si>
    <t xml:space="preserve">Poznámka k položce:
Nátěr kmenů. Technologie - bude provedeno mechanické očištění kmene a základový a svrchní nátěr, Základový nátěr tvoří    20% objemu svrchního nátěru, svrchní nátěr: 0,5kg/strom
nátěr se provede jen u kmenných tvarů
</t>
  </si>
  <si>
    <t>18*0,5</t>
  </si>
  <si>
    <t>0,2*18</t>
  </si>
  <si>
    <t>Součet</t>
  </si>
  <si>
    <t>3</t>
  </si>
  <si>
    <t>185804311</t>
  </si>
  <si>
    <t>Zalití rostlin vodou plocha do 20 m2</t>
  </si>
  <si>
    <t>m3</t>
  </si>
  <si>
    <t>71950367</t>
  </si>
  <si>
    <t>Zalití rostlin vodou plochy záhonů jednotlivě do 20 m2</t>
  </si>
  <si>
    <t>https://podminky.urs.cz/item/CS_URS_2022_01/185804311</t>
  </si>
  <si>
    <t>Poznámka k položce:
zálivka do jam před výsadbou v dávce 0,2m3/strom</t>
  </si>
  <si>
    <t>185851121</t>
  </si>
  <si>
    <t>Dovoz vody pro zálivku rostlin  na vzdálenost do 1000 m</t>
  </si>
  <si>
    <t>-1331221358</t>
  </si>
  <si>
    <t>Dovoz vody pro zálivku rostlin na vzdálenost do 1000 m</t>
  </si>
  <si>
    <t>5</t>
  </si>
  <si>
    <t>08113910</t>
  </si>
  <si>
    <t>voda povrchová pro jinou potřebu průmyslu a služeb</t>
  </si>
  <si>
    <t>1836163243</t>
  </si>
  <si>
    <t>Poznámka k položce:
dávka 0,2m3/strom</t>
  </si>
  <si>
    <t>25*0,2</t>
  </si>
  <si>
    <t>6</t>
  </si>
  <si>
    <t>183101115</t>
  </si>
  <si>
    <t>Hloubení jamek bez výměny půdy zeminy tř 1 až 4 obj přes 0,125 do 0,4 m3 v rovině a svahu do 1:5</t>
  </si>
  <si>
    <t>-713003071</t>
  </si>
  <si>
    <t>Hloubení jamek pro vysazování rostlin v zemině tř.1 až 4 bez výměny půdy v rovině nebo na svahu do 1:5, objemu přes 0,125 do 0,40 m3</t>
  </si>
  <si>
    <t>https://podminky.urs.cz/item/CS_URS_2022_01/183101115</t>
  </si>
  <si>
    <t>100</t>
  </si>
  <si>
    <t>ochrana paty kmene do výšky 21cm, odolné proti ÚV záření, min. délka 35cm, např. GEFA Platsafe</t>
  </si>
  <si>
    <t>ks</t>
  </si>
  <si>
    <t>-1661268823</t>
  </si>
  <si>
    <t>Poznámka k položce:
1ks/strom, nutná každoroční kontrola funkčnosti</t>
  </si>
  <si>
    <t>184102114</t>
  </si>
  <si>
    <t>Výsadba dřeviny s balem do předem vyhloubené jamky se zalitím  v rovině nebo na svahu do 1:5, při průměru balu přes 400 do 500 mm</t>
  </si>
  <si>
    <t>607043023</t>
  </si>
  <si>
    <t>Výsadba dřeviny s balem do předem vyhloubené jamky se zalitím v rovině nebo na svahu do 1:5, při průměru balu přes 400 do 500 mm</t>
  </si>
  <si>
    <t>Poznámka k položce:
stromy s balem</t>
  </si>
  <si>
    <t>9</t>
  </si>
  <si>
    <t>60591255</t>
  </si>
  <si>
    <t>kůl vyvazovací dřevěný impregnovaný D 8cm dl 2,5m</t>
  </si>
  <si>
    <t>-735354090</t>
  </si>
  <si>
    <t>18*3</t>
  </si>
  <si>
    <t>7*3</t>
  </si>
  <si>
    <t>10</t>
  </si>
  <si>
    <t>001001</t>
  </si>
  <si>
    <t>příčka vyvazovací</t>
  </si>
  <si>
    <t>-691069518</t>
  </si>
  <si>
    <t>Poznámka k položce:
1 řada</t>
  </si>
  <si>
    <t>11</t>
  </si>
  <si>
    <t>184215133</t>
  </si>
  <si>
    <t>Ukotvení dřeviny kůly třemi kůly, délky přes 2 do 3 m</t>
  </si>
  <si>
    <t>-958121492</t>
  </si>
  <si>
    <t>Poznámka k položce:
položka obsahuje také pomocný a vázací materiál včetně pásky a hřebíků</t>
  </si>
  <si>
    <t>12</t>
  </si>
  <si>
    <t>184215413</t>
  </si>
  <si>
    <t>Zhotovení závlahové mísy u solitérních dřevin v rovině nebo na svahu do 1:5, o průměru mísy přes 1 m</t>
  </si>
  <si>
    <t>-601208303</t>
  </si>
  <si>
    <t xml:space="preserve">Poznámka k položce:
kruhovou mísu tvoří drobtovitá a ručně utlačená zemina do výšky 150mm </t>
  </si>
  <si>
    <t>13</t>
  </si>
  <si>
    <t>184813121</t>
  </si>
  <si>
    <t>Ochrana dřevin před okusem ručně pletivem v rovině a svahu do 1:5</t>
  </si>
  <si>
    <t>CS ÚRS 2021 02</t>
  </si>
  <si>
    <t>-804852218</t>
  </si>
  <si>
    <t>Ochrana dřevin před okusem zvěří ručně v rovině nebo ve svahu do 1:5, pletivem, výšky do 2 m</t>
  </si>
  <si>
    <t>https://podminky.urs.cz/item/CS_URS_2021_02/184813121</t>
  </si>
  <si>
    <t>14</t>
  </si>
  <si>
    <t>184911421</t>
  </si>
  <si>
    <t>Mulčování vysazených rostlin mulčovací kůrou, tl. do 100 mm v rovině nebo na svahu do 1:5</t>
  </si>
  <si>
    <t>m2</t>
  </si>
  <si>
    <t>-1015714527</t>
  </si>
  <si>
    <t>17*1,8</t>
  </si>
  <si>
    <t>8*1,8</t>
  </si>
  <si>
    <t>10391100</t>
  </si>
  <si>
    <t>kůra mulčovací VL</t>
  </si>
  <si>
    <t>1279334060</t>
  </si>
  <si>
    <t>Poznámka k položce:
mulč tvoří rovnoměrně mletá kůra jehličnatých dřevin, nefermentovaná</t>
  </si>
  <si>
    <t>45*0,1</t>
  </si>
  <si>
    <t>200</t>
  </si>
  <si>
    <t>Rostlinný materiál</t>
  </si>
  <si>
    <t>16</t>
  </si>
  <si>
    <t>ACA</t>
  </si>
  <si>
    <t>Acer campestre JAVOR BABYKA, počet přesazení 3x, mDb obvod kmene ve výšce 1m 14-16cm</t>
  </si>
  <si>
    <t>-1598138280</t>
  </si>
  <si>
    <t>Poznámka k položce:
mDB= kořeny chráněné prokořenělým zeminovým balem kretý jutovou a drátěným košem, rovný a průběžný kmen do výšky min. 2m, koruna souměrná, víceleletá</t>
  </si>
  <si>
    <t>17</t>
  </si>
  <si>
    <t>APL</t>
  </si>
  <si>
    <t>Acer platanoides JAVOR MLÉČ,  počet přesazení 3x, mDb obvod kmene ve výšce 1m 14-16cm</t>
  </si>
  <si>
    <t>-173572344</t>
  </si>
  <si>
    <t>FAAAP</t>
  </si>
  <si>
    <t>Fraxinus americana 'Autumn Applause' JASAN AMERICKÝ, počet přesazení 3x, mDb obvod kmene ve výšce 1m 14-16cm</t>
  </si>
  <si>
    <t>28471302</t>
  </si>
  <si>
    <t>19</t>
  </si>
  <si>
    <t>FEX</t>
  </si>
  <si>
    <t>Fraxinus excelsior JASAN ZTEPILÝ, počet přesazení 3x, mDb obvod kmene ve výšce 1m 14-16cm</t>
  </si>
  <si>
    <t>-2134764524</t>
  </si>
  <si>
    <t>20</t>
  </si>
  <si>
    <t>TPRUB</t>
  </si>
  <si>
    <t>Tilia platyphyllos 'Rubra' LÍPA VELKOLISTÁ, cv. počet přesazení 3x, mDb obvod kmene ve výšce 1m 14-16cm</t>
  </si>
  <si>
    <t>-1410378691</t>
  </si>
  <si>
    <t>UCO</t>
  </si>
  <si>
    <t>Ulmus 'Commelin' JILM ´Commelin´ (hybrid rezistentní vůči grafióze), počet přesazení 3x, mDb obvod kmene ve výšce 1m 14-16cm</t>
  </si>
  <si>
    <t>870290378</t>
  </si>
  <si>
    <t>22</t>
  </si>
  <si>
    <t>CBE</t>
  </si>
  <si>
    <t>Carpinus betulus HABR OBECNÝ, počet přesazení 3x, mDb šířka koruny 100-150cm  výška dřeviny 300-350cm</t>
  </si>
  <si>
    <t>1812203071</t>
  </si>
  <si>
    <t>Poznámka k položce:
mDB= kořeny chráněné prokořenělým zeminovým balem kretý jutovou a drátěným košem, rovný kmen s průběžným a přirozeným obrostem víceletých větví, obrost souměrný</t>
  </si>
  <si>
    <t>23</t>
  </si>
  <si>
    <t>QRO</t>
  </si>
  <si>
    <t>Quercus robur DUB LETNÍ, počet přesazení 3x, mDb šířka koruny 100-150cm  výška dřeviny 300-350cm</t>
  </si>
  <si>
    <t>1004783704</t>
  </si>
  <si>
    <t>998</t>
  </si>
  <si>
    <t>Přesun hmot</t>
  </si>
  <si>
    <t>24</t>
  </si>
  <si>
    <t>998231311</t>
  </si>
  <si>
    <t>Přesun hmot pro sadovnické a krajinářské úpravy - strojně dopravní vzdálenost do 5000 m</t>
  </si>
  <si>
    <t>t</t>
  </si>
  <si>
    <t>1479164553</t>
  </si>
  <si>
    <t>25</t>
  </si>
  <si>
    <t>998231411</t>
  </si>
  <si>
    <t>Přesun hmot pro sadovnické a krajinářské úpravy - ručně bez užití mechanizace vodorovná dopravní vzdálenost do 100 m</t>
  </si>
  <si>
    <t>601556845</t>
  </si>
  <si>
    <t>082022 - Následná péče 3 roky</t>
  </si>
  <si>
    <t xml:space="preserve">    002 - Následná péče - 1. rok   </t>
  </si>
  <si>
    <t xml:space="preserve">    003 - Následná péče - 2.rok</t>
  </si>
  <si>
    <t xml:space="preserve">    004 - Následná péče - 3. rok   </t>
  </si>
  <si>
    <t>002</t>
  </si>
  <si>
    <t xml:space="preserve">Následná péče - 1. rok   </t>
  </si>
  <si>
    <t>184806161</t>
  </si>
  <si>
    <t>Řez keřů trnitých průklestem D koruny do 1,5 m</t>
  </si>
  <si>
    <t>-1175622508</t>
  </si>
  <si>
    <t>Řez stromů, keřů nebo růží průklestem keřů trnitých, o průměru koruny do 1,5 m</t>
  </si>
  <si>
    <t>https://podminky.urs.cz/item/CS_URS_2021_02/184806161</t>
  </si>
  <si>
    <t>Poznámka k položce:
Práce se provedou v předjaří péče o solitérní stromy, řezem bude odstraněn případný obrost max . do 1m výšky a celkově upravena koruny, bude li to nutné</t>
  </si>
  <si>
    <t>184818112</t>
  </si>
  <si>
    <t>Vyvětvení a tvarový ořez dřevin s úpravou koruny  při výšce stromu přes 3 do 5 m</t>
  </si>
  <si>
    <t>-288955714</t>
  </si>
  <si>
    <t>Vyvětvení a tvarový ořez dřevin s úpravou koruny při výšce stromu přes 3 do 5 m</t>
  </si>
  <si>
    <t xml:space="preserve">Poznámka k položce:
Práce se provedou v předjaří. stromy VSK, dojde k úpravě koruny </t>
  </si>
  <si>
    <t>185803511</t>
  </si>
  <si>
    <t>Odstranění přerostlého drnu u cest a záhonů s naložením a odvozem odpadu do 20 km</t>
  </si>
  <si>
    <t>m</t>
  </si>
  <si>
    <t>656964772</t>
  </si>
  <si>
    <t>Odstranění přerostlého drnu u cest nebo záhonů</t>
  </si>
  <si>
    <t>https://podminky.urs.cz/item/CS_URS_2022_01/185803511</t>
  </si>
  <si>
    <t>Poznámka k položce:
1x ročně</t>
  </si>
  <si>
    <t>25*4,7</t>
  </si>
  <si>
    <t>Zhotovení závlahové mísy dřevin D přes 1,0 m v rovině nebo na svahu do 1:5</t>
  </si>
  <si>
    <t>-1786696910</t>
  </si>
  <si>
    <t>https://podminky.urs.cz/item/CS_URS_2022_01/184215413</t>
  </si>
  <si>
    <t>185804513</t>
  </si>
  <si>
    <t>Odplevelení výsadeb v rovině nebo na svahu do 1:5 dřevin solitérních</t>
  </si>
  <si>
    <t>-1508230291</t>
  </si>
  <si>
    <t>Poznámka k položce:
5x ročně, v ceně je také naložení , odvoz a uložení biologického materiálu na skládku</t>
  </si>
  <si>
    <t>(25*1,8)*5</t>
  </si>
  <si>
    <t>123146902</t>
  </si>
  <si>
    <t>(25*0,1)*8</t>
  </si>
  <si>
    <t>-487292111</t>
  </si>
  <si>
    <t>1501619603</t>
  </si>
  <si>
    <t>Poznámka k položce:
8x ročně</t>
  </si>
  <si>
    <t>003</t>
  </si>
  <si>
    <t>Následná péče - 2.rok</t>
  </si>
  <si>
    <t>-1909233188</t>
  </si>
  <si>
    <t>-1962481667</t>
  </si>
  <si>
    <t>-1917035514</t>
  </si>
  <si>
    <t>Poznámka k položce:
5x ročně</t>
  </si>
  <si>
    <t>184911111</t>
  </si>
  <si>
    <t>Znovuuvázání dřeviny jedním úvazkem ke stávajícímu kůlu</t>
  </si>
  <si>
    <t>1959555797</t>
  </si>
  <si>
    <t>Poznámka k položce:
součástí položky je kontrola upevnění kůlů a úvazků, jejich výměna či úprava upevnění, pokud je to pro růst dřeviny nutné.1x ročně</t>
  </si>
  <si>
    <t>-672762001</t>
  </si>
  <si>
    <t>1081003063</t>
  </si>
  <si>
    <t>504988957</t>
  </si>
  <si>
    <t>004</t>
  </si>
  <si>
    <t xml:space="preserve">Následná péče - 3. rok   </t>
  </si>
  <si>
    <t>601529336</t>
  </si>
  <si>
    <t>184806152</t>
  </si>
  <si>
    <t>Řez keřů netrnitých průklestem D koruny přes 1,5 do 3 m</t>
  </si>
  <si>
    <t>-1172988168</t>
  </si>
  <si>
    <t>Řez stromů, keřů nebo růží průklestem keřů netrnitých, o průměru koruny přes 1,5 do 3 m</t>
  </si>
  <si>
    <t>https://podminky.urs.cz/item/CS_URS_2022_01/184806152</t>
  </si>
  <si>
    <t>Poznámka k položce:
Práce se provedou v předjaří péče o solitérní stromy, řezem bude odstraněn případný obrost a celkově upravena koruny, bude li to nutné</t>
  </si>
  <si>
    <t>2087043057</t>
  </si>
  <si>
    <t>1129283138</t>
  </si>
  <si>
    <t>-1195742686</t>
  </si>
  <si>
    <t>544424417</t>
  </si>
  <si>
    <t>Poznámka k položce:
3x ročně, v ceně je také naložení , odvoz a uložení biologického materiálu na skládku</t>
  </si>
  <si>
    <t>(25*1,8)*3</t>
  </si>
  <si>
    <t>-366800577</t>
  </si>
  <si>
    <t>1424158970</t>
  </si>
  <si>
    <t>-313841217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</si>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</sst>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8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1" fillId="0" borderId="10" xfId="0" applyNumberFormat="1" applyFont="1" applyBorder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9005153" TargetMode="External" /><Relationship Id="rId2" Type="http://schemas.openxmlformats.org/officeDocument/2006/relationships/hyperlink" Target="https://podminky.urs.cz/item/CS_URS_2022_01/185804311" TargetMode="External" /><Relationship Id="rId3" Type="http://schemas.openxmlformats.org/officeDocument/2006/relationships/hyperlink" Target="https://podminky.urs.cz/item/CS_URS_2022_01/183101115" TargetMode="External" /><Relationship Id="rId4" Type="http://schemas.openxmlformats.org/officeDocument/2006/relationships/hyperlink" Target="https://podminky.urs.cz/item/CS_URS_2021_02/184813121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84806161" TargetMode="External" /><Relationship Id="rId2" Type="http://schemas.openxmlformats.org/officeDocument/2006/relationships/hyperlink" Target="https://podminky.urs.cz/item/CS_URS_2022_01/185803511" TargetMode="External" /><Relationship Id="rId3" Type="http://schemas.openxmlformats.org/officeDocument/2006/relationships/hyperlink" Target="https://podminky.urs.cz/item/CS_URS_2022_01/184215413" TargetMode="External" /><Relationship Id="rId4" Type="http://schemas.openxmlformats.org/officeDocument/2006/relationships/hyperlink" Target="https://podminky.urs.cz/item/CS_URS_2022_01/185804311" TargetMode="External" /><Relationship Id="rId5" Type="http://schemas.openxmlformats.org/officeDocument/2006/relationships/hyperlink" Target="https://podminky.urs.cz/item/CS_URS_2022_01/184215413" TargetMode="External" /><Relationship Id="rId6" Type="http://schemas.openxmlformats.org/officeDocument/2006/relationships/hyperlink" Target="https://podminky.urs.cz/item/CS_URS_2022_01/185803511" TargetMode="External" /><Relationship Id="rId7" Type="http://schemas.openxmlformats.org/officeDocument/2006/relationships/hyperlink" Target="https://podminky.urs.cz/item/CS_URS_2022_01/185804311" TargetMode="External" /><Relationship Id="rId8" Type="http://schemas.openxmlformats.org/officeDocument/2006/relationships/hyperlink" Target="https://podminky.urs.cz/item/CS_URS_2022_01/184806152" TargetMode="External" /><Relationship Id="rId9" Type="http://schemas.openxmlformats.org/officeDocument/2006/relationships/hyperlink" Target="https://podminky.urs.cz/item/CS_URS_2022_01/184215413" TargetMode="External" /><Relationship Id="rId10" Type="http://schemas.openxmlformats.org/officeDocument/2006/relationships/hyperlink" Target="https://podminky.urs.cz/item/CS_URS_2022_01/185803511" TargetMode="External" /><Relationship Id="rId11" Type="http://schemas.openxmlformats.org/officeDocument/2006/relationships/hyperlink" Target="https://podminky.urs.cz/item/CS_URS_2022_01/185804311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1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317" t="s">
        <v>15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22"/>
      <c r="AQ5" s="22"/>
      <c r="AR5" s="20"/>
      <c r="BG5" s="314" t="s">
        <v>16</v>
      </c>
      <c r="BS5" s="17" t="s">
        <v>7</v>
      </c>
    </row>
    <row r="6" spans="2:71" s="1" customFormat="1" ht="36.95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319" t="s">
        <v>18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22"/>
      <c r="AQ6" s="22"/>
      <c r="AR6" s="20"/>
      <c r="BG6" s="315"/>
      <c r="BS6" s="17" t="s">
        <v>7</v>
      </c>
    </row>
    <row r="7" spans="2:71" s="1" customFormat="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21</v>
      </c>
      <c r="AL7" s="22"/>
      <c r="AM7" s="22"/>
      <c r="AN7" s="27" t="s">
        <v>20</v>
      </c>
      <c r="AO7" s="22"/>
      <c r="AP7" s="22"/>
      <c r="AQ7" s="22"/>
      <c r="AR7" s="20"/>
      <c r="BG7" s="315"/>
      <c r="BS7" s="17" t="s">
        <v>7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G8" s="315"/>
      <c r="BS8" s="17" t="s">
        <v>7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5"/>
      <c r="BS9" s="17" t="s">
        <v>7</v>
      </c>
    </row>
    <row r="10" spans="2:71" s="1" customFormat="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20</v>
      </c>
      <c r="AO10" s="22"/>
      <c r="AP10" s="22"/>
      <c r="AQ10" s="22"/>
      <c r="AR10" s="20"/>
      <c r="BG10" s="315"/>
      <c r="BS10" s="17" t="s">
        <v>7</v>
      </c>
    </row>
    <row r="11" spans="2:71" s="1" customFormat="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20</v>
      </c>
      <c r="AO11" s="22"/>
      <c r="AP11" s="22"/>
      <c r="AQ11" s="22"/>
      <c r="AR11" s="20"/>
      <c r="BG11" s="315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5"/>
      <c r="BS12" s="17" t="s">
        <v>7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1" t="s">
        <v>31</v>
      </c>
      <c r="AO13" s="22"/>
      <c r="AP13" s="22"/>
      <c r="AQ13" s="22"/>
      <c r="AR13" s="20"/>
      <c r="BG13" s="315"/>
      <c r="BS13" s="17" t="s">
        <v>7</v>
      </c>
    </row>
    <row r="14" spans="2:71" ht="12.75">
      <c r="B14" s="21"/>
      <c r="C14" s="22"/>
      <c r="D14" s="22"/>
      <c r="E14" s="320" t="s">
        <v>31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29" t="s">
        <v>29</v>
      </c>
      <c r="AL14" s="22"/>
      <c r="AM14" s="22"/>
      <c r="AN14" s="31" t="s">
        <v>31</v>
      </c>
      <c r="AO14" s="22"/>
      <c r="AP14" s="22"/>
      <c r="AQ14" s="22"/>
      <c r="AR14" s="20"/>
      <c r="BG14" s="315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5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20</v>
      </c>
      <c r="AO16" s="22"/>
      <c r="AP16" s="22"/>
      <c r="AQ16" s="22"/>
      <c r="AR16" s="20"/>
      <c r="BG16" s="315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20</v>
      </c>
      <c r="AO17" s="22"/>
      <c r="AP17" s="22"/>
      <c r="AQ17" s="22"/>
      <c r="AR17" s="20"/>
      <c r="BG17" s="315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5"/>
      <c r="BS18" s="17" t="s">
        <v>7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35</v>
      </c>
      <c r="AO19" s="22"/>
      <c r="AP19" s="22"/>
      <c r="AQ19" s="22"/>
      <c r="AR19" s="20"/>
      <c r="BG19" s="315"/>
      <c r="BS19" s="17" t="s">
        <v>7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36</v>
      </c>
      <c r="AO20" s="22"/>
      <c r="AP20" s="22"/>
      <c r="AQ20" s="22"/>
      <c r="AR20" s="20"/>
      <c r="BG20" s="315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5"/>
    </row>
    <row r="22" spans="2:59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5"/>
    </row>
    <row r="23" spans="2:59" s="1" customFormat="1" ht="47.25" customHeight="1">
      <c r="B23" s="21"/>
      <c r="C23" s="22"/>
      <c r="D23" s="22"/>
      <c r="E23" s="322" t="s">
        <v>38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22"/>
      <c r="AP23" s="22"/>
      <c r="AQ23" s="22"/>
      <c r="AR23" s="20"/>
      <c r="BG23" s="315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5"/>
    </row>
    <row r="25" spans="2:59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G25" s="315"/>
    </row>
    <row r="26" spans="1:59" s="2" customFormat="1" ht="25.9" customHeight="1">
      <c r="A26" s="34"/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3">
        <f>ROUND(AG54,2)</f>
        <v>0</v>
      </c>
      <c r="AL26" s="324"/>
      <c r="AM26" s="324"/>
      <c r="AN26" s="324"/>
      <c r="AO26" s="324"/>
      <c r="AP26" s="36"/>
      <c r="AQ26" s="36"/>
      <c r="AR26" s="39"/>
      <c r="BG26" s="315"/>
    </row>
    <row r="27" spans="1:59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G27" s="315"/>
    </row>
    <row r="28" spans="1:59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25" t="s">
        <v>40</v>
      </c>
      <c r="M28" s="325"/>
      <c r="N28" s="325"/>
      <c r="O28" s="325"/>
      <c r="P28" s="325"/>
      <c r="Q28" s="36"/>
      <c r="R28" s="36"/>
      <c r="S28" s="36"/>
      <c r="T28" s="36"/>
      <c r="U28" s="36"/>
      <c r="V28" s="36"/>
      <c r="W28" s="325" t="s">
        <v>41</v>
      </c>
      <c r="X28" s="325"/>
      <c r="Y28" s="325"/>
      <c r="Z28" s="325"/>
      <c r="AA28" s="325"/>
      <c r="AB28" s="325"/>
      <c r="AC28" s="325"/>
      <c r="AD28" s="325"/>
      <c r="AE28" s="325"/>
      <c r="AF28" s="36"/>
      <c r="AG28" s="36"/>
      <c r="AH28" s="36"/>
      <c r="AI28" s="36"/>
      <c r="AJ28" s="36"/>
      <c r="AK28" s="325" t="s">
        <v>42</v>
      </c>
      <c r="AL28" s="325"/>
      <c r="AM28" s="325"/>
      <c r="AN28" s="325"/>
      <c r="AO28" s="325"/>
      <c r="AP28" s="36"/>
      <c r="AQ28" s="36"/>
      <c r="AR28" s="39"/>
      <c r="BG28" s="315"/>
    </row>
    <row r="29" spans="2:59" s="3" customFormat="1" ht="14.45" customHeight="1">
      <c r="B29" s="40"/>
      <c r="C29" s="41"/>
      <c r="D29" s="29" t="s">
        <v>43</v>
      </c>
      <c r="E29" s="41"/>
      <c r="F29" s="29" t="s">
        <v>44</v>
      </c>
      <c r="G29" s="41"/>
      <c r="H29" s="41"/>
      <c r="I29" s="41"/>
      <c r="J29" s="41"/>
      <c r="K29" s="41"/>
      <c r="L29" s="328">
        <v>0.21</v>
      </c>
      <c r="M29" s="327"/>
      <c r="N29" s="327"/>
      <c r="O29" s="327"/>
      <c r="P29" s="327"/>
      <c r="Q29" s="41"/>
      <c r="R29" s="41"/>
      <c r="S29" s="41"/>
      <c r="T29" s="41"/>
      <c r="U29" s="41"/>
      <c r="V29" s="41"/>
      <c r="W29" s="326">
        <f>ROUND(BB54,2)</f>
        <v>0</v>
      </c>
      <c r="X29" s="327"/>
      <c r="Y29" s="327"/>
      <c r="Z29" s="327"/>
      <c r="AA29" s="327"/>
      <c r="AB29" s="327"/>
      <c r="AC29" s="327"/>
      <c r="AD29" s="327"/>
      <c r="AE29" s="327"/>
      <c r="AF29" s="41"/>
      <c r="AG29" s="41"/>
      <c r="AH29" s="41"/>
      <c r="AI29" s="41"/>
      <c r="AJ29" s="41"/>
      <c r="AK29" s="326">
        <f>ROUND(AX54,2)</f>
        <v>0</v>
      </c>
      <c r="AL29" s="327"/>
      <c r="AM29" s="327"/>
      <c r="AN29" s="327"/>
      <c r="AO29" s="327"/>
      <c r="AP29" s="41"/>
      <c r="AQ29" s="41"/>
      <c r="AR29" s="42"/>
      <c r="BG29" s="316"/>
    </row>
    <row r="30" spans="2:59" s="3" customFormat="1" ht="14.45" customHeight="1">
      <c r="B30" s="40"/>
      <c r="C30" s="41"/>
      <c r="D30" s="41"/>
      <c r="E30" s="41"/>
      <c r="F30" s="29" t="s">
        <v>45</v>
      </c>
      <c r="G30" s="41"/>
      <c r="H30" s="41"/>
      <c r="I30" s="41"/>
      <c r="J30" s="41"/>
      <c r="K30" s="41"/>
      <c r="L30" s="328">
        <v>0.15</v>
      </c>
      <c r="M30" s="327"/>
      <c r="N30" s="327"/>
      <c r="O30" s="327"/>
      <c r="P30" s="327"/>
      <c r="Q30" s="41"/>
      <c r="R30" s="41"/>
      <c r="S30" s="41"/>
      <c r="T30" s="41"/>
      <c r="U30" s="41"/>
      <c r="V30" s="41"/>
      <c r="W30" s="326">
        <f>ROUND(BC54,2)</f>
        <v>0</v>
      </c>
      <c r="X30" s="327"/>
      <c r="Y30" s="327"/>
      <c r="Z30" s="327"/>
      <c r="AA30" s="327"/>
      <c r="AB30" s="327"/>
      <c r="AC30" s="327"/>
      <c r="AD30" s="327"/>
      <c r="AE30" s="327"/>
      <c r="AF30" s="41"/>
      <c r="AG30" s="41"/>
      <c r="AH30" s="41"/>
      <c r="AI30" s="41"/>
      <c r="AJ30" s="41"/>
      <c r="AK30" s="326">
        <f>ROUND(AY54,2)</f>
        <v>0</v>
      </c>
      <c r="AL30" s="327"/>
      <c r="AM30" s="327"/>
      <c r="AN30" s="327"/>
      <c r="AO30" s="327"/>
      <c r="AP30" s="41"/>
      <c r="AQ30" s="41"/>
      <c r="AR30" s="42"/>
      <c r="BG30" s="316"/>
    </row>
    <row r="31" spans="2:59" s="3" customFormat="1" ht="14.45" customHeight="1" hidden="1">
      <c r="B31" s="40"/>
      <c r="C31" s="41"/>
      <c r="D31" s="41"/>
      <c r="E31" s="41"/>
      <c r="F31" s="29" t="s">
        <v>46</v>
      </c>
      <c r="G31" s="41"/>
      <c r="H31" s="41"/>
      <c r="I31" s="41"/>
      <c r="J31" s="41"/>
      <c r="K31" s="41"/>
      <c r="L31" s="328">
        <v>0.21</v>
      </c>
      <c r="M31" s="327"/>
      <c r="N31" s="327"/>
      <c r="O31" s="327"/>
      <c r="P31" s="327"/>
      <c r="Q31" s="41"/>
      <c r="R31" s="41"/>
      <c r="S31" s="41"/>
      <c r="T31" s="41"/>
      <c r="U31" s="41"/>
      <c r="V31" s="41"/>
      <c r="W31" s="326">
        <f>ROUND(BD54,2)</f>
        <v>0</v>
      </c>
      <c r="X31" s="327"/>
      <c r="Y31" s="327"/>
      <c r="Z31" s="327"/>
      <c r="AA31" s="327"/>
      <c r="AB31" s="327"/>
      <c r="AC31" s="327"/>
      <c r="AD31" s="327"/>
      <c r="AE31" s="327"/>
      <c r="AF31" s="41"/>
      <c r="AG31" s="41"/>
      <c r="AH31" s="41"/>
      <c r="AI31" s="41"/>
      <c r="AJ31" s="41"/>
      <c r="AK31" s="326">
        <v>0</v>
      </c>
      <c r="AL31" s="327"/>
      <c r="AM31" s="327"/>
      <c r="AN31" s="327"/>
      <c r="AO31" s="327"/>
      <c r="AP31" s="41"/>
      <c r="AQ31" s="41"/>
      <c r="AR31" s="42"/>
      <c r="BG31" s="316"/>
    </row>
    <row r="32" spans="2:59" s="3" customFormat="1" ht="14.45" customHeight="1" hidden="1">
      <c r="B32" s="40"/>
      <c r="C32" s="41"/>
      <c r="D32" s="41"/>
      <c r="E32" s="41"/>
      <c r="F32" s="29" t="s">
        <v>47</v>
      </c>
      <c r="G32" s="41"/>
      <c r="H32" s="41"/>
      <c r="I32" s="41"/>
      <c r="J32" s="41"/>
      <c r="K32" s="41"/>
      <c r="L32" s="328">
        <v>0.15</v>
      </c>
      <c r="M32" s="327"/>
      <c r="N32" s="327"/>
      <c r="O32" s="327"/>
      <c r="P32" s="327"/>
      <c r="Q32" s="41"/>
      <c r="R32" s="41"/>
      <c r="S32" s="41"/>
      <c r="T32" s="41"/>
      <c r="U32" s="41"/>
      <c r="V32" s="41"/>
      <c r="W32" s="326">
        <f>ROUND(BE54,2)</f>
        <v>0</v>
      </c>
      <c r="X32" s="327"/>
      <c r="Y32" s="327"/>
      <c r="Z32" s="327"/>
      <c r="AA32" s="327"/>
      <c r="AB32" s="327"/>
      <c r="AC32" s="327"/>
      <c r="AD32" s="327"/>
      <c r="AE32" s="327"/>
      <c r="AF32" s="41"/>
      <c r="AG32" s="41"/>
      <c r="AH32" s="41"/>
      <c r="AI32" s="41"/>
      <c r="AJ32" s="41"/>
      <c r="AK32" s="326">
        <v>0</v>
      </c>
      <c r="AL32" s="327"/>
      <c r="AM32" s="327"/>
      <c r="AN32" s="327"/>
      <c r="AO32" s="327"/>
      <c r="AP32" s="41"/>
      <c r="AQ32" s="41"/>
      <c r="AR32" s="42"/>
      <c r="BG32" s="316"/>
    </row>
    <row r="33" spans="2:44" s="3" customFormat="1" ht="14.45" customHeight="1" hidden="1">
      <c r="B33" s="40"/>
      <c r="C33" s="41"/>
      <c r="D33" s="41"/>
      <c r="E33" s="41"/>
      <c r="F33" s="29" t="s">
        <v>48</v>
      </c>
      <c r="G33" s="41"/>
      <c r="H33" s="41"/>
      <c r="I33" s="41"/>
      <c r="J33" s="41"/>
      <c r="K33" s="41"/>
      <c r="L33" s="328">
        <v>0</v>
      </c>
      <c r="M33" s="327"/>
      <c r="N33" s="327"/>
      <c r="O33" s="327"/>
      <c r="P33" s="327"/>
      <c r="Q33" s="41"/>
      <c r="R33" s="41"/>
      <c r="S33" s="41"/>
      <c r="T33" s="41"/>
      <c r="U33" s="41"/>
      <c r="V33" s="41"/>
      <c r="W33" s="326">
        <f>ROUND(BF54,2)</f>
        <v>0</v>
      </c>
      <c r="X33" s="327"/>
      <c r="Y33" s="327"/>
      <c r="Z33" s="327"/>
      <c r="AA33" s="327"/>
      <c r="AB33" s="327"/>
      <c r="AC33" s="327"/>
      <c r="AD33" s="327"/>
      <c r="AE33" s="327"/>
      <c r="AF33" s="41"/>
      <c r="AG33" s="41"/>
      <c r="AH33" s="41"/>
      <c r="AI33" s="41"/>
      <c r="AJ33" s="41"/>
      <c r="AK33" s="326">
        <v>0</v>
      </c>
      <c r="AL33" s="327"/>
      <c r="AM33" s="327"/>
      <c r="AN33" s="327"/>
      <c r="AO33" s="327"/>
      <c r="AP33" s="41"/>
      <c r="AQ33" s="41"/>
      <c r="AR33" s="42"/>
    </row>
    <row r="34" spans="1:59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G34" s="34"/>
    </row>
    <row r="35" spans="1:59" s="2" customFormat="1" ht="25.9" customHeight="1">
      <c r="A35" s="34"/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329" t="s">
        <v>51</v>
      </c>
      <c r="Y35" s="330"/>
      <c r="Z35" s="330"/>
      <c r="AA35" s="330"/>
      <c r="AB35" s="330"/>
      <c r="AC35" s="45"/>
      <c r="AD35" s="45"/>
      <c r="AE35" s="45"/>
      <c r="AF35" s="45"/>
      <c r="AG35" s="45"/>
      <c r="AH35" s="45"/>
      <c r="AI35" s="45"/>
      <c r="AJ35" s="45"/>
      <c r="AK35" s="331">
        <f>SUM(AK26:AK33)</f>
        <v>0</v>
      </c>
      <c r="AL35" s="330"/>
      <c r="AM35" s="330"/>
      <c r="AN35" s="330"/>
      <c r="AO35" s="332"/>
      <c r="AP35" s="43"/>
      <c r="AQ35" s="43"/>
      <c r="AR35" s="39"/>
      <c r="BG35" s="34"/>
    </row>
    <row r="36" spans="1:59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G36" s="34"/>
    </row>
    <row r="37" spans="1:59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G37" s="34"/>
    </row>
    <row r="41" spans="1:59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G41" s="34"/>
    </row>
    <row r="42" spans="1:59" s="2" customFormat="1" ht="24.95" customHeight="1">
      <c r="A42" s="34"/>
      <c r="B42" s="35"/>
      <c r="C42" s="23" t="s">
        <v>52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G42" s="34"/>
    </row>
    <row r="43" spans="1:59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G43" s="34"/>
    </row>
    <row r="44" spans="2:44" s="4" customFormat="1" ht="12" customHeight="1">
      <c r="B44" s="51"/>
      <c r="C44" s="29" t="s">
        <v>14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072022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17</v>
      </c>
      <c r="D45" s="56"/>
      <c r="E45" s="56"/>
      <c r="F45" s="56"/>
      <c r="G45" s="56"/>
      <c r="H45" s="56"/>
      <c r="I45" s="56"/>
      <c r="J45" s="56"/>
      <c r="K45" s="56"/>
      <c r="L45" s="333" t="str">
        <f>K6</f>
        <v>Městské sady Opava - náhradní výsadba 2022</v>
      </c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56"/>
      <c r="AQ45" s="56"/>
      <c r="AR45" s="57"/>
    </row>
    <row r="46" spans="1:59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G46" s="34"/>
    </row>
    <row r="47" spans="1:59" s="2" customFormat="1" ht="12" customHeight="1">
      <c r="A47" s="34"/>
      <c r="B47" s="35"/>
      <c r="C47" s="29" t="s">
        <v>22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Opava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24</v>
      </c>
      <c r="AJ47" s="36"/>
      <c r="AK47" s="36"/>
      <c r="AL47" s="36"/>
      <c r="AM47" s="335" t="str">
        <f>IF(AN8="","",AN8)</f>
        <v>11. 7. 2022</v>
      </c>
      <c r="AN47" s="335"/>
      <c r="AO47" s="36"/>
      <c r="AP47" s="36"/>
      <c r="AQ47" s="36"/>
      <c r="AR47" s="39"/>
      <c r="BG47" s="34"/>
    </row>
    <row r="48" spans="1:59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G48" s="34"/>
    </row>
    <row r="49" spans="1:59" s="2" customFormat="1" ht="15.2" customHeight="1">
      <c r="A49" s="34"/>
      <c r="B49" s="35"/>
      <c r="C49" s="29" t="s">
        <v>26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Magistrát města Opavy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32</v>
      </c>
      <c r="AJ49" s="36"/>
      <c r="AK49" s="36"/>
      <c r="AL49" s="36"/>
      <c r="AM49" s="336" t="str">
        <f>IF(E17="","",E17)</f>
        <v>Ing. Petr Ondruška</v>
      </c>
      <c r="AN49" s="337"/>
      <c r="AO49" s="337"/>
      <c r="AP49" s="337"/>
      <c r="AQ49" s="36"/>
      <c r="AR49" s="39"/>
      <c r="AS49" s="338" t="s">
        <v>53</v>
      </c>
      <c r="AT49" s="339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1"/>
      <c r="BG49" s="34"/>
    </row>
    <row r="50" spans="1:59" s="2" customFormat="1" ht="15.2" customHeight="1">
      <c r="A50" s="34"/>
      <c r="B50" s="35"/>
      <c r="C50" s="29" t="s">
        <v>30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336" t="str">
        <f>IF(E20="","",E20)</f>
        <v>Ing. Petr Ondruška</v>
      </c>
      <c r="AN50" s="337"/>
      <c r="AO50" s="337"/>
      <c r="AP50" s="337"/>
      <c r="AQ50" s="36"/>
      <c r="AR50" s="39"/>
      <c r="AS50" s="340"/>
      <c r="AT50" s="341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  <c r="BG50" s="34"/>
    </row>
    <row r="51" spans="1:59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42"/>
      <c r="AT51" s="343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5"/>
      <c r="BG51" s="34"/>
    </row>
    <row r="52" spans="1:59" s="2" customFormat="1" ht="29.25" customHeight="1">
      <c r="A52" s="34"/>
      <c r="B52" s="35"/>
      <c r="C52" s="344" t="s">
        <v>54</v>
      </c>
      <c r="D52" s="345"/>
      <c r="E52" s="345"/>
      <c r="F52" s="345"/>
      <c r="G52" s="345"/>
      <c r="H52" s="66"/>
      <c r="I52" s="346" t="s">
        <v>55</v>
      </c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7" t="s">
        <v>56</v>
      </c>
      <c r="AH52" s="345"/>
      <c r="AI52" s="345"/>
      <c r="AJ52" s="345"/>
      <c r="AK52" s="345"/>
      <c r="AL52" s="345"/>
      <c r="AM52" s="345"/>
      <c r="AN52" s="346" t="s">
        <v>57</v>
      </c>
      <c r="AO52" s="345"/>
      <c r="AP52" s="345"/>
      <c r="AQ52" s="67" t="s">
        <v>58</v>
      </c>
      <c r="AR52" s="39"/>
      <c r="AS52" s="68" t="s">
        <v>59</v>
      </c>
      <c r="AT52" s="69" t="s">
        <v>60</v>
      </c>
      <c r="AU52" s="69" t="s">
        <v>61</v>
      </c>
      <c r="AV52" s="69" t="s">
        <v>62</v>
      </c>
      <c r="AW52" s="69" t="s">
        <v>63</v>
      </c>
      <c r="AX52" s="69" t="s">
        <v>64</v>
      </c>
      <c r="AY52" s="69" t="s">
        <v>65</v>
      </c>
      <c r="AZ52" s="69" t="s">
        <v>66</v>
      </c>
      <c r="BA52" s="69" t="s">
        <v>67</v>
      </c>
      <c r="BB52" s="69" t="s">
        <v>68</v>
      </c>
      <c r="BC52" s="69" t="s">
        <v>69</v>
      </c>
      <c r="BD52" s="69" t="s">
        <v>70</v>
      </c>
      <c r="BE52" s="69" t="s">
        <v>71</v>
      </c>
      <c r="BF52" s="70" t="s">
        <v>72</v>
      </c>
      <c r="BG52" s="34"/>
    </row>
    <row r="53" spans="1:59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3"/>
      <c r="BG53" s="34"/>
    </row>
    <row r="54" spans="2:90" s="6" customFormat="1" ht="32.45" customHeight="1">
      <c r="B54" s="74"/>
      <c r="C54" s="75" t="s">
        <v>73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51">
        <f>ROUND(SUM(AG55:AG56),2)</f>
        <v>0</v>
      </c>
      <c r="AH54" s="351"/>
      <c r="AI54" s="351"/>
      <c r="AJ54" s="351"/>
      <c r="AK54" s="351"/>
      <c r="AL54" s="351"/>
      <c r="AM54" s="351"/>
      <c r="AN54" s="352">
        <f>SUM(AG54,AV54)</f>
        <v>0</v>
      </c>
      <c r="AO54" s="352"/>
      <c r="AP54" s="352"/>
      <c r="AQ54" s="78" t="s">
        <v>20</v>
      </c>
      <c r="AR54" s="79"/>
      <c r="AS54" s="80">
        <f>ROUND(SUM(AS55:AS56),2)</f>
        <v>0</v>
      </c>
      <c r="AT54" s="81">
        <f>ROUND(SUM(AT55:AT56),2)</f>
        <v>0</v>
      </c>
      <c r="AU54" s="82">
        <f>ROUND(SUM(AU55:AU56),2)</f>
        <v>0</v>
      </c>
      <c r="AV54" s="82">
        <f>ROUND(SUM(AX54:AY54),2)</f>
        <v>0</v>
      </c>
      <c r="AW54" s="83">
        <f>ROUND(SUM(AW55:AW56),5)</f>
        <v>0</v>
      </c>
      <c r="AX54" s="82">
        <f>ROUND(BB54*L29,2)</f>
        <v>0</v>
      </c>
      <c r="AY54" s="82">
        <f>ROUND(BC54*L30,2)</f>
        <v>0</v>
      </c>
      <c r="AZ54" s="82">
        <f>ROUND(BD54*L29,2)</f>
        <v>0</v>
      </c>
      <c r="BA54" s="82">
        <f>ROUND(BE54*L30,2)</f>
        <v>0</v>
      </c>
      <c r="BB54" s="82">
        <f>ROUND(SUM(BB55:BB56),2)</f>
        <v>0</v>
      </c>
      <c r="BC54" s="82">
        <f>ROUND(SUM(BC55:BC56),2)</f>
        <v>0</v>
      </c>
      <c r="BD54" s="82">
        <f>ROUND(SUM(BD55:BD56),2)</f>
        <v>0</v>
      </c>
      <c r="BE54" s="82">
        <f>ROUND(SUM(BE55:BE56),2)</f>
        <v>0</v>
      </c>
      <c r="BF54" s="84">
        <f>ROUND(SUM(BF55:BF56),2)</f>
        <v>0</v>
      </c>
      <c r="BS54" s="85" t="s">
        <v>74</v>
      </c>
      <c r="BT54" s="85" t="s">
        <v>75</v>
      </c>
      <c r="BU54" s="86" t="s">
        <v>76</v>
      </c>
      <c r="BV54" s="85" t="s">
        <v>77</v>
      </c>
      <c r="BW54" s="85" t="s">
        <v>6</v>
      </c>
      <c r="BX54" s="85" t="s">
        <v>78</v>
      </c>
      <c r="CL54" s="85" t="s">
        <v>20</v>
      </c>
    </row>
    <row r="55" spans="1:91" s="7" customFormat="1" ht="16.5" customHeight="1">
      <c r="A55" s="87" t="s">
        <v>79</v>
      </c>
      <c r="B55" s="88"/>
      <c r="C55" s="89"/>
      <c r="D55" s="350" t="s">
        <v>15</v>
      </c>
      <c r="E55" s="350"/>
      <c r="F55" s="350"/>
      <c r="G55" s="350"/>
      <c r="H55" s="350"/>
      <c r="I55" s="90"/>
      <c r="J55" s="350" t="s">
        <v>80</v>
      </c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48">
        <f>'072022 - Výsadba stromů'!K32</f>
        <v>0</v>
      </c>
      <c r="AH55" s="349"/>
      <c r="AI55" s="349"/>
      <c r="AJ55" s="349"/>
      <c r="AK55" s="349"/>
      <c r="AL55" s="349"/>
      <c r="AM55" s="349"/>
      <c r="AN55" s="348">
        <f>SUM(AG55,AV55)</f>
        <v>0</v>
      </c>
      <c r="AO55" s="349"/>
      <c r="AP55" s="349"/>
      <c r="AQ55" s="91" t="s">
        <v>81</v>
      </c>
      <c r="AR55" s="92"/>
      <c r="AS55" s="93">
        <f>'072022 - Výsadba stromů'!K30</f>
        <v>0</v>
      </c>
      <c r="AT55" s="94">
        <f>'072022 - Výsadba stromů'!K31</f>
        <v>0</v>
      </c>
      <c r="AU55" s="94">
        <v>0</v>
      </c>
      <c r="AV55" s="94">
        <f>ROUND(SUM(AX55:AY55),2)</f>
        <v>0</v>
      </c>
      <c r="AW55" s="95">
        <f>'072022 - Výsadba stromů'!T85</f>
        <v>0</v>
      </c>
      <c r="AX55" s="94">
        <f>'072022 - Výsadba stromů'!K35</f>
        <v>0</v>
      </c>
      <c r="AY55" s="94">
        <f>'072022 - Výsadba stromů'!K36</f>
        <v>0</v>
      </c>
      <c r="AZ55" s="94">
        <f>'072022 - Výsadba stromů'!K37</f>
        <v>0</v>
      </c>
      <c r="BA55" s="94">
        <f>'072022 - Výsadba stromů'!K38</f>
        <v>0</v>
      </c>
      <c r="BB55" s="94">
        <f>'072022 - Výsadba stromů'!F35</f>
        <v>0</v>
      </c>
      <c r="BC55" s="94">
        <f>'072022 - Výsadba stromů'!F36</f>
        <v>0</v>
      </c>
      <c r="BD55" s="94">
        <f>'072022 - Výsadba stromů'!F37</f>
        <v>0</v>
      </c>
      <c r="BE55" s="94">
        <f>'072022 - Výsadba stromů'!F38</f>
        <v>0</v>
      </c>
      <c r="BF55" s="96">
        <f>'072022 - Výsadba stromů'!F39</f>
        <v>0</v>
      </c>
      <c r="BT55" s="97" t="s">
        <v>82</v>
      </c>
      <c r="BV55" s="97" t="s">
        <v>77</v>
      </c>
      <c r="BW55" s="97" t="s">
        <v>83</v>
      </c>
      <c r="BX55" s="97" t="s">
        <v>6</v>
      </c>
      <c r="CL55" s="97" t="s">
        <v>20</v>
      </c>
      <c r="CM55" s="97" t="s">
        <v>84</v>
      </c>
    </row>
    <row r="56" spans="1:91" s="7" customFormat="1" ht="16.5" customHeight="1">
      <c r="A56" s="87" t="s">
        <v>79</v>
      </c>
      <c r="B56" s="88"/>
      <c r="C56" s="89"/>
      <c r="D56" s="350" t="s">
        <v>85</v>
      </c>
      <c r="E56" s="350"/>
      <c r="F56" s="350"/>
      <c r="G56" s="350"/>
      <c r="H56" s="350"/>
      <c r="I56" s="90"/>
      <c r="J56" s="350" t="s">
        <v>86</v>
      </c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48">
        <f>'082022 - Následná péče 3 ...'!K32</f>
        <v>0</v>
      </c>
      <c r="AH56" s="349"/>
      <c r="AI56" s="349"/>
      <c r="AJ56" s="349"/>
      <c r="AK56" s="349"/>
      <c r="AL56" s="349"/>
      <c r="AM56" s="349"/>
      <c r="AN56" s="348">
        <f>SUM(AG56,AV56)</f>
        <v>0</v>
      </c>
      <c r="AO56" s="349"/>
      <c r="AP56" s="349"/>
      <c r="AQ56" s="91" t="s">
        <v>81</v>
      </c>
      <c r="AR56" s="92"/>
      <c r="AS56" s="98">
        <f>'082022 - Následná péče 3 ...'!K30</f>
        <v>0</v>
      </c>
      <c r="AT56" s="99">
        <f>'082022 - Následná péče 3 ...'!K31</f>
        <v>0</v>
      </c>
      <c r="AU56" s="99">
        <v>0</v>
      </c>
      <c r="AV56" s="99">
        <f>ROUND(SUM(AX56:AY56),2)</f>
        <v>0</v>
      </c>
      <c r="AW56" s="100">
        <f>'082022 - Následná péče 3 ...'!T85</f>
        <v>0</v>
      </c>
      <c r="AX56" s="99">
        <f>'082022 - Následná péče 3 ...'!K35</f>
        <v>0</v>
      </c>
      <c r="AY56" s="99">
        <f>'082022 - Následná péče 3 ...'!K36</f>
        <v>0</v>
      </c>
      <c r="AZ56" s="99">
        <f>'082022 - Následná péče 3 ...'!K37</f>
        <v>0</v>
      </c>
      <c r="BA56" s="99">
        <f>'082022 - Následná péče 3 ...'!K38</f>
        <v>0</v>
      </c>
      <c r="BB56" s="99">
        <f>'082022 - Následná péče 3 ...'!F35</f>
        <v>0</v>
      </c>
      <c r="BC56" s="99">
        <f>'082022 - Následná péče 3 ...'!F36</f>
        <v>0</v>
      </c>
      <c r="BD56" s="99">
        <f>'082022 - Následná péče 3 ...'!F37</f>
        <v>0</v>
      </c>
      <c r="BE56" s="99">
        <f>'082022 - Následná péče 3 ...'!F38</f>
        <v>0</v>
      </c>
      <c r="BF56" s="101">
        <f>'082022 - Následná péče 3 ...'!F39</f>
        <v>0</v>
      </c>
      <c r="BT56" s="97" t="s">
        <v>82</v>
      </c>
      <c r="BV56" s="97" t="s">
        <v>77</v>
      </c>
      <c r="BW56" s="97" t="s">
        <v>87</v>
      </c>
      <c r="BX56" s="97" t="s">
        <v>6</v>
      </c>
      <c r="CL56" s="97" t="s">
        <v>20</v>
      </c>
      <c r="CM56" s="97" t="s">
        <v>84</v>
      </c>
    </row>
    <row r="57" spans="1:59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1:59" s="2" customFormat="1" ht="6.95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</sheetData>
  <sheetProtection algorithmName="SHA-512" hashValue="W6YKLczr2t04ZXONugyTl1wNjnEc/ZXEJ9alimnoq0B9Qk9AOtUtBgkWuZW1OCnYVPd6JA6SPG2BAVWWoToSrQ==" saltValue="msjKgq+0ybZ21Y0IFXR6kbJm918tCGf/XUiIlF2+X05isIKdJcz2NVsaMFXRNGTFBFpVVb7CShds6MlCoaAq2A==" spinCount="100000" sheet="1" objects="1" scenarios="1" formatColumns="0" formatRows="0"/>
  <mergeCells count="46">
    <mergeCell ref="AR2:BG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72022 - Výsadba stromů'!C2" display="/"/>
    <hyperlink ref="A56" location="'082022 - Následná péče 3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tabSelected="1" workbookViewId="0" topLeftCell="A4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5" width="14.1406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T2" s="17" t="s">
        <v>83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20"/>
      <c r="AT3" s="17" t="s">
        <v>84</v>
      </c>
    </row>
    <row r="4" spans="2:46" s="1" customFormat="1" ht="24.95" customHeight="1">
      <c r="B4" s="20"/>
      <c r="D4" s="104" t="s">
        <v>88</v>
      </c>
      <c r="M4" s="20"/>
      <c r="N4" s="105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06" t="s">
        <v>17</v>
      </c>
      <c r="M6" s="20"/>
    </row>
    <row r="7" spans="2:13" s="1" customFormat="1" ht="16.5" customHeight="1">
      <c r="B7" s="20"/>
      <c r="E7" s="354" t="str">
        <f>'Rekapitulace stavby'!K6</f>
        <v>Městské sady Opava - náhradní výsadba 2022</v>
      </c>
      <c r="F7" s="355"/>
      <c r="G7" s="355"/>
      <c r="H7" s="355"/>
      <c r="M7" s="20"/>
    </row>
    <row r="8" spans="1:31" s="2" customFormat="1" ht="12" customHeight="1">
      <c r="A8" s="34"/>
      <c r="B8" s="39"/>
      <c r="C8" s="34"/>
      <c r="D8" s="106" t="s">
        <v>89</v>
      </c>
      <c r="E8" s="34"/>
      <c r="F8" s="34"/>
      <c r="G8" s="34"/>
      <c r="H8" s="34"/>
      <c r="I8" s="34"/>
      <c r="J8" s="34"/>
      <c r="K8" s="34"/>
      <c r="L8" s="34"/>
      <c r="M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6" t="s">
        <v>90</v>
      </c>
      <c r="F9" s="357"/>
      <c r="G9" s="357"/>
      <c r="H9" s="357"/>
      <c r="I9" s="34"/>
      <c r="J9" s="34"/>
      <c r="K9" s="34"/>
      <c r="L9" s="34"/>
      <c r="M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19</v>
      </c>
      <c r="E11" s="34"/>
      <c r="F11" s="108" t="s">
        <v>20</v>
      </c>
      <c r="G11" s="34"/>
      <c r="H11" s="34"/>
      <c r="I11" s="106" t="s">
        <v>21</v>
      </c>
      <c r="J11" s="108" t="s">
        <v>20</v>
      </c>
      <c r="K11" s="34"/>
      <c r="L11" s="34"/>
      <c r="M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22</v>
      </c>
      <c r="E12" s="34"/>
      <c r="F12" s="108" t="s">
        <v>23</v>
      </c>
      <c r="G12" s="34"/>
      <c r="H12" s="34"/>
      <c r="I12" s="106" t="s">
        <v>24</v>
      </c>
      <c r="J12" s="109" t="str">
        <f>'Rekapitulace stavby'!AN8</f>
        <v>11. 7. 2022</v>
      </c>
      <c r="K12" s="34"/>
      <c r="L12" s="34"/>
      <c r="M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06" t="s">
        <v>27</v>
      </c>
      <c r="J14" s="108" t="s">
        <v>20</v>
      </c>
      <c r="K14" s="34"/>
      <c r="L14" s="34"/>
      <c r="M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20</v>
      </c>
      <c r="K15" s="34"/>
      <c r="L15" s="34"/>
      <c r="M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30</v>
      </c>
      <c r="E17" s="34"/>
      <c r="F17" s="34"/>
      <c r="G17" s="34"/>
      <c r="H17" s="34"/>
      <c r="I17" s="106" t="s">
        <v>27</v>
      </c>
      <c r="J17" s="30" t="str">
        <f>'Rekapitulace stavby'!AN13</f>
        <v>Vyplň údaj</v>
      </c>
      <c r="K17" s="34"/>
      <c r="L17" s="34"/>
      <c r="M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8" t="str">
        <f>'Rekapitulace stavby'!E14</f>
        <v>Vyplň údaj</v>
      </c>
      <c r="F18" s="359"/>
      <c r="G18" s="359"/>
      <c r="H18" s="359"/>
      <c r="I18" s="106" t="s">
        <v>29</v>
      </c>
      <c r="J18" s="30" t="str">
        <f>'Rekapitulace stavby'!AN14</f>
        <v>Vyplň údaj</v>
      </c>
      <c r="K18" s="34"/>
      <c r="L18" s="34"/>
      <c r="M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32</v>
      </c>
      <c r="E20" s="34"/>
      <c r="F20" s="34"/>
      <c r="G20" s="34"/>
      <c r="H20" s="34"/>
      <c r="I20" s="106" t="s">
        <v>27</v>
      </c>
      <c r="J20" s="108" t="s">
        <v>20</v>
      </c>
      <c r="K20" s="34"/>
      <c r="L20" s="34"/>
      <c r="M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33</v>
      </c>
      <c r="F21" s="34"/>
      <c r="G21" s="34"/>
      <c r="H21" s="34"/>
      <c r="I21" s="106" t="s">
        <v>29</v>
      </c>
      <c r="J21" s="108" t="s">
        <v>20</v>
      </c>
      <c r="K21" s="34"/>
      <c r="L21" s="34"/>
      <c r="M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34</v>
      </c>
      <c r="E23" s="34"/>
      <c r="F23" s="34"/>
      <c r="G23" s="34"/>
      <c r="H23" s="34"/>
      <c r="I23" s="106" t="s">
        <v>27</v>
      </c>
      <c r="J23" s="108" t="s">
        <v>35</v>
      </c>
      <c r="K23" s="34"/>
      <c r="L23" s="34"/>
      <c r="M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33</v>
      </c>
      <c r="F24" s="34"/>
      <c r="G24" s="34"/>
      <c r="H24" s="34"/>
      <c r="I24" s="106" t="s">
        <v>29</v>
      </c>
      <c r="J24" s="108" t="s">
        <v>36</v>
      </c>
      <c r="K24" s="34"/>
      <c r="L24" s="34"/>
      <c r="M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37</v>
      </c>
      <c r="E26" s="34"/>
      <c r="F26" s="34"/>
      <c r="G26" s="34"/>
      <c r="H26" s="34"/>
      <c r="I26" s="34"/>
      <c r="J26" s="34"/>
      <c r="K26" s="34"/>
      <c r="L26" s="34"/>
      <c r="M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360" t="s">
        <v>20</v>
      </c>
      <c r="F27" s="360"/>
      <c r="G27" s="360"/>
      <c r="H27" s="360"/>
      <c r="I27" s="110"/>
      <c r="J27" s="110"/>
      <c r="K27" s="110"/>
      <c r="L27" s="110"/>
      <c r="M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13"/>
      <c r="M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.75">
      <c r="A30" s="34"/>
      <c r="B30" s="39"/>
      <c r="C30" s="34"/>
      <c r="D30" s="34"/>
      <c r="E30" s="106" t="s">
        <v>91</v>
      </c>
      <c r="F30" s="34"/>
      <c r="G30" s="34"/>
      <c r="H30" s="34"/>
      <c r="I30" s="34"/>
      <c r="J30" s="34"/>
      <c r="K30" s="114">
        <f>I61</f>
        <v>0</v>
      </c>
      <c r="L30" s="34"/>
      <c r="M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2.75">
      <c r="A31" s="34"/>
      <c r="B31" s="39"/>
      <c r="C31" s="34"/>
      <c r="D31" s="34"/>
      <c r="E31" s="106" t="s">
        <v>92</v>
      </c>
      <c r="F31" s="34"/>
      <c r="G31" s="34"/>
      <c r="H31" s="34"/>
      <c r="I31" s="34"/>
      <c r="J31" s="34"/>
      <c r="K31" s="114">
        <f>J61</f>
        <v>0</v>
      </c>
      <c r="L31" s="34"/>
      <c r="M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5" t="s">
        <v>39</v>
      </c>
      <c r="E32" s="34"/>
      <c r="F32" s="34"/>
      <c r="G32" s="34"/>
      <c r="H32" s="34"/>
      <c r="I32" s="34"/>
      <c r="J32" s="34"/>
      <c r="K32" s="116">
        <f>ROUND(K85,2)</f>
        <v>0</v>
      </c>
      <c r="L32" s="34"/>
      <c r="M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3"/>
      <c r="E33" s="113"/>
      <c r="F33" s="113"/>
      <c r="G33" s="113"/>
      <c r="H33" s="113"/>
      <c r="I33" s="113"/>
      <c r="J33" s="113"/>
      <c r="K33" s="113"/>
      <c r="L33" s="113"/>
      <c r="M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17" t="s">
        <v>41</v>
      </c>
      <c r="G34" s="34"/>
      <c r="H34" s="34"/>
      <c r="I34" s="117" t="s">
        <v>40</v>
      </c>
      <c r="J34" s="34"/>
      <c r="K34" s="117" t="s">
        <v>42</v>
      </c>
      <c r="L34" s="34"/>
      <c r="M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18" t="s">
        <v>43</v>
      </c>
      <c r="E35" s="106" t="s">
        <v>44</v>
      </c>
      <c r="F35" s="114">
        <f>ROUND((SUM(BE85:BE190)),2)</f>
        <v>0</v>
      </c>
      <c r="G35" s="34"/>
      <c r="H35" s="34"/>
      <c r="I35" s="119">
        <v>0.21</v>
      </c>
      <c r="J35" s="34"/>
      <c r="K35" s="114">
        <f>ROUND(((SUM(BE85:BE190))*I35),2)</f>
        <v>0</v>
      </c>
      <c r="L35" s="34"/>
      <c r="M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6" t="s">
        <v>45</v>
      </c>
      <c r="F36" s="114">
        <f>ROUND((SUM(BF85:BF190)),2)</f>
        <v>0</v>
      </c>
      <c r="G36" s="34"/>
      <c r="H36" s="34"/>
      <c r="I36" s="119">
        <v>0.15</v>
      </c>
      <c r="J36" s="34"/>
      <c r="K36" s="114">
        <f>ROUND(((SUM(BF85:BF190))*I36),2)</f>
        <v>0</v>
      </c>
      <c r="L36" s="34"/>
      <c r="M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6" t="s">
        <v>46</v>
      </c>
      <c r="F37" s="114">
        <f>ROUND((SUM(BG85:BG190)),2)</f>
        <v>0</v>
      </c>
      <c r="G37" s="34"/>
      <c r="H37" s="34"/>
      <c r="I37" s="119">
        <v>0.21</v>
      </c>
      <c r="J37" s="34"/>
      <c r="K37" s="114">
        <f>0</f>
        <v>0</v>
      </c>
      <c r="L37" s="34"/>
      <c r="M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06" t="s">
        <v>47</v>
      </c>
      <c r="F38" s="114">
        <f>ROUND((SUM(BH85:BH190)),2)</f>
        <v>0</v>
      </c>
      <c r="G38" s="34"/>
      <c r="H38" s="34"/>
      <c r="I38" s="119">
        <v>0.15</v>
      </c>
      <c r="J38" s="34"/>
      <c r="K38" s="114">
        <f>0</f>
        <v>0</v>
      </c>
      <c r="L38" s="34"/>
      <c r="M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06" t="s">
        <v>48</v>
      </c>
      <c r="F39" s="114">
        <f>ROUND((SUM(BI85:BI190)),2)</f>
        <v>0</v>
      </c>
      <c r="G39" s="34"/>
      <c r="H39" s="34"/>
      <c r="I39" s="119">
        <v>0</v>
      </c>
      <c r="J39" s="34"/>
      <c r="K39" s="114">
        <f>0</f>
        <v>0</v>
      </c>
      <c r="L39" s="34"/>
      <c r="M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0"/>
      <c r="D41" s="121" t="s">
        <v>49</v>
      </c>
      <c r="E41" s="122"/>
      <c r="F41" s="122"/>
      <c r="G41" s="123" t="s">
        <v>50</v>
      </c>
      <c r="H41" s="124" t="s">
        <v>51</v>
      </c>
      <c r="I41" s="122"/>
      <c r="J41" s="122"/>
      <c r="K41" s="125">
        <f>SUM(K32:K39)</f>
        <v>0</v>
      </c>
      <c r="L41" s="126"/>
      <c r="M41" s="10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0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93</v>
      </c>
      <c r="D47" s="36"/>
      <c r="E47" s="36"/>
      <c r="F47" s="36"/>
      <c r="G47" s="36"/>
      <c r="H47" s="36"/>
      <c r="I47" s="36"/>
      <c r="J47" s="36"/>
      <c r="K47" s="36"/>
      <c r="L47" s="36"/>
      <c r="M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6"/>
      <c r="E49" s="36"/>
      <c r="F49" s="36"/>
      <c r="G49" s="36"/>
      <c r="H49" s="36"/>
      <c r="I49" s="36"/>
      <c r="J49" s="36"/>
      <c r="K49" s="36"/>
      <c r="L49" s="36"/>
      <c r="M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61" t="str">
        <f>E7</f>
        <v>Městské sady Opava - náhradní výsadba 2022</v>
      </c>
      <c r="F50" s="362"/>
      <c r="G50" s="362"/>
      <c r="H50" s="362"/>
      <c r="I50" s="36"/>
      <c r="J50" s="36"/>
      <c r="K50" s="36"/>
      <c r="L50" s="36"/>
      <c r="M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89</v>
      </c>
      <c r="D51" s="36"/>
      <c r="E51" s="36"/>
      <c r="F51" s="36"/>
      <c r="G51" s="36"/>
      <c r="H51" s="36"/>
      <c r="I51" s="36"/>
      <c r="J51" s="36"/>
      <c r="K51" s="36"/>
      <c r="L51" s="36"/>
      <c r="M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33" t="str">
        <f>E9</f>
        <v>072022 - Výsadba stromů</v>
      </c>
      <c r="F52" s="363"/>
      <c r="G52" s="363"/>
      <c r="H52" s="363"/>
      <c r="I52" s="36"/>
      <c r="J52" s="36"/>
      <c r="K52" s="36"/>
      <c r="L52" s="36"/>
      <c r="M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2" customHeight="1">
      <c r="A54" s="34"/>
      <c r="B54" s="35"/>
      <c r="C54" s="29" t="s">
        <v>22</v>
      </c>
      <c r="D54" s="36"/>
      <c r="E54" s="36"/>
      <c r="F54" s="27" t="str">
        <f>F12</f>
        <v>Opava</v>
      </c>
      <c r="G54" s="36"/>
      <c r="H54" s="36"/>
      <c r="I54" s="29" t="s">
        <v>24</v>
      </c>
      <c r="J54" s="59" t="str">
        <f>IF(J12="","",J12)</f>
        <v>11. 7. 2022</v>
      </c>
      <c r="K54" s="36"/>
      <c r="L54" s="36"/>
      <c r="M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5.2" customHeight="1">
      <c r="A56" s="34"/>
      <c r="B56" s="35"/>
      <c r="C56" s="29" t="s">
        <v>26</v>
      </c>
      <c r="D56" s="36"/>
      <c r="E56" s="36"/>
      <c r="F56" s="27" t="str">
        <f>E15</f>
        <v>Magistrát města Opavy</v>
      </c>
      <c r="G56" s="36"/>
      <c r="H56" s="36"/>
      <c r="I56" s="29" t="s">
        <v>32</v>
      </c>
      <c r="J56" s="32" t="str">
        <f>E21</f>
        <v>Ing. Petr Ondruška</v>
      </c>
      <c r="K56" s="36"/>
      <c r="L56" s="36"/>
      <c r="M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5.2" customHeight="1">
      <c r="A57" s="34"/>
      <c r="B57" s="35"/>
      <c r="C57" s="29" t="s">
        <v>30</v>
      </c>
      <c r="D57" s="36"/>
      <c r="E57" s="36"/>
      <c r="F57" s="27" t="str">
        <f>IF(E18="","",E18)</f>
        <v>Vyplň údaj</v>
      </c>
      <c r="G57" s="36"/>
      <c r="H57" s="36"/>
      <c r="I57" s="29" t="s">
        <v>34</v>
      </c>
      <c r="J57" s="32" t="str">
        <f>E24</f>
        <v>Ing. Petr Ondruška</v>
      </c>
      <c r="K57" s="36"/>
      <c r="L57" s="36"/>
      <c r="M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29.25" customHeight="1">
      <c r="A59" s="34"/>
      <c r="B59" s="35"/>
      <c r="C59" s="131" t="s">
        <v>94</v>
      </c>
      <c r="D59" s="132"/>
      <c r="E59" s="132"/>
      <c r="F59" s="132"/>
      <c r="G59" s="132"/>
      <c r="H59" s="132"/>
      <c r="I59" s="133" t="s">
        <v>95</v>
      </c>
      <c r="J59" s="133" t="s">
        <v>96</v>
      </c>
      <c r="K59" s="133" t="s">
        <v>97</v>
      </c>
      <c r="L59" s="132"/>
      <c r="M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0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47" s="2" customFormat="1" ht="22.9" customHeight="1">
      <c r="A61" s="34"/>
      <c r="B61" s="35"/>
      <c r="C61" s="134" t="s">
        <v>73</v>
      </c>
      <c r="D61" s="36"/>
      <c r="E61" s="36"/>
      <c r="F61" s="36"/>
      <c r="G61" s="36"/>
      <c r="H61" s="36"/>
      <c r="I61" s="77">
        <f aca="true" t="shared" si="0" ref="I61:J63">Q85</f>
        <v>0</v>
      </c>
      <c r="J61" s="77">
        <f t="shared" si="0"/>
        <v>0</v>
      </c>
      <c r="K61" s="77">
        <f>K85</f>
        <v>0</v>
      </c>
      <c r="L61" s="36"/>
      <c r="M61" s="10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U61" s="17" t="s">
        <v>98</v>
      </c>
    </row>
    <row r="62" spans="2:13" s="9" customFormat="1" ht="24.95" customHeight="1">
      <c r="B62" s="135"/>
      <c r="C62" s="136"/>
      <c r="D62" s="137" t="s">
        <v>99</v>
      </c>
      <c r="E62" s="138"/>
      <c r="F62" s="138"/>
      <c r="G62" s="138"/>
      <c r="H62" s="138"/>
      <c r="I62" s="139">
        <f t="shared" si="0"/>
        <v>0</v>
      </c>
      <c r="J62" s="139">
        <f t="shared" si="0"/>
        <v>0</v>
      </c>
      <c r="K62" s="139">
        <f>K86</f>
        <v>0</v>
      </c>
      <c r="L62" s="136"/>
      <c r="M62" s="140"/>
    </row>
    <row r="63" spans="2:13" s="10" customFormat="1" ht="19.9" customHeight="1">
      <c r="B63" s="141"/>
      <c r="C63" s="142"/>
      <c r="D63" s="143" t="s">
        <v>100</v>
      </c>
      <c r="E63" s="144"/>
      <c r="F63" s="144"/>
      <c r="G63" s="144"/>
      <c r="H63" s="144"/>
      <c r="I63" s="145">
        <f t="shared" si="0"/>
        <v>0</v>
      </c>
      <c r="J63" s="145">
        <f t="shared" si="0"/>
        <v>0</v>
      </c>
      <c r="K63" s="145">
        <f>K87</f>
        <v>0</v>
      </c>
      <c r="L63" s="142"/>
      <c r="M63" s="146"/>
    </row>
    <row r="64" spans="2:13" s="10" customFormat="1" ht="19.9" customHeight="1">
      <c r="B64" s="141"/>
      <c r="C64" s="142"/>
      <c r="D64" s="143" t="s">
        <v>101</v>
      </c>
      <c r="E64" s="144"/>
      <c r="F64" s="144"/>
      <c r="G64" s="144"/>
      <c r="H64" s="144"/>
      <c r="I64" s="145">
        <f>Q161</f>
        <v>0</v>
      </c>
      <c r="J64" s="145">
        <f>R161</f>
        <v>0</v>
      </c>
      <c r="K64" s="145">
        <f>K161</f>
        <v>0</v>
      </c>
      <c r="L64" s="142"/>
      <c r="M64" s="146"/>
    </row>
    <row r="65" spans="2:13" s="10" customFormat="1" ht="19.9" customHeight="1">
      <c r="B65" s="141"/>
      <c r="C65" s="142"/>
      <c r="D65" s="143" t="s">
        <v>102</v>
      </c>
      <c r="E65" s="144"/>
      <c r="F65" s="144"/>
      <c r="G65" s="144"/>
      <c r="H65" s="144"/>
      <c r="I65" s="145">
        <f>Q186</f>
        <v>0</v>
      </c>
      <c r="J65" s="145">
        <f>R186</f>
        <v>0</v>
      </c>
      <c r="K65" s="145">
        <f>K186</f>
        <v>0</v>
      </c>
      <c r="L65" s="142"/>
      <c r="M65" s="146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10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103</v>
      </c>
      <c r="D72" s="36"/>
      <c r="E72" s="36"/>
      <c r="F72" s="36"/>
      <c r="G72" s="36"/>
      <c r="H72" s="36"/>
      <c r="I72" s="36"/>
      <c r="J72" s="36"/>
      <c r="K72" s="36"/>
      <c r="L72" s="36"/>
      <c r="M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6"/>
      <c r="E74" s="36"/>
      <c r="F74" s="36"/>
      <c r="G74" s="36"/>
      <c r="H74" s="36"/>
      <c r="I74" s="36"/>
      <c r="J74" s="36"/>
      <c r="K74" s="36"/>
      <c r="L74" s="36"/>
      <c r="M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61" t="str">
        <f>E7</f>
        <v>Městské sady Opava - náhradní výsadba 2022</v>
      </c>
      <c r="F75" s="362"/>
      <c r="G75" s="362"/>
      <c r="H75" s="362"/>
      <c r="I75" s="36"/>
      <c r="J75" s="36"/>
      <c r="K75" s="36"/>
      <c r="L75" s="36"/>
      <c r="M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89</v>
      </c>
      <c r="D76" s="36"/>
      <c r="E76" s="36"/>
      <c r="F76" s="36"/>
      <c r="G76" s="36"/>
      <c r="H76" s="36"/>
      <c r="I76" s="36"/>
      <c r="J76" s="36"/>
      <c r="K76" s="36"/>
      <c r="L76" s="36"/>
      <c r="M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333" t="str">
        <f>E9</f>
        <v>072022 - Výsadba stromů</v>
      </c>
      <c r="F77" s="363"/>
      <c r="G77" s="363"/>
      <c r="H77" s="363"/>
      <c r="I77" s="36"/>
      <c r="J77" s="36"/>
      <c r="K77" s="36"/>
      <c r="L77" s="36"/>
      <c r="M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22</v>
      </c>
      <c r="D79" s="36"/>
      <c r="E79" s="36"/>
      <c r="F79" s="27" t="str">
        <f>F12</f>
        <v>Opava</v>
      </c>
      <c r="G79" s="36"/>
      <c r="H79" s="36"/>
      <c r="I79" s="29" t="s">
        <v>24</v>
      </c>
      <c r="J79" s="59" t="str">
        <f>IF(J12="","",J12)</f>
        <v>11. 7. 2022</v>
      </c>
      <c r="K79" s="36"/>
      <c r="L79" s="36"/>
      <c r="M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26</v>
      </c>
      <c r="D81" s="36"/>
      <c r="E81" s="36"/>
      <c r="F81" s="27" t="str">
        <f>E15</f>
        <v>Magistrát města Opavy</v>
      </c>
      <c r="G81" s="36"/>
      <c r="H81" s="36"/>
      <c r="I81" s="29" t="s">
        <v>32</v>
      </c>
      <c r="J81" s="32" t="str">
        <f>E21</f>
        <v>Ing. Petr Ondruška</v>
      </c>
      <c r="K81" s="36"/>
      <c r="L81" s="36"/>
      <c r="M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30</v>
      </c>
      <c r="D82" s="36"/>
      <c r="E82" s="36"/>
      <c r="F82" s="27" t="str">
        <f>IF(E18="","",E18)</f>
        <v>Vyplň údaj</v>
      </c>
      <c r="G82" s="36"/>
      <c r="H82" s="36"/>
      <c r="I82" s="29" t="s">
        <v>34</v>
      </c>
      <c r="J82" s="32" t="str">
        <f>E24</f>
        <v>Ing. Petr Ondruška</v>
      </c>
      <c r="K82" s="36"/>
      <c r="L82" s="36"/>
      <c r="M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10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47"/>
      <c r="B84" s="148"/>
      <c r="C84" s="149" t="s">
        <v>104</v>
      </c>
      <c r="D84" s="150" t="s">
        <v>58</v>
      </c>
      <c r="E84" s="150" t="s">
        <v>54</v>
      </c>
      <c r="F84" s="150" t="s">
        <v>55</v>
      </c>
      <c r="G84" s="150" t="s">
        <v>105</v>
      </c>
      <c r="H84" s="150" t="s">
        <v>106</v>
      </c>
      <c r="I84" s="150" t="s">
        <v>107</v>
      </c>
      <c r="J84" s="150" t="s">
        <v>108</v>
      </c>
      <c r="K84" s="150" t="s">
        <v>97</v>
      </c>
      <c r="L84" s="151" t="s">
        <v>109</v>
      </c>
      <c r="M84" s="152"/>
      <c r="N84" s="68" t="s">
        <v>20</v>
      </c>
      <c r="O84" s="69" t="s">
        <v>43</v>
      </c>
      <c r="P84" s="69" t="s">
        <v>110</v>
      </c>
      <c r="Q84" s="69" t="s">
        <v>111</v>
      </c>
      <c r="R84" s="69" t="s">
        <v>112</v>
      </c>
      <c r="S84" s="69" t="s">
        <v>113</v>
      </c>
      <c r="T84" s="69" t="s">
        <v>114</v>
      </c>
      <c r="U84" s="69" t="s">
        <v>115</v>
      </c>
      <c r="V84" s="69" t="s">
        <v>116</v>
      </c>
      <c r="W84" s="69" t="s">
        <v>117</v>
      </c>
      <c r="X84" s="69" t="s">
        <v>118</v>
      </c>
      <c r="Y84" s="70" t="s">
        <v>119</v>
      </c>
      <c r="Z84" s="147"/>
      <c r="AA84" s="147"/>
      <c r="AB84" s="147"/>
      <c r="AC84" s="147"/>
      <c r="AD84" s="147"/>
      <c r="AE84" s="147"/>
    </row>
    <row r="85" spans="1:63" s="2" customFormat="1" ht="22.9" customHeight="1">
      <c r="A85" s="34"/>
      <c r="B85" s="35"/>
      <c r="C85" s="75" t="s">
        <v>120</v>
      </c>
      <c r="D85" s="36"/>
      <c r="E85" s="36"/>
      <c r="F85" s="36"/>
      <c r="G85" s="36"/>
      <c r="H85" s="36"/>
      <c r="I85" s="36"/>
      <c r="J85" s="36"/>
      <c r="K85" s="153">
        <f>BK85</f>
        <v>0</v>
      </c>
      <c r="L85" s="36"/>
      <c r="M85" s="39"/>
      <c r="N85" s="71"/>
      <c r="O85" s="154"/>
      <c r="P85" s="72"/>
      <c r="Q85" s="155">
        <f>Q86</f>
        <v>0</v>
      </c>
      <c r="R85" s="155">
        <f>R86</f>
        <v>0</v>
      </c>
      <c r="S85" s="72"/>
      <c r="T85" s="156">
        <f>T86</f>
        <v>0</v>
      </c>
      <c r="U85" s="72"/>
      <c r="V85" s="156">
        <f>V86</f>
        <v>8.989600000000001</v>
      </c>
      <c r="W85" s="72"/>
      <c r="X85" s="156">
        <f>X86</f>
        <v>0</v>
      </c>
      <c r="Y85" s="73"/>
      <c r="Z85" s="34"/>
      <c r="AA85" s="34"/>
      <c r="AB85" s="34"/>
      <c r="AC85" s="34"/>
      <c r="AD85" s="34"/>
      <c r="AE85" s="34"/>
      <c r="AT85" s="17" t="s">
        <v>74</v>
      </c>
      <c r="AU85" s="17" t="s">
        <v>98</v>
      </c>
      <c r="BK85" s="157">
        <f>BK86</f>
        <v>0</v>
      </c>
    </row>
    <row r="86" spans="2:63" s="12" customFormat="1" ht="25.9" customHeight="1">
      <c r="B86" s="158"/>
      <c r="C86" s="159"/>
      <c r="D86" s="160" t="s">
        <v>74</v>
      </c>
      <c r="E86" s="161" t="s">
        <v>121</v>
      </c>
      <c r="F86" s="161" t="s">
        <v>122</v>
      </c>
      <c r="G86" s="159"/>
      <c r="H86" s="159"/>
      <c r="I86" s="162"/>
      <c r="J86" s="162"/>
      <c r="K86" s="163">
        <f>BK86</f>
        <v>0</v>
      </c>
      <c r="L86" s="159"/>
      <c r="M86" s="164"/>
      <c r="N86" s="165"/>
      <c r="O86" s="166"/>
      <c r="P86" s="166"/>
      <c r="Q86" s="167">
        <f>Q87+Q161+Q186</f>
        <v>0</v>
      </c>
      <c r="R86" s="167">
        <f>R87+R161+R186</f>
        <v>0</v>
      </c>
      <c r="S86" s="166"/>
      <c r="T86" s="168">
        <f>T87+T161+T186</f>
        <v>0</v>
      </c>
      <c r="U86" s="166"/>
      <c r="V86" s="168">
        <f>V87+V161+V186</f>
        <v>8.989600000000001</v>
      </c>
      <c r="W86" s="166"/>
      <c r="X86" s="168">
        <f>X87+X161+X186</f>
        <v>0</v>
      </c>
      <c r="Y86" s="169"/>
      <c r="AR86" s="170" t="s">
        <v>82</v>
      </c>
      <c r="AT86" s="171" t="s">
        <v>74</v>
      </c>
      <c r="AU86" s="171" t="s">
        <v>75</v>
      </c>
      <c r="AY86" s="170" t="s">
        <v>123</v>
      </c>
      <c r="BK86" s="172">
        <f>BK87+BK161+BK186</f>
        <v>0</v>
      </c>
    </row>
    <row r="87" spans="2:63" s="12" customFormat="1" ht="22.9" customHeight="1">
      <c r="B87" s="158"/>
      <c r="C87" s="159"/>
      <c r="D87" s="160" t="s">
        <v>74</v>
      </c>
      <c r="E87" s="173" t="s">
        <v>124</v>
      </c>
      <c r="F87" s="173" t="s">
        <v>125</v>
      </c>
      <c r="G87" s="159"/>
      <c r="H87" s="159"/>
      <c r="I87" s="162"/>
      <c r="J87" s="162"/>
      <c r="K87" s="174">
        <f>BK87</f>
        <v>0</v>
      </c>
      <c r="L87" s="159"/>
      <c r="M87" s="164"/>
      <c r="N87" s="165"/>
      <c r="O87" s="166"/>
      <c r="P87" s="166"/>
      <c r="Q87" s="167">
        <f>SUM(Q88:Q160)</f>
        <v>0</v>
      </c>
      <c r="R87" s="167">
        <f>SUM(R88:R160)</f>
        <v>0</v>
      </c>
      <c r="S87" s="166"/>
      <c r="T87" s="168">
        <f>SUM(T88:T160)</f>
        <v>0</v>
      </c>
      <c r="U87" s="166"/>
      <c r="V87" s="168">
        <f>SUM(V88:V160)</f>
        <v>6.4896</v>
      </c>
      <c r="W87" s="166"/>
      <c r="X87" s="168">
        <f>SUM(X88:X160)</f>
        <v>0</v>
      </c>
      <c r="Y87" s="169"/>
      <c r="AR87" s="170" t="s">
        <v>82</v>
      </c>
      <c r="AT87" s="171" t="s">
        <v>74</v>
      </c>
      <c r="AU87" s="171" t="s">
        <v>82</v>
      </c>
      <c r="AY87" s="170" t="s">
        <v>123</v>
      </c>
      <c r="BK87" s="172">
        <f>SUM(BK88:BK160)</f>
        <v>0</v>
      </c>
    </row>
    <row r="88" spans="1:65" s="2" customFormat="1" ht="24.2" customHeight="1">
      <c r="A88" s="34"/>
      <c r="B88" s="35"/>
      <c r="C88" s="175" t="s">
        <v>82</v>
      </c>
      <c r="D88" s="175" t="s">
        <v>126</v>
      </c>
      <c r="E88" s="176" t="s">
        <v>127</v>
      </c>
      <c r="F88" s="177" t="s">
        <v>128</v>
      </c>
      <c r="G88" s="178" t="s">
        <v>129</v>
      </c>
      <c r="H88" s="179">
        <v>25</v>
      </c>
      <c r="I88" s="180"/>
      <c r="J88" s="180"/>
      <c r="K88" s="181">
        <f>ROUND(P88*H88,2)</f>
        <v>0</v>
      </c>
      <c r="L88" s="177" t="s">
        <v>130</v>
      </c>
      <c r="M88" s="39"/>
      <c r="N88" s="182" t="s">
        <v>20</v>
      </c>
      <c r="O88" s="183" t="s">
        <v>44</v>
      </c>
      <c r="P88" s="184">
        <f>I88+J88</f>
        <v>0</v>
      </c>
      <c r="Q88" s="184">
        <f>ROUND(I88*H88,2)</f>
        <v>0</v>
      </c>
      <c r="R88" s="184">
        <f>ROUND(J88*H88,2)</f>
        <v>0</v>
      </c>
      <c r="S88" s="64"/>
      <c r="T88" s="185">
        <f>S88*H88</f>
        <v>0</v>
      </c>
      <c r="U88" s="185">
        <v>0</v>
      </c>
      <c r="V88" s="185">
        <f>U88*H88</f>
        <v>0</v>
      </c>
      <c r="W88" s="185">
        <v>0</v>
      </c>
      <c r="X88" s="185">
        <f>W88*H88</f>
        <v>0</v>
      </c>
      <c r="Y88" s="186" t="s">
        <v>20</v>
      </c>
      <c r="Z88" s="34"/>
      <c r="AA88" s="34"/>
      <c r="AB88" s="34"/>
      <c r="AC88" s="34"/>
      <c r="AD88" s="34"/>
      <c r="AE88" s="34"/>
      <c r="AR88" s="187" t="s">
        <v>131</v>
      </c>
      <c r="AT88" s="187" t="s">
        <v>126</v>
      </c>
      <c r="AU88" s="187" t="s">
        <v>84</v>
      </c>
      <c r="AY88" s="17" t="s">
        <v>123</v>
      </c>
      <c r="BE88" s="188">
        <f>IF(O88="základní",K88,0)</f>
        <v>0</v>
      </c>
      <c r="BF88" s="188">
        <f>IF(O88="snížená",K88,0)</f>
        <v>0</v>
      </c>
      <c r="BG88" s="188">
        <f>IF(O88="zákl. přenesená",K88,0)</f>
        <v>0</v>
      </c>
      <c r="BH88" s="188">
        <f>IF(O88="sníž. přenesená",K88,0)</f>
        <v>0</v>
      </c>
      <c r="BI88" s="188">
        <f>IF(O88="nulová",K88,0)</f>
        <v>0</v>
      </c>
      <c r="BJ88" s="17" t="s">
        <v>82</v>
      </c>
      <c r="BK88" s="188">
        <f>ROUND(P88*H88,2)</f>
        <v>0</v>
      </c>
      <c r="BL88" s="17" t="s">
        <v>131</v>
      </c>
      <c r="BM88" s="187" t="s">
        <v>132</v>
      </c>
    </row>
    <row r="89" spans="1:47" s="2" customFormat="1" ht="19.5">
      <c r="A89" s="34"/>
      <c r="B89" s="35"/>
      <c r="C89" s="36"/>
      <c r="D89" s="189" t="s">
        <v>133</v>
      </c>
      <c r="E89" s="36"/>
      <c r="F89" s="190" t="s">
        <v>134</v>
      </c>
      <c r="G89" s="36"/>
      <c r="H89" s="36"/>
      <c r="I89" s="191"/>
      <c r="J89" s="191"/>
      <c r="K89" s="36"/>
      <c r="L89" s="36"/>
      <c r="M89" s="39"/>
      <c r="N89" s="192"/>
      <c r="O89" s="193"/>
      <c r="P89" s="64"/>
      <c r="Q89" s="64"/>
      <c r="R89" s="64"/>
      <c r="S89" s="64"/>
      <c r="T89" s="64"/>
      <c r="U89" s="64"/>
      <c r="V89" s="64"/>
      <c r="W89" s="64"/>
      <c r="X89" s="64"/>
      <c r="Y89" s="65"/>
      <c r="Z89" s="34"/>
      <c r="AA89" s="34"/>
      <c r="AB89" s="34"/>
      <c r="AC89" s="34"/>
      <c r="AD89" s="34"/>
      <c r="AE89" s="34"/>
      <c r="AT89" s="17" t="s">
        <v>133</v>
      </c>
      <c r="AU89" s="17" t="s">
        <v>84</v>
      </c>
    </row>
    <row r="90" spans="1:47" s="2" customFormat="1" ht="11.25">
      <c r="A90" s="34"/>
      <c r="B90" s="35"/>
      <c r="C90" s="36"/>
      <c r="D90" s="194" t="s">
        <v>135</v>
      </c>
      <c r="E90" s="36"/>
      <c r="F90" s="195" t="s">
        <v>136</v>
      </c>
      <c r="G90" s="36"/>
      <c r="H90" s="36"/>
      <c r="I90" s="191"/>
      <c r="J90" s="191"/>
      <c r="K90" s="36"/>
      <c r="L90" s="36"/>
      <c r="M90" s="39"/>
      <c r="N90" s="192"/>
      <c r="O90" s="193"/>
      <c r="P90" s="64"/>
      <c r="Q90" s="64"/>
      <c r="R90" s="64"/>
      <c r="S90" s="64"/>
      <c r="T90" s="64"/>
      <c r="U90" s="64"/>
      <c r="V90" s="64"/>
      <c r="W90" s="64"/>
      <c r="X90" s="64"/>
      <c r="Y90" s="65"/>
      <c r="Z90" s="34"/>
      <c r="AA90" s="34"/>
      <c r="AB90" s="34"/>
      <c r="AC90" s="34"/>
      <c r="AD90" s="34"/>
      <c r="AE90" s="34"/>
      <c r="AT90" s="17" t="s">
        <v>135</v>
      </c>
      <c r="AU90" s="17" t="s">
        <v>84</v>
      </c>
    </row>
    <row r="91" spans="2:51" s="13" customFormat="1" ht="11.25">
      <c r="B91" s="196"/>
      <c r="C91" s="197"/>
      <c r="D91" s="189" t="s">
        <v>137</v>
      </c>
      <c r="E91" s="198" t="s">
        <v>20</v>
      </c>
      <c r="F91" s="199" t="s">
        <v>138</v>
      </c>
      <c r="G91" s="197"/>
      <c r="H91" s="200">
        <v>18</v>
      </c>
      <c r="I91" s="201"/>
      <c r="J91" s="201"/>
      <c r="K91" s="197"/>
      <c r="L91" s="197"/>
      <c r="M91" s="202"/>
      <c r="N91" s="203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5"/>
      <c r="AT91" s="206" t="s">
        <v>137</v>
      </c>
      <c r="AU91" s="206" t="s">
        <v>84</v>
      </c>
      <c r="AV91" s="13" t="s">
        <v>84</v>
      </c>
      <c r="AW91" s="13" t="s">
        <v>5</v>
      </c>
      <c r="AX91" s="13" t="s">
        <v>75</v>
      </c>
      <c r="AY91" s="206" t="s">
        <v>123</v>
      </c>
    </row>
    <row r="92" spans="2:51" s="13" customFormat="1" ht="11.25">
      <c r="B92" s="196"/>
      <c r="C92" s="197"/>
      <c r="D92" s="189" t="s">
        <v>137</v>
      </c>
      <c r="E92" s="198" t="s">
        <v>20</v>
      </c>
      <c r="F92" s="199" t="s">
        <v>139</v>
      </c>
      <c r="G92" s="197"/>
      <c r="H92" s="200">
        <v>7</v>
      </c>
      <c r="I92" s="201"/>
      <c r="J92" s="201"/>
      <c r="K92" s="197"/>
      <c r="L92" s="197"/>
      <c r="M92" s="202"/>
      <c r="N92" s="203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5"/>
      <c r="AT92" s="206" t="s">
        <v>137</v>
      </c>
      <c r="AU92" s="206" t="s">
        <v>84</v>
      </c>
      <c r="AV92" s="13" t="s">
        <v>84</v>
      </c>
      <c r="AW92" s="13" t="s">
        <v>5</v>
      </c>
      <c r="AX92" s="13" t="s">
        <v>75</v>
      </c>
      <c r="AY92" s="206" t="s">
        <v>123</v>
      </c>
    </row>
    <row r="93" spans="1:65" s="2" customFormat="1" ht="24.2" customHeight="1">
      <c r="A93" s="34"/>
      <c r="B93" s="35"/>
      <c r="C93" s="207" t="s">
        <v>84</v>
      </c>
      <c r="D93" s="207" t="s">
        <v>140</v>
      </c>
      <c r="E93" s="208" t="s">
        <v>141</v>
      </c>
      <c r="F93" s="209" t="s">
        <v>142</v>
      </c>
      <c r="G93" s="210" t="s">
        <v>143</v>
      </c>
      <c r="H93" s="211">
        <v>12.6</v>
      </c>
      <c r="I93" s="212"/>
      <c r="J93" s="213"/>
      <c r="K93" s="214">
        <f>ROUND(P93*H93,2)</f>
        <v>0</v>
      </c>
      <c r="L93" s="209" t="s">
        <v>20</v>
      </c>
      <c r="M93" s="215"/>
      <c r="N93" s="216" t="s">
        <v>20</v>
      </c>
      <c r="O93" s="183" t="s">
        <v>44</v>
      </c>
      <c r="P93" s="184">
        <f>I93+J93</f>
        <v>0</v>
      </c>
      <c r="Q93" s="184">
        <f>ROUND(I93*H93,2)</f>
        <v>0</v>
      </c>
      <c r="R93" s="184">
        <f>ROUND(J93*H93,2)</f>
        <v>0</v>
      </c>
      <c r="S93" s="64"/>
      <c r="T93" s="185">
        <f>S93*H93</f>
        <v>0</v>
      </c>
      <c r="U93" s="185">
        <v>0.001</v>
      </c>
      <c r="V93" s="185">
        <f>U93*H93</f>
        <v>0.0126</v>
      </c>
      <c r="W93" s="185">
        <v>0</v>
      </c>
      <c r="X93" s="185">
        <f>W93*H93</f>
        <v>0</v>
      </c>
      <c r="Y93" s="186" t="s">
        <v>20</v>
      </c>
      <c r="Z93" s="34"/>
      <c r="AA93" s="34"/>
      <c r="AB93" s="34"/>
      <c r="AC93" s="34"/>
      <c r="AD93" s="34"/>
      <c r="AE93" s="34"/>
      <c r="AR93" s="187" t="s">
        <v>144</v>
      </c>
      <c r="AT93" s="187" t="s">
        <v>140</v>
      </c>
      <c r="AU93" s="187" t="s">
        <v>84</v>
      </c>
      <c r="AY93" s="17" t="s">
        <v>123</v>
      </c>
      <c r="BE93" s="188">
        <f>IF(O93="základní",K93,0)</f>
        <v>0</v>
      </c>
      <c r="BF93" s="188">
        <f>IF(O93="snížená",K93,0)</f>
        <v>0</v>
      </c>
      <c r="BG93" s="188">
        <f>IF(O93="zákl. přenesená",K93,0)</f>
        <v>0</v>
      </c>
      <c r="BH93" s="188">
        <f>IF(O93="sníž. přenesená",K93,0)</f>
        <v>0</v>
      </c>
      <c r="BI93" s="188">
        <f>IF(O93="nulová",K93,0)</f>
        <v>0</v>
      </c>
      <c r="BJ93" s="17" t="s">
        <v>82</v>
      </c>
      <c r="BK93" s="188">
        <f>ROUND(P93*H93,2)</f>
        <v>0</v>
      </c>
      <c r="BL93" s="17" t="s">
        <v>131</v>
      </c>
      <c r="BM93" s="187" t="s">
        <v>145</v>
      </c>
    </row>
    <row r="94" spans="1:47" s="2" customFormat="1" ht="11.25">
      <c r="A94" s="34"/>
      <c r="B94" s="35"/>
      <c r="C94" s="36"/>
      <c r="D94" s="189" t="s">
        <v>133</v>
      </c>
      <c r="E94" s="36"/>
      <c r="F94" s="190" t="s">
        <v>142</v>
      </c>
      <c r="G94" s="36"/>
      <c r="H94" s="36"/>
      <c r="I94" s="191"/>
      <c r="J94" s="191"/>
      <c r="K94" s="36"/>
      <c r="L94" s="36"/>
      <c r="M94" s="39"/>
      <c r="N94" s="192"/>
      <c r="O94" s="193"/>
      <c r="P94" s="64"/>
      <c r="Q94" s="64"/>
      <c r="R94" s="64"/>
      <c r="S94" s="64"/>
      <c r="T94" s="64"/>
      <c r="U94" s="64"/>
      <c r="V94" s="64"/>
      <c r="W94" s="64"/>
      <c r="X94" s="64"/>
      <c r="Y94" s="65"/>
      <c r="Z94" s="34"/>
      <c r="AA94" s="34"/>
      <c r="AB94" s="34"/>
      <c r="AC94" s="34"/>
      <c r="AD94" s="34"/>
      <c r="AE94" s="34"/>
      <c r="AT94" s="17" t="s">
        <v>133</v>
      </c>
      <c r="AU94" s="17" t="s">
        <v>84</v>
      </c>
    </row>
    <row r="95" spans="1:47" s="2" customFormat="1" ht="58.5">
      <c r="A95" s="34"/>
      <c r="B95" s="35"/>
      <c r="C95" s="36"/>
      <c r="D95" s="189" t="s">
        <v>146</v>
      </c>
      <c r="E95" s="36"/>
      <c r="F95" s="217" t="s">
        <v>147</v>
      </c>
      <c r="G95" s="36"/>
      <c r="H95" s="36"/>
      <c r="I95" s="191"/>
      <c r="J95" s="191"/>
      <c r="K95" s="36"/>
      <c r="L95" s="36"/>
      <c r="M95" s="39"/>
      <c r="N95" s="192"/>
      <c r="O95" s="193"/>
      <c r="P95" s="64"/>
      <c r="Q95" s="64"/>
      <c r="R95" s="64"/>
      <c r="S95" s="64"/>
      <c r="T95" s="64"/>
      <c r="U95" s="64"/>
      <c r="V95" s="64"/>
      <c r="W95" s="64"/>
      <c r="X95" s="64"/>
      <c r="Y95" s="65"/>
      <c r="Z95" s="34"/>
      <c r="AA95" s="34"/>
      <c r="AB95" s="34"/>
      <c r="AC95" s="34"/>
      <c r="AD95" s="34"/>
      <c r="AE95" s="34"/>
      <c r="AT95" s="17" t="s">
        <v>146</v>
      </c>
      <c r="AU95" s="17" t="s">
        <v>84</v>
      </c>
    </row>
    <row r="96" spans="2:51" s="13" customFormat="1" ht="11.25">
      <c r="B96" s="196"/>
      <c r="C96" s="197"/>
      <c r="D96" s="189" t="s">
        <v>137</v>
      </c>
      <c r="E96" s="198" t="s">
        <v>20</v>
      </c>
      <c r="F96" s="199" t="s">
        <v>148</v>
      </c>
      <c r="G96" s="197"/>
      <c r="H96" s="200">
        <v>9</v>
      </c>
      <c r="I96" s="201"/>
      <c r="J96" s="201"/>
      <c r="K96" s="197"/>
      <c r="L96" s="197"/>
      <c r="M96" s="202"/>
      <c r="N96" s="203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5"/>
      <c r="AT96" s="206" t="s">
        <v>137</v>
      </c>
      <c r="AU96" s="206" t="s">
        <v>84</v>
      </c>
      <c r="AV96" s="13" t="s">
        <v>84</v>
      </c>
      <c r="AW96" s="13" t="s">
        <v>5</v>
      </c>
      <c r="AX96" s="13" t="s">
        <v>75</v>
      </c>
      <c r="AY96" s="206" t="s">
        <v>123</v>
      </c>
    </row>
    <row r="97" spans="2:51" s="13" customFormat="1" ht="11.25">
      <c r="B97" s="196"/>
      <c r="C97" s="197"/>
      <c r="D97" s="189" t="s">
        <v>137</v>
      </c>
      <c r="E97" s="198" t="s">
        <v>20</v>
      </c>
      <c r="F97" s="199" t="s">
        <v>149</v>
      </c>
      <c r="G97" s="197"/>
      <c r="H97" s="200">
        <v>3.6</v>
      </c>
      <c r="I97" s="201"/>
      <c r="J97" s="201"/>
      <c r="K97" s="197"/>
      <c r="L97" s="197"/>
      <c r="M97" s="202"/>
      <c r="N97" s="203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5"/>
      <c r="AT97" s="206" t="s">
        <v>137</v>
      </c>
      <c r="AU97" s="206" t="s">
        <v>84</v>
      </c>
      <c r="AV97" s="13" t="s">
        <v>84</v>
      </c>
      <c r="AW97" s="13" t="s">
        <v>5</v>
      </c>
      <c r="AX97" s="13" t="s">
        <v>75</v>
      </c>
      <c r="AY97" s="206" t="s">
        <v>123</v>
      </c>
    </row>
    <row r="98" spans="2:51" s="14" customFormat="1" ht="11.25">
      <c r="B98" s="218"/>
      <c r="C98" s="219"/>
      <c r="D98" s="189" t="s">
        <v>137</v>
      </c>
      <c r="E98" s="220" t="s">
        <v>20</v>
      </c>
      <c r="F98" s="221" t="s">
        <v>150</v>
      </c>
      <c r="G98" s="219"/>
      <c r="H98" s="222">
        <v>12.6</v>
      </c>
      <c r="I98" s="223"/>
      <c r="J98" s="223"/>
      <c r="K98" s="219"/>
      <c r="L98" s="219"/>
      <c r="M98" s="224"/>
      <c r="N98" s="225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7"/>
      <c r="AT98" s="228" t="s">
        <v>137</v>
      </c>
      <c r="AU98" s="228" t="s">
        <v>84</v>
      </c>
      <c r="AV98" s="14" t="s">
        <v>131</v>
      </c>
      <c r="AW98" s="14" t="s">
        <v>5</v>
      </c>
      <c r="AX98" s="14" t="s">
        <v>82</v>
      </c>
      <c r="AY98" s="228" t="s">
        <v>123</v>
      </c>
    </row>
    <row r="99" spans="1:65" s="2" customFormat="1" ht="24.2" customHeight="1">
      <c r="A99" s="34"/>
      <c r="B99" s="35"/>
      <c r="C99" s="175" t="s">
        <v>151</v>
      </c>
      <c r="D99" s="175" t="s">
        <v>126</v>
      </c>
      <c r="E99" s="176" t="s">
        <v>152</v>
      </c>
      <c r="F99" s="177" t="s">
        <v>153</v>
      </c>
      <c r="G99" s="178" t="s">
        <v>154</v>
      </c>
      <c r="H99" s="179">
        <v>5</v>
      </c>
      <c r="I99" s="180"/>
      <c r="J99" s="180"/>
      <c r="K99" s="181">
        <f>ROUND(P99*H99,2)</f>
        <v>0</v>
      </c>
      <c r="L99" s="177" t="s">
        <v>130</v>
      </c>
      <c r="M99" s="39"/>
      <c r="N99" s="182" t="s">
        <v>20</v>
      </c>
      <c r="O99" s="183" t="s">
        <v>44</v>
      </c>
      <c r="P99" s="184">
        <f>I99+J99</f>
        <v>0</v>
      </c>
      <c r="Q99" s="184">
        <f>ROUND(I99*H99,2)</f>
        <v>0</v>
      </c>
      <c r="R99" s="184">
        <f>ROUND(J99*H99,2)</f>
        <v>0</v>
      </c>
      <c r="S99" s="64"/>
      <c r="T99" s="185">
        <f>S99*H99</f>
        <v>0</v>
      </c>
      <c r="U99" s="185">
        <v>0</v>
      </c>
      <c r="V99" s="185">
        <f>U99*H99</f>
        <v>0</v>
      </c>
      <c r="W99" s="185">
        <v>0</v>
      </c>
      <c r="X99" s="185">
        <f>W99*H99</f>
        <v>0</v>
      </c>
      <c r="Y99" s="186" t="s">
        <v>20</v>
      </c>
      <c r="Z99" s="34"/>
      <c r="AA99" s="34"/>
      <c r="AB99" s="34"/>
      <c r="AC99" s="34"/>
      <c r="AD99" s="34"/>
      <c r="AE99" s="34"/>
      <c r="AR99" s="187" t="s">
        <v>131</v>
      </c>
      <c r="AT99" s="187" t="s">
        <v>126</v>
      </c>
      <c r="AU99" s="187" t="s">
        <v>84</v>
      </c>
      <c r="AY99" s="17" t="s">
        <v>123</v>
      </c>
      <c r="BE99" s="188">
        <f>IF(O99="základní",K99,0)</f>
        <v>0</v>
      </c>
      <c r="BF99" s="188">
        <f>IF(O99="snížená",K99,0)</f>
        <v>0</v>
      </c>
      <c r="BG99" s="188">
        <f>IF(O99="zákl. přenesená",K99,0)</f>
        <v>0</v>
      </c>
      <c r="BH99" s="188">
        <f>IF(O99="sníž. přenesená",K99,0)</f>
        <v>0</v>
      </c>
      <c r="BI99" s="188">
        <f>IF(O99="nulová",K99,0)</f>
        <v>0</v>
      </c>
      <c r="BJ99" s="17" t="s">
        <v>82</v>
      </c>
      <c r="BK99" s="188">
        <f>ROUND(P99*H99,2)</f>
        <v>0</v>
      </c>
      <c r="BL99" s="17" t="s">
        <v>131</v>
      </c>
      <c r="BM99" s="187" t="s">
        <v>155</v>
      </c>
    </row>
    <row r="100" spans="1:47" s="2" customFormat="1" ht="11.25">
      <c r="A100" s="34"/>
      <c r="B100" s="35"/>
      <c r="C100" s="36"/>
      <c r="D100" s="189" t="s">
        <v>133</v>
      </c>
      <c r="E100" s="36"/>
      <c r="F100" s="190" t="s">
        <v>156</v>
      </c>
      <c r="G100" s="36"/>
      <c r="H100" s="36"/>
      <c r="I100" s="191"/>
      <c r="J100" s="191"/>
      <c r="K100" s="36"/>
      <c r="L100" s="36"/>
      <c r="M100" s="39"/>
      <c r="N100" s="192"/>
      <c r="O100" s="193"/>
      <c r="P100" s="64"/>
      <c r="Q100" s="64"/>
      <c r="R100" s="64"/>
      <c r="S100" s="64"/>
      <c r="T100" s="64"/>
      <c r="U100" s="64"/>
      <c r="V100" s="64"/>
      <c r="W100" s="64"/>
      <c r="X100" s="64"/>
      <c r="Y100" s="65"/>
      <c r="Z100" s="34"/>
      <c r="AA100" s="34"/>
      <c r="AB100" s="34"/>
      <c r="AC100" s="34"/>
      <c r="AD100" s="34"/>
      <c r="AE100" s="34"/>
      <c r="AT100" s="17" t="s">
        <v>133</v>
      </c>
      <c r="AU100" s="17" t="s">
        <v>84</v>
      </c>
    </row>
    <row r="101" spans="1:47" s="2" customFormat="1" ht="11.25">
      <c r="A101" s="34"/>
      <c r="B101" s="35"/>
      <c r="C101" s="36"/>
      <c r="D101" s="194" t="s">
        <v>135</v>
      </c>
      <c r="E101" s="36"/>
      <c r="F101" s="195" t="s">
        <v>157</v>
      </c>
      <c r="G101" s="36"/>
      <c r="H101" s="36"/>
      <c r="I101" s="191"/>
      <c r="J101" s="191"/>
      <c r="K101" s="36"/>
      <c r="L101" s="36"/>
      <c r="M101" s="39"/>
      <c r="N101" s="192"/>
      <c r="O101" s="193"/>
      <c r="P101" s="64"/>
      <c r="Q101" s="64"/>
      <c r="R101" s="64"/>
      <c r="S101" s="64"/>
      <c r="T101" s="64"/>
      <c r="U101" s="64"/>
      <c r="V101" s="64"/>
      <c r="W101" s="64"/>
      <c r="X101" s="64"/>
      <c r="Y101" s="65"/>
      <c r="Z101" s="34"/>
      <c r="AA101" s="34"/>
      <c r="AB101" s="34"/>
      <c r="AC101" s="34"/>
      <c r="AD101" s="34"/>
      <c r="AE101" s="34"/>
      <c r="AT101" s="17" t="s">
        <v>135</v>
      </c>
      <c r="AU101" s="17" t="s">
        <v>84</v>
      </c>
    </row>
    <row r="102" spans="1:47" s="2" customFormat="1" ht="19.5">
      <c r="A102" s="34"/>
      <c r="B102" s="35"/>
      <c r="C102" s="36"/>
      <c r="D102" s="189" t="s">
        <v>146</v>
      </c>
      <c r="E102" s="36"/>
      <c r="F102" s="217" t="s">
        <v>158</v>
      </c>
      <c r="G102" s="36"/>
      <c r="H102" s="36"/>
      <c r="I102" s="191"/>
      <c r="J102" s="191"/>
      <c r="K102" s="36"/>
      <c r="L102" s="36"/>
      <c r="M102" s="39"/>
      <c r="N102" s="192"/>
      <c r="O102" s="193"/>
      <c r="P102" s="64"/>
      <c r="Q102" s="64"/>
      <c r="R102" s="64"/>
      <c r="S102" s="64"/>
      <c r="T102" s="64"/>
      <c r="U102" s="64"/>
      <c r="V102" s="64"/>
      <c r="W102" s="64"/>
      <c r="X102" s="64"/>
      <c r="Y102" s="65"/>
      <c r="Z102" s="34"/>
      <c r="AA102" s="34"/>
      <c r="AB102" s="34"/>
      <c r="AC102" s="34"/>
      <c r="AD102" s="34"/>
      <c r="AE102" s="34"/>
      <c r="AT102" s="17" t="s">
        <v>146</v>
      </c>
      <c r="AU102" s="17" t="s">
        <v>84</v>
      </c>
    </row>
    <row r="103" spans="1:65" s="2" customFormat="1" ht="21.75" customHeight="1">
      <c r="A103" s="34"/>
      <c r="B103" s="35"/>
      <c r="C103" s="175" t="s">
        <v>131</v>
      </c>
      <c r="D103" s="175" t="s">
        <v>126</v>
      </c>
      <c r="E103" s="176" t="s">
        <v>159</v>
      </c>
      <c r="F103" s="177" t="s">
        <v>160</v>
      </c>
      <c r="G103" s="178" t="s">
        <v>154</v>
      </c>
      <c r="H103" s="179">
        <v>5</v>
      </c>
      <c r="I103" s="180"/>
      <c r="J103" s="180"/>
      <c r="K103" s="181">
        <f>ROUND(P103*H103,2)</f>
        <v>0</v>
      </c>
      <c r="L103" s="177" t="s">
        <v>20</v>
      </c>
      <c r="M103" s="39"/>
      <c r="N103" s="182" t="s">
        <v>20</v>
      </c>
      <c r="O103" s="183" t="s">
        <v>44</v>
      </c>
      <c r="P103" s="184">
        <f>I103+J103</f>
        <v>0</v>
      </c>
      <c r="Q103" s="184">
        <f>ROUND(I103*H103,2)</f>
        <v>0</v>
      </c>
      <c r="R103" s="184">
        <f>ROUND(J103*H103,2)</f>
        <v>0</v>
      </c>
      <c r="S103" s="64"/>
      <c r="T103" s="185">
        <f>S103*H103</f>
        <v>0</v>
      </c>
      <c r="U103" s="185">
        <v>0</v>
      </c>
      <c r="V103" s="185">
        <f>U103*H103</f>
        <v>0</v>
      </c>
      <c r="W103" s="185">
        <v>0</v>
      </c>
      <c r="X103" s="185">
        <f>W103*H103</f>
        <v>0</v>
      </c>
      <c r="Y103" s="186" t="s">
        <v>20</v>
      </c>
      <c r="Z103" s="34"/>
      <c r="AA103" s="34"/>
      <c r="AB103" s="34"/>
      <c r="AC103" s="34"/>
      <c r="AD103" s="34"/>
      <c r="AE103" s="34"/>
      <c r="AR103" s="187" t="s">
        <v>131</v>
      </c>
      <c r="AT103" s="187" t="s">
        <v>126</v>
      </c>
      <c r="AU103" s="187" t="s">
        <v>84</v>
      </c>
      <c r="AY103" s="17" t="s">
        <v>123</v>
      </c>
      <c r="BE103" s="188">
        <f>IF(O103="základní",K103,0)</f>
        <v>0</v>
      </c>
      <c r="BF103" s="188">
        <f>IF(O103="snížená",K103,0)</f>
        <v>0</v>
      </c>
      <c r="BG103" s="188">
        <f>IF(O103="zákl. přenesená",K103,0)</f>
        <v>0</v>
      </c>
      <c r="BH103" s="188">
        <f>IF(O103="sníž. přenesená",K103,0)</f>
        <v>0</v>
      </c>
      <c r="BI103" s="188">
        <f>IF(O103="nulová",K103,0)</f>
        <v>0</v>
      </c>
      <c r="BJ103" s="17" t="s">
        <v>82</v>
      </c>
      <c r="BK103" s="188">
        <f>ROUND(P103*H103,2)</f>
        <v>0</v>
      </c>
      <c r="BL103" s="17" t="s">
        <v>131</v>
      </c>
      <c r="BM103" s="187" t="s">
        <v>161</v>
      </c>
    </row>
    <row r="104" spans="1:47" s="2" customFormat="1" ht="11.25">
      <c r="A104" s="34"/>
      <c r="B104" s="35"/>
      <c r="C104" s="36"/>
      <c r="D104" s="189" t="s">
        <v>133</v>
      </c>
      <c r="E104" s="36"/>
      <c r="F104" s="190" t="s">
        <v>162</v>
      </c>
      <c r="G104" s="36"/>
      <c r="H104" s="36"/>
      <c r="I104" s="191"/>
      <c r="J104" s="191"/>
      <c r="K104" s="36"/>
      <c r="L104" s="36"/>
      <c r="M104" s="39"/>
      <c r="N104" s="192"/>
      <c r="O104" s="193"/>
      <c r="P104" s="64"/>
      <c r="Q104" s="64"/>
      <c r="R104" s="64"/>
      <c r="S104" s="64"/>
      <c r="T104" s="64"/>
      <c r="U104" s="64"/>
      <c r="V104" s="64"/>
      <c r="W104" s="64"/>
      <c r="X104" s="64"/>
      <c r="Y104" s="65"/>
      <c r="Z104" s="34"/>
      <c r="AA104" s="34"/>
      <c r="AB104" s="34"/>
      <c r="AC104" s="34"/>
      <c r="AD104" s="34"/>
      <c r="AE104" s="34"/>
      <c r="AT104" s="17" t="s">
        <v>133</v>
      </c>
      <c r="AU104" s="17" t="s">
        <v>84</v>
      </c>
    </row>
    <row r="105" spans="1:65" s="2" customFormat="1" ht="21.75" customHeight="1">
      <c r="A105" s="34"/>
      <c r="B105" s="35"/>
      <c r="C105" s="207" t="s">
        <v>163</v>
      </c>
      <c r="D105" s="207" t="s">
        <v>140</v>
      </c>
      <c r="E105" s="208" t="s">
        <v>164</v>
      </c>
      <c r="F105" s="209" t="s">
        <v>165</v>
      </c>
      <c r="G105" s="210" t="s">
        <v>154</v>
      </c>
      <c r="H105" s="211">
        <v>5</v>
      </c>
      <c r="I105" s="212"/>
      <c r="J105" s="213"/>
      <c r="K105" s="214">
        <f>ROUND(P105*H105,2)</f>
        <v>0</v>
      </c>
      <c r="L105" s="209" t="s">
        <v>20</v>
      </c>
      <c r="M105" s="215"/>
      <c r="N105" s="216" t="s">
        <v>20</v>
      </c>
      <c r="O105" s="183" t="s">
        <v>44</v>
      </c>
      <c r="P105" s="184">
        <f>I105+J105</f>
        <v>0</v>
      </c>
      <c r="Q105" s="184">
        <f>ROUND(I105*H105,2)</f>
        <v>0</v>
      </c>
      <c r="R105" s="184">
        <f>ROUND(J105*H105,2)</f>
        <v>0</v>
      </c>
      <c r="S105" s="64"/>
      <c r="T105" s="185">
        <f>S105*H105</f>
        <v>0</v>
      </c>
      <c r="U105" s="185">
        <v>1</v>
      </c>
      <c r="V105" s="185">
        <f>U105*H105</f>
        <v>5</v>
      </c>
      <c r="W105" s="185">
        <v>0</v>
      </c>
      <c r="X105" s="185">
        <f>W105*H105</f>
        <v>0</v>
      </c>
      <c r="Y105" s="186" t="s">
        <v>20</v>
      </c>
      <c r="Z105" s="34"/>
      <c r="AA105" s="34"/>
      <c r="AB105" s="34"/>
      <c r="AC105" s="34"/>
      <c r="AD105" s="34"/>
      <c r="AE105" s="34"/>
      <c r="AR105" s="187" t="s">
        <v>144</v>
      </c>
      <c r="AT105" s="187" t="s">
        <v>140</v>
      </c>
      <c r="AU105" s="187" t="s">
        <v>84</v>
      </c>
      <c r="AY105" s="17" t="s">
        <v>123</v>
      </c>
      <c r="BE105" s="188">
        <f>IF(O105="základní",K105,0)</f>
        <v>0</v>
      </c>
      <c r="BF105" s="188">
        <f>IF(O105="snížená",K105,0)</f>
        <v>0</v>
      </c>
      <c r="BG105" s="188">
        <f>IF(O105="zákl. přenesená",K105,0)</f>
        <v>0</v>
      </c>
      <c r="BH105" s="188">
        <f>IF(O105="sníž. přenesená",K105,0)</f>
        <v>0</v>
      </c>
      <c r="BI105" s="188">
        <f>IF(O105="nulová",K105,0)</f>
        <v>0</v>
      </c>
      <c r="BJ105" s="17" t="s">
        <v>82</v>
      </c>
      <c r="BK105" s="188">
        <f>ROUND(P105*H105,2)</f>
        <v>0</v>
      </c>
      <c r="BL105" s="17" t="s">
        <v>131</v>
      </c>
      <c r="BM105" s="187" t="s">
        <v>166</v>
      </c>
    </row>
    <row r="106" spans="1:47" s="2" customFormat="1" ht="11.25">
      <c r="A106" s="34"/>
      <c r="B106" s="35"/>
      <c r="C106" s="36"/>
      <c r="D106" s="189" t="s">
        <v>133</v>
      </c>
      <c r="E106" s="36"/>
      <c r="F106" s="190" t="s">
        <v>165</v>
      </c>
      <c r="G106" s="36"/>
      <c r="H106" s="36"/>
      <c r="I106" s="191"/>
      <c r="J106" s="191"/>
      <c r="K106" s="36"/>
      <c r="L106" s="36"/>
      <c r="M106" s="39"/>
      <c r="N106" s="192"/>
      <c r="O106" s="193"/>
      <c r="P106" s="64"/>
      <c r="Q106" s="64"/>
      <c r="R106" s="64"/>
      <c r="S106" s="64"/>
      <c r="T106" s="64"/>
      <c r="U106" s="64"/>
      <c r="V106" s="64"/>
      <c r="W106" s="64"/>
      <c r="X106" s="64"/>
      <c r="Y106" s="65"/>
      <c r="Z106" s="34"/>
      <c r="AA106" s="34"/>
      <c r="AB106" s="34"/>
      <c r="AC106" s="34"/>
      <c r="AD106" s="34"/>
      <c r="AE106" s="34"/>
      <c r="AT106" s="17" t="s">
        <v>133</v>
      </c>
      <c r="AU106" s="17" t="s">
        <v>84</v>
      </c>
    </row>
    <row r="107" spans="1:47" s="2" customFormat="1" ht="19.5">
      <c r="A107" s="34"/>
      <c r="B107" s="35"/>
      <c r="C107" s="36"/>
      <c r="D107" s="189" t="s">
        <v>146</v>
      </c>
      <c r="E107" s="36"/>
      <c r="F107" s="217" t="s">
        <v>167</v>
      </c>
      <c r="G107" s="36"/>
      <c r="H107" s="36"/>
      <c r="I107" s="191"/>
      <c r="J107" s="191"/>
      <c r="K107" s="36"/>
      <c r="L107" s="36"/>
      <c r="M107" s="39"/>
      <c r="N107" s="192"/>
      <c r="O107" s="193"/>
      <c r="P107" s="64"/>
      <c r="Q107" s="64"/>
      <c r="R107" s="64"/>
      <c r="S107" s="64"/>
      <c r="T107" s="64"/>
      <c r="U107" s="64"/>
      <c r="V107" s="64"/>
      <c r="W107" s="64"/>
      <c r="X107" s="64"/>
      <c r="Y107" s="65"/>
      <c r="Z107" s="34"/>
      <c r="AA107" s="34"/>
      <c r="AB107" s="34"/>
      <c r="AC107" s="34"/>
      <c r="AD107" s="34"/>
      <c r="AE107" s="34"/>
      <c r="AT107" s="17" t="s">
        <v>146</v>
      </c>
      <c r="AU107" s="17" t="s">
        <v>84</v>
      </c>
    </row>
    <row r="108" spans="2:51" s="13" customFormat="1" ht="11.25">
      <c r="B108" s="196"/>
      <c r="C108" s="197"/>
      <c r="D108" s="189" t="s">
        <v>137</v>
      </c>
      <c r="E108" s="198" t="s">
        <v>20</v>
      </c>
      <c r="F108" s="199" t="s">
        <v>168</v>
      </c>
      <c r="G108" s="197"/>
      <c r="H108" s="200">
        <v>5</v>
      </c>
      <c r="I108" s="201"/>
      <c r="J108" s="201"/>
      <c r="K108" s="197"/>
      <c r="L108" s="197"/>
      <c r="M108" s="202"/>
      <c r="N108" s="203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5"/>
      <c r="AT108" s="206" t="s">
        <v>137</v>
      </c>
      <c r="AU108" s="206" t="s">
        <v>84</v>
      </c>
      <c r="AV108" s="13" t="s">
        <v>84</v>
      </c>
      <c r="AW108" s="13" t="s">
        <v>5</v>
      </c>
      <c r="AX108" s="13" t="s">
        <v>75</v>
      </c>
      <c r="AY108" s="206" t="s">
        <v>123</v>
      </c>
    </row>
    <row r="109" spans="2:51" s="14" customFormat="1" ht="11.25">
      <c r="B109" s="218"/>
      <c r="C109" s="219"/>
      <c r="D109" s="189" t="s">
        <v>137</v>
      </c>
      <c r="E109" s="220" t="s">
        <v>20</v>
      </c>
      <c r="F109" s="221" t="s">
        <v>150</v>
      </c>
      <c r="G109" s="219"/>
      <c r="H109" s="222">
        <v>5</v>
      </c>
      <c r="I109" s="223"/>
      <c r="J109" s="223"/>
      <c r="K109" s="219"/>
      <c r="L109" s="219"/>
      <c r="M109" s="224"/>
      <c r="N109" s="225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7"/>
      <c r="AT109" s="228" t="s">
        <v>137</v>
      </c>
      <c r="AU109" s="228" t="s">
        <v>84</v>
      </c>
      <c r="AV109" s="14" t="s">
        <v>131</v>
      </c>
      <c r="AW109" s="14" t="s">
        <v>5</v>
      </c>
      <c r="AX109" s="14" t="s">
        <v>82</v>
      </c>
      <c r="AY109" s="228" t="s">
        <v>123</v>
      </c>
    </row>
    <row r="110" spans="1:65" s="2" customFormat="1" ht="33" customHeight="1">
      <c r="A110" s="34"/>
      <c r="B110" s="35"/>
      <c r="C110" s="175" t="s">
        <v>169</v>
      </c>
      <c r="D110" s="175" t="s">
        <v>126</v>
      </c>
      <c r="E110" s="176" t="s">
        <v>170</v>
      </c>
      <c r="F110" s="177" t="s">
        <v>171</v>
      </c>
      <c r="G110" s="178" t="s">
        <v>129</v>
      </c>
      <c r="H110" s="179">
        <v>25</v>
      </c>
      <c r="I110" s="180"/>
      <c r="J110" s="180"/>
      <c r="K110" s="181">
        <f>ROUND(P110*H110,2)</f>
        <v>0</v>
      </c>
      <c r="L110" s="177" t="s">
        <v>130</v>
      </c>
      <c r="M110" s="39"/>
      <c r="N110" s="182" t="s">
        <v>20</v>
      </c>
      <c r="O110" s="183" t="s">
        <v>44</v>
      </c>
      <c r="P110" s="184">
        <f>I110+J110</f>
        <v>0</v>
      </c>
      <c r="Q110" s="184">
        <f>ROUND(I110*H110,2)</f>
        <v>0</v>
      </c>
      <c r="R110" s="184">
        <f>ROUND(J110*H110,2)</f>
        <v>0</v>
      </c>
      <c r="S110" s="64"/>
      <c r="T110" s="185">
        <f>S110*H110</f>
        <v>0</v>
      </c>
      <c r="U110" s="185">
        <v>0</v>
      </c>
      <c r="V110" s="185">
        <f>U110*H110</f>
        <v>0</v>
      </c>
      <c r="W110" s="185">
        <v>0</v>
      </c>
      <c r="X110" s="185">
        <f>W110*H110</f>
        <v>0</v>
      </c>
      <c r="Y110" s="186" t="s">
        <v>20</v>
      </c>
      <c r="Z110" s="34"/>
      <c r="AA110" s="34"/>
      <c r="AB110" s="34"/>
      <c r="AC110" s="34"/>
      <c r="AD110" s="34"/>
      <c r="AE110" s="34"/>
      <c r="AR110" s="187" t="s">
        <v>131</v>
      </c>
      <c r="AT110" s="187" t="s">
        <v>126</v>
      </c>
      <c r="AU110" s="187" t="s">
        <v>84</v>
      </c>
      <c r="AY110" s="17" t="s">
        <v>123</v>
      </c>
      <c r="BE110" s="188">
        <f>IF(O110="základní",K110,0)</f>
        <v>0</v>
      </c>
      <c r="BF110" s="188">
        <f>IF(O110="snížená",K110,0)</f>
        <v>0</v>
      </c>
      <c r="BG110" s="188">
        <f>IF(O110="zákl. přenesená",K110,0)</f>
        <v>0</v>
      </c>
      <c r="BH110" s="188">
        <f>IF(O110="sníž. přenesená",K110,0)</f>
        <v>0</v>
      </c>
      <c r="BI110" s="188">
        <f>IF(O110="nulová",K110,0)</f>
        <v>0</v>
      </c>
      <c r="BJ110" s="17" t="s">
        <v>82</v>
      </c>
      <c r="BK110" s="188">
        <f>ROUND(P110*H110,2)</f>
        <v>0</v>
      </c>
      <c r="BL110" s="17" t="s">
        <v>131</v>
      </c>
      <c r="BM110" s="187" t="s">
        <v>172</v>
      </c>
    </row>
    <row r="111" spans="1:47" s="2" customFormat="1" ht="29.25">
      <c r="A111" s="34"/>
      <c r="B111" s="35"/>
      <c r="C111" s="36"/>
      <c r="D111" s="189" t="s">
        <v>133</v>
      </c>
      <c r="E111" s="36"/>
      <c r="F111" s="190" t="s">
        <v>173</v>
      </c>
      <c r="G111" s="36"/>
      <c r="H111" s="36"/>
      <c r="I111" s="191"/>
      <c r="J111" s="191"/>
      <c r="K111" s="36"/>
      <c r="L111" s="36"/>
      <c r="M111" s="39"/>
      <c r="N111" s="192"/>
      <c r="O111" s="193"/>
      <c r="P111" s="64"/>
      <c r="Q111" s="64"/>
      <c r="R111" s="64"/>
      <c r="S111" s="64"/>
      <c r="T111" s="64"/>
      <c r="U111" s="64"/>
      <c r="V111" s="64"/>
      <c r="W111" s="64"/>
      <c r="X111" s="64"/>
      <c r="Y111" s="65"/>
      <c r="Z111" s="34"/>
      <c r="AA111" s="34"/>
      <c r="AB111" s="34"/>
      <c r="AC111" s="34"/>
      <c r="AD111" s="34"/>
      <c r="AE111" s="34"/>
      <c r="AT111" s="17" t="s">
        <v>133</v>
      </c>
      <c r="AU111" s="17" t="s">
        <v>84</v>
      </c>
    </row>
    <row r="112" spans="1:47" s="2" customFormat="1" ht="11.25">
      <c r="A112" s="34"/>
      <c r="B112" s="35"/>
      <c r="C112" s="36"/>
      <c r="D112" s="194" t="s">
        <v>135</v>
      </c>
      <c r="E112" s="36"/>
      <c r="F112" s="195" t="s">
        <v>174</v>
      </c>
      <c r="G112" s="36"/>
      <c r="H112" s="36"/>
      <c r="I112" s="191"/>
      <c r="J112" s="191"/>
      <c r="K112" s="36"/>
      <c r="L112" s="36"/>
      <c r="M112" s="39"/>
      <c r="N112" s="192"/>
      <c r="O112" s="193"/>
      <c r="P112" s="64"/>
      <c r="Q112" s="64"/>
      <c r="R112" s="64"/>
      <c r="S112" s="64"/>
      <c r="T112" s="64"/>
      <c r="U112" s="64"/>
      <c r="V112" s="64"/>
      <c r="W112" s="64"/>
      <c r="X112" s="64"/>
      <c r="Y112" s="65"/>
      <c r="Z112" s="34"/>
      <c r="AA112" s="34"/>
      <c r="AB112" s="34"/>
      <c r="AC112" s="34"/>
      <c r="AD112" s="34"/>
      <c r="AE112" s="34"/>
      <c r="AT112" s="17" t="s">
        <v>135</v>
      </c>
      <c r="AU112" s="17" t="s">
        <v>84</v>
      </c>
    </row>
    <row r="113" spans="1:65" s="2" customFormat="1" ht="33" customHeight="1">
      <c r="A113" s="34"/>
      <c r="B113" s="35"/>
      <c r="C113" s="207" t="s">
        <v>139</v>
      </c>
      <c r="D113" s="207" t="s">
        <v>140</v>
      </c>
      <c r="E113" s="208" t="s">
        <v>175</v>
      </c>
      <c r="F113" s="209" t="s">
        <v>176</v>
      </c>
      <c r="G113" s="210" t="s">
        <v>177</v>
      </c>
      <c r="H113" s="211">
        <v>25</v>
      </c>
      <c r="I113" s="212"/>
      <c r="J113" s="213"/>
      <c r="K113" s="214">
        <f>ROUND(P113*H113,2)</f>
        <v>0</v>
      </c>
      <c r="L113" s="209" t="s">
        <v>20</v>
      </c>
      <c r="M113" s="215"/>
      <c r="N113" s="216" t="s">
        <v>20</v>
      </c>
      <c r="O113" s="183" t="s">
        <v>44</v>
      </c>
      <c r="P113" s="184">
        <f>I113+J113</f>
        <v>0</v>
      </c>
      <c r="Q113" s="184">
        <f>ROUND(I113*H113,2)</f>
        <v>0</v>
      </c>
      <c r="R113" s="184">
        <f>ROUND(J113*H113,2)</f>
        <v>0</v>
      </c>
      <c r="S113" s="64"/>
      <c r="T113" s="185">
        <f>S113*H113</f>
        <v>0</v>
      </c>
      <c r="U113" s="185">
        <v>0</v>
      </c>
      <c r="V113" s="185">
        <f>U113*H113</f>
        <v>0</v>
      </c>
      <c r="W113" s="185">
        <v>0</v>
      </c>
      <c r="X113" s="185">
        <f>W113*H113</f>
        <v>0</v>
      </c>
      <c r="Y113" s="186" t="s">
        <v>20</v>
      </c>
      <c r="Z113" s="34"/>
      <c r="AA113" s="34"/>
      <c r="AB113" s="34"/>
      <c r="AC113" s="34"/>
      <c r="AD113" s="34"/>
      <c r="AE113" s="34"/>
      <c r="AR113" s="187" t="s">
        <v>144</v>
      </c>
      <c r="AT113" s="187" t="s">
        <v>140</v>
      </c>
      <c r="AU113" s="187" t="s">
        <v>84</v>
      </c>
      <c r="AY113" s="17" t="s">
        <v>123</v>
      </c>
      <c r="BE113" s="188">
        <f>IF(O113="základní",K113,0)</f>
        <v>0</v>
      </c>
      <c r="BF113" s="188">
        <f>IF(O113="snížená",K113,0)</f>
        <v>0</v>
      </c>
      <c r="BG113" s="188">
        <f>IF(O113="zákl. přenesená",K113,0)</f>
        <v>0</v>
      </c>
      <c r="BH113" s="188">
        <f>IF(O113="sníž. přenesená",K113,0)</f>
        <v>0</v>
      </c>
      <c r="BI113" s="188">
        <f>IF(O113="nulová",K113,0)</f>
        <v>0</v>
      </c>
      <c r="BJ113" s="17" t="s">
        <v>82</v>
      </c>
      <c r="BK113" s="188">
        <f>ROUND(P113*H113,2)</f>
        <v>0</v>
      </c>
      <c r="BL113" s="17" t="s">
        <v>131</v>
      </c>
      <c r="BM113" s="187" t="s">
        <v>178</v>
      </c>
    </row>
    <row r="114" spans="1:47" s="2" customFormat="1" ht="19.5">
      <c r="A114" s="34"/>
      <c r="B114" s="35"/>
      <c r="C114" s="36"/>
      <c r="D114" s="189" t="s">
        <v>133</v>
      </c>
      <c r="E114" s="36"/>
      <c r="F114" s="190" t="s">
        <v>176</v>
      </c>
      <c r="G114" s="36"/>
      <c r="H114" s="36"/>
      <c r="I114" s="191"/>
      <c r="J114" s="191"/>
      <c r="K114" s="36"/>
      <c r="L114" s="36"/>
      <c r="M114" s="39"/>
      <c r="N114" s="192"/>
      <c r="O114" s="193"/>
      <c r="P114" s="64"/>
      <c r="Q114" s="64"/>
      <c r="R114" s="64"/>
      <c r="S114" s="64"/>
      <c r="T114" s="64"/>
      <c r="U114" s="64"/>
      <c r="V114" s="64"/>
      <c r="W114" s="64"/>
      <c r="X114" s="64"/>
      <c r="Y114" s="65"/>
      <c r="Z114" s="34"/>
      <c r="AA114" s="34"/>
      <c r="AB114" s="34"/>
      <c r="AC114" s="34"/>
      <c r="AD114" s="34"/>
      <c r="AE114" s="34"/>
      <c r="AT114" s="17" t="s">
        <v>133</v>
      </c>
      <c r="AU114" s="17" t="s">
        <v>84</v>
      </c>
    </row>
    <row r="115" spans="1:47" s="2" customFormat="1" ht="19.5">
      <c r="A115" s="34"/>
      <c r="B115" s="35"/>
      <c r="C115" s="36"/>
      <c r="D115" s="189" t="s">
        <v>146</v>
      </c>
      <c r="E115" s="36"/>
      <c r="F115" s="217" t="s">
        <v>179</v>
      </c>
      <c r="G115" s="36"/>
      <c r="H115" s="36"/>
      <c r="I115" s="191"/>
      <c r="J115" s="191"/>
      <c r="K115" s="36"/>
      <c r="L115" s="36"/>
      <c r="M115" s="39"/>
      <c r="N115" s="192"/>
      <c r="O115" s="193"/>
      <c r="P115" s="64"/>
      <c r="Q115" s="64"/>
      <c r="R115" s="64"/>
      <c r="S115" s="64"/>
      <c r="T115" s="64"/>
      <c r="U115" s="64"/>
      <c r="V115" s="64"/>
      <c r="W115" s="64"/>
      <c r="X115" s="64"/>
      <c r="Y115" s="65"/>
      <c r="Z115" s="34"/>
      <c r="AA115" s="34"/>
      <c r="AB115" s="34"/>
      <c r="AC115" s="34"/>
      <c r="AD115" s="34"/>
      <c r="AE115" s="34"/>
      <c r="AT115" s="17" t="s">
        <v>146</v>
      </c>
      <c r="AU115" s="17" t="s">
        <v>84</v>
      </c>
    </row>
    <row r="116" spans="2:51" s="13" customFormat="1" ht="11.25">
      <c r="B116" s="196"/>
      <c r="C116" s="197"/>
      <c r="D116" s="189" t="s">
        <v>137</v>
      </c>
      <c r="E116" s="198" t="s">
        <v>20</v>
      </c>
      <c r="F116" s="199" t="s">
        <v>138</v>
      </c>
      <c r="G116" s="197"/>
      <c r="H116" s="200">
        <v>18</v>
      </c>
      <c r="I116" s="201"/>
      <c r="J116" s="201"/>
      <c r="K116" s="197"/>
      <c r="L116" s="197"/>
      <c r="M116" s="202"/>
      <c r="N116" s="203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5"/>
      <c r="AT116" s="206" t="s">
        <v>137</v>
      </c>
      <c r="AU116" s="206" t="s">
        <v>84</v>
      </c>
      <c r="AV116" s="13" t="s">
        <v>84</v>
      </c>
      <c r="AW116" s="13" t="s">
        <v>5</v>
      </c>
      <c r="AX116" s="13" t="s">
        <v>75</v>
      </c>
      <c r="AY116" s="206" t="s">
        <v>123</v>
      </c>
    </row>
    <row r="117" spans="2:51" s="13" customFormat="1" ht="11.25">
      <c r="B117" s="196"/>
      <c r="C117" s="197"/>
      <c r="D117" s="189" t="s">
        <v>137</v>
      </c>
      <c r="E117" s="198" t="s">
        <v>20</v>
      </c>
      <c r="F117" s="199" t="s">
        <v>139</v>
      </c>
      <c r="G117" s="197"/>
      <c r="H117" s="200">
        <v>7</v>
      </c>
      <c r="I117" s="201"/>
      <c r="J117" s="201"/>
      <c r="K117" s="197"/>
      <c r="L117" s="197"/>
      <c r="M117" s="202"/>
      <c r="N117" s="203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5"/>
      <c r="AT117" s="206" t="s">
        <v>137</v>
      </c>
      <c r="AU117" s="206" t="s">
        <v>84</v>
      </c>
      <c r="AV117" s="13" t="s">
        <v>84</v>
      </c>
      <c r="AW117" s="13" t="s">
        <v>5</v>
      </c>
      <c r="AX117" s="13" t="s">
        <v>75</v>
      </c>
      <c r="AY117" s="206" t="s">
        <v>123</v>
      </c>
    </row>
    <row r="118" spans="2:51" s="14" customFormat="1" ht="11.25">
      <c r="B118" s="218"/>
      <c r="C118" s="219"/>
      <c r="D118" s="189" t="s">
        <v>137</v>
      </c>
      <c r="E118" s="220" t="s">
        <v>20</v>
      </c>
      <c r="F118" s="221" t="s">
        <v>150</v>
      </c>
      <c r="G118" s="219"/>
      <c r="H118" s="222">
        <v>25</v>
      </c>
      <c r="I118" s="223"/>
      <c r="J118" s="223"/>
      <c r="K118" s="219"/>
      <c r="L118" s="219"/>
      <c r="M118" s="224"/>
      <c r="N118" s="225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7"/>
      <c r="AT118" s="228" t="s">
        <v>137</v>
      </c>
      <c r="AU118" s="228" t="s">
        <v>84</v>
      </c>
      <c r="AV118" s="14" t="s">
        <v>131</v>
      </c>
      <c r="AW118" s="14" t="s">
        <v>5</v>
      </c>
      <c r="AX118" s="14" t="s">
        <v>82</v>
      </c>
      <c r="AY118" s="228" t="s">
        <v>123</v>
      </c>
    </row>
    <row r="119" spans="1:65" s="2" customFormat="1" ht="37.9" customHeight="1">
      <c r="A119" s="34"/>
      <c r="B119" s="35"/>
      <c r="C119" s="175" t="s">
        <v>144</v>
      </c>
      <c r="D119" s="175" t="s">
        <v>126</v>
      </c>
      <c r="E119" s="176" t="s">
        <v>180</v>
      </c>
      <c r="F119" s="177" t="s">
        <v>181</v>
      </c>
      <c r="G119" s="178" t="s">
        <v>129</v>
      </c>
      <c r="H119" s="179">
        <v>25</v>
      </c>
      <c r="I119" s="180"/>
      <c r="J119" s="180"/>
      <c r="K119" s="181">
        <f>ROUND(P119*H119,2)</f>
        <v>0</v>
      </c>
      <c r="L119" s="177" t="s">
        <v>20</v>
      </c>
      <c r="M119" s="39"/>
      <c r="N119" s="182" t="s">
        <v>20</v>
      </c>
      <c r="O119" s="183" t="s">
        <v>44</v>
      </c>
      <c r="P119" s="184">
        <f>I119+J119</f>
        <v>0</v>
      </c>
      <c r="Q119" s="184">
        <f>ROUND(I119*H119,2)</f>
        <v>0</v>
      </c>
      <c r="R119" s="184">
        <f>ROUND(J119*H119,2)</f>
        <v>0</v>
      </c>
      <c r="S119" s="64"/>
      <c r="T119" s="185">
        <f>S119*H119</f>
        <v>0</v>
      </c>
      <c r="U119" s="185">
        <v>0</v>
      </c>
      <c r="V119" s="185">
        <f>U119*H119</f>
        <v>0</v>
      </c>
      <c r="W119" s="185">
        <v>0</v>
      </c>
      <c r="X119" s="185">
        <f>W119*H119</f>
        <v>0</v>
      </c>
      <c r="Y119" s="186" t="s">
        <v>20</v>
      </c>
      <c r="Z119" s="34"/>
      <c r="AA119" s="34"/>
      <c r="AB119" s="34"/>
      <c r="AC119" s="34"/>
      <c r="AD119" s="34"/>
      <c r="AE119" s="34"/>
      <c r="AR119" s="187" t="s">
        <v>131</v>
      </c>
      <c r="AT119" s="187" t="s">
        <v>126</v>
      </c>
      <c r="AU119" s="187" t="s">
        <v>84</v>
      </c>
      <c r="AY119" s="17" t="s">
        <v>123</v>
      </c>
      <c r="BE119" s="188">
        <f>IF(O119="základní",K119,0)</f>
        <v>0</v>
      </c>
      <c r="BF119" s="188">
        <f>IF(O119="snížená",K119,0)</f>
        <v>0</v>
      </c>
      <c r="BG119" s="188">
        <f>IF(O119="zákl. přenesená",K119,0)</f>
        <v>0</v>
      </c>
      <c r="BH119" s="188">
        <f>IF(O119="sníž. přenesená",K119,0)</f>
        <v>0</v>
      </c>
      <c r="BI119" s="188">
        <f>IF(O119="nulová",K119,0)</f>
        <v>0</v>
      </c>
      <c r="BJ119" s="17" t="s">
        <v>82</v>
      </c>
      <c r="BK119" s="188">
        <f>ROUND(P119*H119,2)</f>
        <v>0</v>
      </c>
      <c r="BL119" s="17" t="s">
        <v>131</v>
      </c>
      <c r="BM119" s="187" t="s">
        <v>182</v>
      </c>
    </row>
    <row r="120" spans="1:47" s="2" customFormat="1" ht="19.5">
      <c r="A120" s="34"/>
      <c r="B120" s="35"/>
      <c r="C120" s="36"/>
      <c r="D120" s="189" t="s">
        <v>133</v>
      </c>
      <c r="E120" s="36"/>
      <c r="F120" s="190" t="s">
        <v>183</v>
      </c>
      <c r="G120" s="36"/>
      <c r="H120" s="36"/>
      <c r="I120" s="191"/>
      <c r="J120" s="191"/>
      <c r="K120" s="36"/>
      <c r="L120" s="36"/>
      <c r="M120" s="39"/>
      <c r="N120" s="192"/>
      <c r="O120" s="193"/>
      <c r="P120" s="64"/>
      <c r="Q120" s="64"/>
      <c r="R120" s="64"/>
      <c r="S120" s="64"/>
      <c r="T120" s="64"/>
      <c r="U120" s="64"/>
      <c r="V120" s="64"/>
      <c r="W120" s="64"/>
      <c r="X120" s="64"/>
      <c r="Y120" s="65"/>
      <c r="Z120" s="34"/>
      <c r="AA120" s="34"/>
      <c r="AB120" s="34"/>
      <c r="AC120" s="34"/>
      <c r="AD120" s="34"/>
      <c r="AE120" s="34"/>
      <c r="AT120" s="17" t="s">
        <v>133</v>
      </c>
      <c r="AU120" s="17" t="s">
        <v>84</v>
      </c>
    </row>
    <row r="121" spans="1:47" s="2" customFormat="1" ht="19.5">
      <c r="A121" s="34"/>
      <c r="B121" s="35"/>
      <c r="C121" s="36"/>
      <c r="D121" s="189" t="s">
        <v>146</v>
      </c>
      <c r="E121" s="36"/>
      <c r="F121" s="217" t="s">
        <v>184</v>
      </c>
      <c r="G121" s="36"/>
      <c r="H121" s="36"/>
      <c r="I121" s="191"/>
      <c r="J121" s="191"/>
      <c r="K121" s="36"/>
      <c r="L121" s="36"/>
      <c r="M121" s="39"/>
      <c r="N121" s="192"/>
      <c r="O121" s="193"/>
      <c r="P121" s="64"/>
      <c r="Q121" s="64"/>
      <c r="R121" s="64"/>
      <c r="S121" s="64"/>
      <c r="T121" s="64"/>
      <c r="U121" s="64"/>
      <c r="V121" s="64"/>
      <c r="W121" s="64"/>
      <c r="X121" s="64"/>
      <c r="Y121" s="65"/>
      <c r="Z121" s="34"/>
      <c r="AA121" s="34"/>
      <c r="AB121" s="34"/>
      <c r="AC121" s="34"/>
      <c r="AD121" s="34"/>
      <c r="AE121" s="34"/>
      <c r="AT121" s="17" t="s">
        <v>146</v>
      </c>
      <c r="AU121" s="17" t="s">
        <v>84</v>
      </c>
    </row>
    <row r="122" spans="2:51" s="13" customFormat="1" ht="11.25">
      <c r="B122" s="196"/>
      <c r="C122" s="197"/>
      <c r="D122" s="189" t="s">
        <v>137</v>
      </c>
      <c r="E122" s="198" t="s">
        <v>20</v>
      </c>
      <c r="F122" s="199" t="s">
        <v>138</v>
      </c>
      <c r="G122" s="197"/>
      <c r="H122" s="200">
        <v>18</v>
      </c>
      <c r="I122" s="201"/>
      <c r="J122" s="201"/>
      <c r="K122" s="197"/>
      <c r="L122" s="197"/>
      <c r="M122" s="202"/>
      <c r="N122" s="203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5"/>
      <c r="AT122" s="206" t="s">
        <v>137</v>
      </c>
      <c r="AU122" s="206" t="s">
        <v>84</v>
      </c>
      <c r="AV122" s="13" t="s">
        <v>84</v>
      </c>
      <c r="AW122" s="13" t="s">
        <v>5</v>
      </c>
      <c r="AX122" s="13" t="s">
        <v>75</v>
      </c>
      <c r="AY122" s="206" t="s">
        <v>123</v>
      </c>
    </row>
    <row r="123" spans="2:51" s="13" customFormat="1" ht="11.25">
      <c r="B123" s="196"/>
      <c r="C123" s="197"/>
      <c r="D123" s="189" t="s">
        <v>137</v>
      </c>
      <c r="E123" s="198" t="s">
        <v>20</v>
      </c>
      <c r="F123" s="199" t="s">
        <v>139</v>
      </c>
      <c r="G123" s="197"/>
      <c r="H123" s="200">
        <v>7</v>
      </c>
      <c r="I123" s="201"/>
      <c r="J123" s="201"/>
      <c r="K123" s="197"/>
      <c r="L123" s="197"/>
      <c r="M123" s="202"/>
      <c r="N123" s="203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5"/>
      <c r="AT123" s="206" t="s">
        <v>137</v>
      </c>
      <c r="AU123" s="206" t="s">
        <v>84</v>
      </c>
      <c r="AV123" s="13" t="s">
        <v>84</v>
      </c>
      <c r="AW123" s="13" t="s">
        <v>5</v>
      </c>
      <c r="AX123" s="13" t="s">
        <v>75</v>
      </c>
      <c r="AY123" s="206" t="s">
        <v>123</v>
      </c>
    </row>
    <row r="124" spans="2:51" s="14" customFormat="1" ht="11.25">
      <c r="B124" s="218"/>
      <c r="C124" s="219"/>
      <c r="D124" s="189" t="s">
        <v>137</v>
      </c>
      <c r="E124" s="220" t="s">
        <v>20</v>
      </c>
      <c r="F124" s="221" t="s">
        <v>150</v>
      </c>
      <c r="G124" s="219"/>
      <c r="H124" s="222">
        <v>25</v>
      </c>
      <c r="I124" s="223"/>
      <c r="J124" s="223"/>
      <c r="K124" s="219"/>
      <c r="L124" s="219"/>
      <c r="M124" s="224"/>
      <c r="N124" s="225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7"/>
      <c r="AT124" s="228" t="s">
        <v>137</v>
      </c>
      <c r="AU124" s="228" t="s">
        <v>84</v>
      </c>
      <c r="AV124" s="14" t="s">
        <v>131</v>
      </c>
      <c r="AW124" s="14" t="s">
        <v>5</v>
      </c>
      <c r="AX124" s="14" t="s">
        <v>82</v>
      </c>
      <c r="AY124" s="228" t="s">
        <v>123</v>
      </c>
    </row>
    <row r="125" spans="1:65" s="2" customFormat="1" ht="21.75" customHeight="1">
      <c r="A125" s="34"/>
      <c r="B125" s="35"/>
      <c r="C125" s="207" t="s">
        <v>185</v>
      </c>
      <c r="D125" s="207" t="s">
        <v>140</v>
      </c>
      <c r="E125" s="208" t="s">
        <v>186</v>
      </c>
      <c r="F125" s="209" t="s">
        <v>187</v>
      </c>
      <c r="G125" s="210" t="s">
        <v>129</v>
      </c>
      <c r="H125" s="211">
        <v>75</v>
      </c>
      <c r="I125" s="212"/>
      <c r="J125" s="213"/>
      <c r="K125" s="214">
        <f>ROUND(P125*H125,2)</f>
        <v>0</v>
      </c>
      <c r="L125" s="209" t="s">
        <v>20</v>
      </c>
      <c r="M125" s="215"/>
      <c r="N125" s="216" t="s">
        <v>20</v>
      </c>
      <c r="O125" s="183" t="s">
        <v>44</v>
      </c>
      <c r="P125" s="184">
        <f>I125+J125</f>
        <v>0</v>
      </c>
      <c r="Q125" s="184">
        <f>ROUND(I125*H125,2)</f>
        <v>0</v>
      </c>
      <c r="R125" s="184">
        <f>ROUND(J125*H125,2)</f>
        <v>0</v>
      </c>
      <c r="S125" s="64"/>
      <c r="T125" s="185">
        <f>S125*H125</f>
        <v>0</v>
      </c>
      <c r="U125" s="185">
        <v>0.005</v>
      </c>
      <c r="V125" s="185">
        <f>U125*H125</f>
        <v>0.375</v>
      </c>
      <c r="W125" s="185">
        <v>0</v>
      </c>
      <c r="X125" s="185">
        <f>W125*H125</f>
        <v>0</v>
      </c>
      <c r="Y125" s="186" t="s">
        <v>20</v>
      </c>
      <c r="Z125" s="34"/>
      <c r="AA125" s="34"/>
      <c r="AB125" s="34"/>
      <c r="AC125" s="34"/>
      <c r="AD125" s="34"/>
      <c r="AE125" s="34"/>
      <c r="AR125" s="187" t="s">
        <v>144</v>
      </c>
      <c r="AT125" s="187" t="s">
        <v>140</v>
      </c>
      <c r="AU125" s="187" t="s">
        <v>84</v>
      </c>
      <c r="AY125" s="17" t="s">
        <v>123</v>
      </c>
      <c r="BE125" s="188">
        <f>IF(O125="základní",K125,0)</f>
        <v>0</v>
      </c>
      <c r="BF125" s="188">
        <f>IF(O125="snížená",K125,0)</f>
        <v>0</v>
      </c>
      <c r="BG125" s="188">
        <f>IF(O125="zákl. přenesená",K125,0)</f>
        <v>0</v>
      </c>
      <c r="BH125" s="188">
        <f>IF(O125="sníž. přenesená",K125,0)</f>
        <v>0</v>
      </c>
      <c r="BI125" s="188">
        <f>IF(O125="nulová",K125,0)</f>
        <v>0</v>
      </c>
      <c r="BJ125" s="17" t="s">
        <v>82</v>
      </c>
      <c r="BK125" s="188">
        <f>ROUND(P125*H125,2)</f>
        <v>0</v>
      </c>
      <c r="BL125" s="17" t="s">
        <v>131</v>
      </c>
      <c r="BM125" s="187" t="s">
        <v>188</v>
      </c>
    </row>
    <row r="126" spans="1:47" s="2" customFormat="1" ht="11.25">
      <c r="A126" s="34"/>
      <c r="B126" s="35"/>
      <c r="C126" s="36"/>
      <c r="D126" s="189" t="s">
        <v>133</v>
      </c>
      <c r="E126" s="36"/>
      <c r="F126" s="190" t="s">
        <v>187</v>
      </c>
      <c r="G126" s="36"/>
      <c r="H126" s="36"/>
      <c r="I126" s="191"/>
      <c r="J126" s="191"/>
      <c r="K126" s="36"/>
      <c r="L126" s="36"/>
      <c r="M126" s="39"/>
      <c r="N126" s="192"/>
      <c r="O126" s="193"/>
      <c r="P126" s="64"/>
      <c r="Q126" s="64"/>
      <c r="R126" s="64"/>
      <c r="S126" s="64"/>
      <c r="T126" s="64"/>
      <c r="U126" s="64"/>
      <c r="V126" s="64"/>
      <c r="W126" s="64"/>
      <c r="X126" s="64"/>
      <c r="Y126" s="65"/>
      <c r="Z126" s="34"/>
      <c r="AA126" s="34"/>
      <c r="AB126" s="34"/>
      <c r="AC126" s="34"/>
      <c r="AD126" s="34"/>
      <c r="AE126" s="34"/>
      <c r="AT126" s="17" t="s">
        <v>133</v>
      </c>
      <c r="AU126" s="17" t="s">
        <v>84</v>
      </c>
    </row>
    <row r="127" spans="2:51" s="13" customFormat="1" ht="11.25">
      <c r="B127" s="196"/>
      <c r="C127" s="197"/>
      <c r="D127" s="189" t="s">
        <v>137</v>
      </c>
      <c r="E127" s="198" t="s">
        <v>20</v>
      </c>
      <c r="F127" s="199" t="s">
        <v>189</v>
      </c>
      <c r="G127" s="197"/>
      <c r="H127" s="200">
        <v>54</v>
      </c>
      <c r="I127" s="201"/>
      <c r="J127" s="201"/>
      <c r="K127" s="197"/>
      <c r="L127" s="197"/>
      <c r="M127" s="202"/>
      <c r="N127" s="203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5"/>
      <c r="AT127" s="206" t="s">
        <v>137</v>
      </c>
      <c r="AU127" s="206" t="s">
        <v>84</v>
      </c>
      <c r="AV127" s="13" t="s">
        <v>84</v>
      </c>
      <c r="AW127" s="13" t="s">
        <v>5</v>
      </c>
      <c r="AX127" s="13" t="s">
        <v>75</v>
      </c>
      <c r="AY127" s="206" t="s">
        <v>123</v>
      </c>
    </row>
    <row r="128" spans="2:51" s="13" customFormat="1" ht="11.25">
      <c r="B128" s="196"/>
      <c r="C128" s="197"/>
      <c r="D128" s="189" t="s">
        <v>137</v>
      </c>
      <c r="E128" s="198" t="s">
        <v>20</v>
      </c>
      <c r="F128" s="199" t="s">
        <v>190</v>
      </c>
      <c r="G128" s="197"/>
      <c r="H128" s="200">
        <v>21</v>
      </c>
      <c r="I128" s="201"/>
      <c r="J128" s="201"/>
      <c r="K128" s="197"/>
      <c r="L128" s="197"/>
      <c r="M128" s="202"/>
      <c r="N128" s="203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5"/>
      <c r="AT128" s="206" t="s">
        <v>137</v>
      </c>
      <c r="AU128" s="206" t="s">
        <v>84</v>
      </c>
      <c r="AV128" s="13" t="s">
        <v>84</v>
      </c>
      <c r="AW128" s="13" t="s">
        <v>5</v>
      </c>
      <c r="AX128" s="13" t="s">
        <v>75</v>
      </c>
      <c r="AY128" s="206" t="s">
        <v>123</v>
      </c>
    </row>
    <row r="129" spans="2:51" s="14" customFormat="1" ht="11.25">
      <c r="B129" s="218"/>
      <c r="C129" s="219"/>
      <c r="D129" s="189" t="s">
        <v>137</v>
      </c>
      <c r="E129" s="220" t="s">
        <v>20</v>
      </c>
      <c r="F129" s="221" t="s">
        <v>150</v>
      </c>
      <c r="G129" s="219"/>
      <c r="H129" s="222">
        <v>75</v>
      </c>
      <c r="I129" s="223"/>
      <c r="J129" s="223"/>
      <c r="K129" s="219"/>
      <c r="L129" s="219"/>
      <c r="M129" s="224"/>
      <c r="N129" s="225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7"/>
      <c r="AT129" s="228" t="s">
        <v>137</v>
      </c>
      <c r="AU129" s="228" t="s">
        <v>84</v>
      </c>
      <c r="AV129" s="14" t="s">
        <v>131</v>
      </c>
      <c r="AW129" s="14" t="s">
        <v>5</v>
      </c>
      <c r="AX129" s="14" t="s">
        <v>82</v>
      </c>
      <c r="AY129" s="228" t="s">
        <v>123</v>
      </c>
    </row>
    <row r="130" spans="1:65" s="2" customFormat="1" ht="16.5" customHeight="1">
      <c r="A130" s="34"/>
      <c r="B130" s="35"/>
      <c r="C130" s="207" t="s">
        <v>191</v>
      </c>
      <c r="D130" s="207" t="s">
        <v>140</v>
      </c>
      <c r="E130" s="208" t="s">
        <v>192</v>
      </c>
      <c r="F130" s="209" t="s">
        <v>193</v>
      </c>
      <c r="G130" s="210" t="s">
        <v>177</v>
      </c>
      <c r="H130" s="211">
        <v>75</v>
      </c>
      <c r="I130" s="212"/>
      <c r="J130" s="213"/>
      <c r="K130" s="214">
        <f>ROUND(P130*H130,2)</f>
        <v>0</v>
      </c>
      <c r="L130" s="209" t="s">
        <v>20</v>
      </c>
      <c r="M130" s="215"/>
      <c r="N130" s="216" t="s">
        <v>20</v>
      </c>
      <c r="O130" s="183" t="s">
        <v>44</v>
      </c>
      <c r="P130" s="184">
        <f>I130+J130</f>
        <v>0</v>
      </c>
      <c r="Q130" s="184">
        <f>ROUND(I130*H130,2)</f>
        <v>0</v>
      </c>
      <c r="R130" s="184">
        <f>ROUND(J130*H130,2)</f>
        <v>0</v>
      </c>
      <c r="S130" s="64"/>
      <c r="T130" s="185">
        <f>S130*H130</f>
        <v>0</v>
      </c>
      <c r="U130" s="185">
        <v>0.002</v>
      </c>
      <c r="V130" s="185">
        <f>U130*H130</f>
        <v>0.15</v>
      </c>
      <c r="W130" s="185">
        <v>0</v>
      </c>
      <c r="X130" s="185">
        <f>W130*H130</f>
        <v>0</v>
      </c>
      <c r="Y130" s="186" t="s">
        <v>20</v>
      </c>
      <c r="Z130" s="34"/>
      <c r="AA130" s="34"/>
      <c r="AB130" s="34"/>
      <c r="AC130" s="34"/>
      <c r="AD130" s="34"/>
      <c r="AE130" s="34"/>
      <c r="AR130" s="187" t="s">
        <v>144</v>
      </c>
      <c r="AT130" s="187" t="s">
        <v>140</v>
      </c>
      <c r="AU130" s="187" t="s">
        <v>84</v>
      </c>
      <c r="AY130" s="17" t="s">
        <v>123</v>
      </c>
      <c r="BE130" s="188">
        <f>IF(O130="základní",K130,0)</f>
        <v>0</v>
      </c>
      <c r="BF130" s="188">
        <f>IF(O130="snížená",K130,0)</f>
        <v>0</v>
      </c>
      <c r="BG130" s="188">
        <f>IF(O130="zákl. přenesená",K130,0)</f>
        <v>0</v>
      </c>
      <c r="BH130" s="188">
        <f>IF(O130="sníž. přenesená",K130,0)</f>
        <v>0</v>
      </c>
      <c r="BI130" s="188">
        <f>IF(O130="nulová",K130,0)</f>
        <v>0</v>
      </c>
      <c r="BJ130" s="17" t="s">
        <v>82</v>
      </c>
      <c r="BK130" s="188">
        <f>ROUND(P130*H130,2)</f>
        <v>0</v>
      </c>
      <c r="BL130" s="17" t="s">
        <v>131</v>
      </c>
      <c r="BM130" s="187" t="s">
        <v>194</v>
      </c>
    </row>
    <row r="131" spans="1:47" s="2" customFormat="1" ht="11.25">
      <c r="A131" s="34"/>
      <c r="B131" s="35"/>
      <c r="C131" s="36"/>
      <c r="D131" s="189" t="s">
        <v>133</v>
      </c>
      <c r="E131" s="36"/>
      <c r="F131" s="190" t="s">
        <v>193</v>
      </c>
      <c r="G131" s="36"/>
      <c r="H131" s="36"/>
      <c r="I131" s="191"/>
      <c r="J131" s="191"/>
      <c r="K131" s="36"/>
      <c r="L131" s="36"/>
      <c r="M131" s="39"/>
      <c r="N131" s="192"/>
      <c r="O131" s="193"/>
      <c r="P131" s="64"/>
      <c r="Q131" s="64"/>
      <c r="R131" s="64"/>
      <c r="S131" s="64"/>
      <c r="T131" s="64"/>
      <c r="U131" s="64"/>
      <c r="V131" s="64"/>
      <c r="W131" s="64"/>
      <c r="X131" s="64"/>
      <c r="Y131" s="65"/>
      <c r="Z131" s="34"/>
      <c r="AA131" s="34"/>
      <c r="AB131" s="34"/>
      <c r="AC131" s="34"/>
      <c r="AD131" s="34"/>
      <c r="AE131" s="34"/>
      <c r="AT131" s="17" t="s">
        <v>133</v>
      </c>
      <c r="AU131" s="17" t="s">
        <v>84</v>
      </c>
    </row>
    <row r="132" spans="1:47" s="2" customFormat="1" ht="19.5">
      <c r="A132" s="34"/>
      <c r="B132" s="35"/>
      <c r="C132" s="36"/>
      <c r="D132" s="189" t="s">
        <v>146</v>
      </c>
      <c r="E132" s="36"/>
      <c r="F132" s="217" t="s">
        <v>195</v>
      </c>
      <c r="G132" s="36"/>
      <c r="H132" s="36"/>
      <c r="I132" s="191"/>
      <c r="J132" s="191"/>
      <c r="K132" s="36"/>
      <c r="L132" s="36"/>
      <c r="M132" s="39"/>
      <c r="N132" s="192"/>
      <c r="O132" s="193"/>
      <c r="P132" s="64"/>
      <c r="Q132" s="64"/>
      <c r="R132" s="64"/>
      <c r="S132" s="64"/>
      <c r="T132" s="64"/>
      <c r="U132" s="64"/>
      <c r="V132" s="64"/>
      <c r="W132" s="64"/>
      <c r="X132" s="64"/>
      <c r="Y132" s="65"/>
      <c r="Z132" s="34"/>
      <c r="AA132" s="34"/>
      <c r="AB132" s="34"/>
      <c r="AC132" s="34"/>
      <c r="AD132" s="34"/>
      <c r="AE132" s="34"/>
      <c r="AT132" s="17" t="s">
        <v>146</v>
      </c>
      <c r="AU132" s="17" t="s">
        <v>84</v>
      </c>
    </row>
    <row r="133" spans="2:51" s="13" customFormat="1" ht="11.25">
      <c r="B133" s="196"/>
      <c r="C133" s="197"/>
      <c r="D133" s="189" t="s">
        <v>137</v>
      </c>
      <c r="E133" s="198" t="s">
        <v>20</v>
      </c>
      <c r="F133" s="199" t="s">
        <v>189</v>
      </c>
      <c r="G133" s="197"/>
      <c r="H133" s="200">
        <v>54</v>
      </c>
      <c r="I133" s="201"/>
      <c r="J133" s="201"/>
      <c r="K133" s="197"/>
      <c r="L133" s="197"/>
      <c r="M133" s="202"/>
      <c r="N133" s="203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5"/>
      <c r="AT133" s="206" t="s">
        <v>137</v>
      </c>
      <c r="AU133" s="206" t="s">
        <v>84</v>
      </c>
      <c r="AV133" s="13" t="s">
        <v>84</v>
      </c>
      <c r="AW133" s="13" t="s">
        <v>5</v>
      </c>
      <c r="AX133" s="13" t="s">
        <v>75</v>
      </c>
      <c r="AY133" s="206" t="s">
        <v>123</v>
      </c>
    </row>
    <row r="134" spans="2:51" s="13" customFormat="1" ht="11.25">
      <c r="B134" s="196"/>
      <c r="C134" s="197"/>
      <c r="D134" s="189" t="s">
        <v>137</v>
      </c>
      <c r="E134" s="198" t="s">
        <v>20</v>
      </c>
      <c r="F134" s="199" t="s">
        <v>190</v>
      </c>
      <c r="G134" s="197"/>
      <c r="H134" s="200">
        <v>21</v>
      </c>
      <c r="I134" s="201"/>
      <c r="J134" s="201"/>
      <c r="K134" s="197"/>
      <c r="L134" s="197"/>
      <c r="M134" s="202"/>
      <c r="N134" s="203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5"/>
      <c r="AT134" s="206" t="s">
        <v>137</v>
      </c>
      <c r="AU134" s="206" t="s">
        <v>84</v>
      </c>
      <c r="AV134" s="13" t="s">
        <v>84</v>
      </c>
      <c r="AW134" s="13" t="s">
        <v>5</v>
      </c>
      <c r="AX134" s="13" t="s">
        <v>75</v>
      </c>
      <c r="AY134" s="206" t="s">
        <v>123</v>
      </c>
    </row>
    <row r="135" spans="2:51" s="14" customFormat="1" ht="11.25">
      <c r="B135" s="218"/>
      <c r="C135" s="219"/>
      <c r="D135" s="189" t="s">
        <v>137</v>
      </c>
      <c r="E135" s="220" t="s">
        <v>20</v>
      </c>
      <c r="F135" s="221" t="s">
        <v>150</v>
      </c>
      <c r="G135" s="219"/>
      <c r="H135" s="222">
        <v>75</v>
      </c>
      <c r="I135" s="223"/>
      <c r="J135" s="223"/>
      <c r="K135" s="219"/>
      <c r="L135" s="219"/>
      <c r="M135" s="224"/>
      <c r="N135" s="225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7"/>
      <c r="AT135" s="228" t="s">
        <v>137</v>
      </c>
      <c r="AU135" s="228" t="s">
        <v>84</v>
      </c>
      <c r="AV135" s="14" t="s">
        <v>131</v>
      </c>
      <c r="AW135" s="14" t="s">
        <v>5</v>
      </c>
      <c r="AX135" s="14" t="s">
        <v>82</v>
      </c>
      <c r="AY135" s="228" t="s">
        <v>123</v>
      </c>
    </row>
    <row r="136" spans="1:65" s="2" customFormat="1" ht="21.75" customHeight="1">
      <c r="A136" s="34"/>
      <c r="B136" s="35"/>
      <c r="C136" s="175" t="s">
        <v>196</v>
      </c>
      <c r="D136" s="175" t="s">
        <v>126</v>
      </c>
      <c r="E136" s="176" t="s">
        <v>197</v>
      </c>
      <c r="F136" s="177" t="s">
        <v>198</v>
      </c>
      <c r="G136" s="178" t="s">
        <v>129</v>
      </c>
      <c r="H136" s="179">
        <v>25</v>
      </c>
      <c r="I136" s="180"/>
      <c r="J136" s="180"/>
      <c r="K136" s="181">
        <f>ROUND(P136*H136,2)</f>
        <v>0</v>
      </c>
      <c r="L136" s="177" t="s">
        <v>20</v>
      </c>
      <c r="M136" s="39"/>
      <c r="N136" s="182" t="s">
        <v>20</v>
      </c>
      <c r="O136" s="183" t="s">
        <v>44</v>
      </c>
      <c r="P136" s="184">
        <f>I136+J136</f>
        <v>0</v>
      </c>
      <c r="Q136" s="184">
        <f>ROUND(I136*H136,2)</f>
        <v>0</v>
      </c>
      <c r="R136" s="184">
        <f>ROUND(J136*H136,2)</f>
        <v>0</v>
      </c>
      <c r="S136" s="64"/>
      <c r="T136" s="185">
        <f>S136*H136</f>
        <v>0</v>
      </c>
      <c r="U136" s="185">
        <v>0</v>
      </c>
      <c r="V136" s="185">
        <f>U136*H136</f>
        <v>0</v>
      </c>
      <c r="W136" s="185">
        <v>0</v>
      </c>
      <c r="X136" s="185">
        <f>W136*H136</f>
        <v>0</v>
      </c>
      <c r="Y136" s="186" t="s">
        <v>20</v>
      </c>
      <c r="Z136" s="34"/>
      <c r="AA136" s="34"/>
      <c r="AB136" s="34"/>
      <c r="AC136" s="34"/>
      <c r="AD136" s="34"/>
      <c r="AE136" s="34"/>
      <c r="AR136" s="187" t="s">
        <v>131</v>
      </c>
      <c r="AT136" s="187" t="s">
        <v>126</v>
      </c>
      <c r="AU136" s="187" t="s">
        <v>84</v>
      </c>
      <c r="AY136" s="17" t="s">
        <v>123</v>
      </c>
      <c r="BE136" s="188">
        <f>IF(O136="základní",K136,0)</f>
        <v>0</v>
      </c>
      <c r="BF136" s="188">
        <f>IF(O136="snížená",K136,0)</f>
        <v>0</v>
      </c>
      <c r="BG136" s="188">
        <f>IF(O136="zákl. přenesená",K136,0)</f>
        <v>0</v>
      </c>
      <c r="BH136" s="188">
        <f>IF(O136="sníž. přenesená",K136,0)</f>
        <v>0</v>
      </c>
      <c r="BI136" s="188">
        <f>IF(O136="nulová",K136,0)</f>
        <v>0</v>
      </c>
      <c r="BJ136" s="17" t="s">
        <v>82</v>
      </c>
      <c r="BK136" s="188">
        <f>ROUND(P136*H136,2)</f>
        <v>0</v>
      </c>
      <c r="BL136" s="17" t="s">
        <v>131</v>
      </c>
      <c r="BM136" s="187" t="s">
        <v>199</v>
      </c>
    </row>
    <row r="137" spans="1:47" s="2" customFormat="1" ht="11.25">
      <c r="A137" s="34"/>
      <c r="B137" s="35"/>
      <c r="C137" s="36"/>
      <c r="D137" s="189" t="s">
        <v>133</v>
      </c>
      <c r="E137" s="36"/>
      <c r="F137" s="190" t="s">
        <v>198</v>
      </c>
      <c r="G137" s="36"/>
      <c r="H137" s="36"/>
      <c r="I137" s="191"/>
      <c r="J137" s="191"/>
      <c r="K137" s="36"/>
      <c r="L137" s="36"/>
      <c r="M137" s="39"/>
      <c r="N137" s="192"/>
      <c r="O137" s="193"/>
      <c r="P137" s="64"/>
      <c r="Q137" s="64"/>
      <c r="R137" s="64"/>
      <c r="S137" s="64"/>
      <c r="T137" s="64"/>
      <c r="U137" s="64"/>
      <c r="V137" s="64"/>
      <c r="W137" s="64"/>
      <c r="X137" s="64"/>
      <c r="Y137" s="65"/>
      <c r="Z137" s="34"/>
      <c r="AA137" s="34"/>
      <c r="AB137" s="34"/>
      <c r="AC137" s="34"/>
      <c r="AD137" s="34"/>
      <c r="AE137" s="34"/>
      <c r="AT137" s="17" t="s">
        <v>133</v>
      </c>
      <c r="AU137" s="17" t="s">
        <v>84</v>
      </c>
    </row>
    <row r="138" spans="1:47" s="2" customFormat="1" ht="29.25">
      <c r="A138" s="34"/>
      <c r="B138" s="35"/>
      <c r="C138" s="36"/>
      <c r="D138" s="189" t="s">
        <v>146</v>
      </c>
      <c r="E138" s="36"/>
      <c r="F138" s="217" t="s">
        <v>200</v>
      </c>
      <c r="G138" s="36"/>
      <c r="H138" s="36"/>
      <c r="I138" s="191"/>
      <c r="J138" s="191"/>
      <c r="K138" s="36"/>
      <c r="L138" s="36"/>
      <c r="M138" s="39"/>
      <c r="N138" s="192"/>
      <c r="O138" s="193"/>
      <c r="P138" s="64"/>
      <c r="Q138" s="64"/>
      <c r="R138" s="64"/>
      <c r="S138" s="64"/>
      <c r="T138" s="64"/>
      <c r="U138" s="64"/>
      <c r="V138" s="64"/>
      <c r="W138" s="64"/>
      <c r="X138" s="64"/>
      <c r="Y138" s="65"/>
      <c r="Z138" s="34"/>
      <c r="AA138" s="34"/>
      <c r="AB138" s="34"/>
      <c r="AC138" s="34"/>
      <c r="AD138" s="34"/>
      <c r="AE138" s="34"/>
      <c r="AT138" s="17" t="s">
        <v>146</v>
      </c>
      <c r="AU138" s="17" t="s">
        <v>84</v>
      </c>
    </row>
    <row r="139" spans="2:51" s="13" customFormat="1" ht="11.25">
      <c r="B139" s="196"/>
      <c r="C139" s="197"/>
      <c r="D139" s="189" t="s">
        <v>137</v>
      </c>
      <c r="E139" s="198" t="s">
        <v>20</v>
      </c>
      <c r="F139" s="199" t="s">
        <v>138</v>
      </c>
      <c r="G139" s="197"/>
      <c r="H139" s="200">
        <v>18</v>
      </c>
      <c r="I139" s="201"/>
      <c r="J139" s="201"/>
      <c r="K139" s="197"/>
      <c r="L139" s="197"/>
      <c r="M139" s="202"/>
      <c r="N139" s="203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5"/>
      <c r="AT139" s="206" t="s">
        <v>137</v>
      </c>
      <c r="AU139" s="206" t="s">
        <v>84</v>
      </c>
      <c r="AV139" s="13" t="s">
        <v>84</v>
      </c>
      <c r="AW139" s="13" t="s">
        <v>5</v>
      </c>
      <c r="AX139" s="13" t="s">
        <v>75</v>
      </c>
      <c r="AY139" s="206" t="s">
        <v>123</v>
      </c>
    </row>
    <row r="140" spans="2:51" s="13" customFormat="1" ht="11.25">
      <c r="B140" s="196"/>
      <c r="C140" s="197"/>
      <c r="D140" s="189" t="s">
        <v>137</v>
      </c>
      <c r="E140" s="198" t="s">
        <v>20</v>
      </c>
      <c r="F140" s="199" t="s">
        <v>139</v>
      </c>
      <c r="G140" s="197"/>
      <c r="H140" s="200">
        <v>7</v>
      </c>
      <c r="I140" s="201"/>
      <c r="J140" s="201"/>
      <c r="K140" s="197"/>
      <c r="L140" s="197"/>
      <c r="M140" s="202"/>
      <c r="N140" s="203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5"/>
      <c r="AT140" s="206" t="s">
        <v>137</v>
      </c>
      <c r="AU140" s="206" t="s">
        <v>84</v>
      </c>
      <c r="AV140" s="13" t="s">
        <v>84</v>
      </c>
      <c r="AW140" s="13" t="s">
        <v>5</v>
      </c>
      <c r="AX140" s="13" t="s">
        <v>75</v>
      </c>
      <c r="AY140" s="206" t="s">
        <v>123</v>
      </c>
    </row>
    <row r="141" spans="2:51" s="14" customFormat="1" ht="11.25">
      <c r="B141" s="218"/>
      <c r="C141" s="219"/>
      <c r="D141" s="189" t="s">
        <v>137</v>
      </c>
      <c r="E141" s="220" t="s">
        <v>20</v>
      </c>
      <c r="F141" s="221" t="s">
        <v>150</v>
      </c>
      <c r="G141" s="219"/>
      <c r="H141" s="222">
        <v>25</v>
      </c>
      <c r="I141" s="223"/>
      <c r="J141" s="223"/>
      <c r="K141" s="219"/>
      <c r="L141" s="219"/>
      <c r="M141" s="224"/>
      <c r="N141" s="225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7"/>
      <c r="AT141" s="228" t="s">
        <v>137</v>
      </c>
      <c r="AU141" s="228" t="s">
        <v>84</v>
      </c>
      <c r="AV141" s="14" t="s">
        <v>131</v>
      </c>
      <c r="AW141" s="14" t="s">
        <v>5</v>
      </c>
      <c r="AX141" s="14" t="s">
        <v>82</v>
      </c>
      <c r="AY141" s="228" t="s">
        <v>123</v>
      </c>
    </row>
    <row r="142" spans="1:65" s="2" customFormat="1" ht="33" customHeight="1">
      <c r="A142" s="34"/>
      <c r="B142" s="35"/>
      <c r="C142" s="175" t="s">
        <v>201</v>
      </c>
      <c r="D142" s="175" t="s">
        <v>126</v>
      </c>
      <c r="E142" s="176" t="s">
        <v>202</v>
      </c>
      <c r="F142" s="177" t="s">
        <v>203</v>
      </c>
      <c r="G142" s="178" t="s">
        <v>129</v>
      </c>
      <c r="H142" s="179">
        <v>25</v>
      </c>
      <c r="I142" s="180"/>
      <c r="J142" s="180"/>
      <c r="K142" s="181">
        <f>ROUND(P142*H142,2)</f>
        <v>0</v>
      </c>
      <c r="L142" s="177" t="s">
        <v>20</v>
      </c>
      <c r="M142" s="39"/>
      <c r="N142" s="182" t="s">
        <v>20</v>
      </c>
      <c r="O142" s="183" t="s">
        <v>44</v>
      </c>
      <c r="P142" s="184">
        <f>I142+J142</f>
        <v>0</v>
      </c>
      <c r="Q142" s="184">
        <f>ROUND(I142*H142,2)</f>
        <v>0</v>
      </c>
      <c r="R142" s="184">
        <f>ROUND(J142*H142,2)</f>
        <v>0</v>
      </c>
      <c r="S142" s="64"/>
      <c r="T142" s="185">
        <f>S142*H142</f>
        <v>0</v>
      </c>
      <c r="U142" s="185">
        <v>0</v>
      </c>
      <c r="V142" s="185">
        <f>U142*H142</f>
        <v>0</v>
      </c>
      <c r="W142" s="185">
        <v>0</v>
      </c>
      <c r="X142" s="185">
        <f>W142*H142</f>
        <v>0</v>
      </c>
      <c r="Y142" s="186" t="s">
        <v>20</v>
      </c>
      <c r="Z142" s="34"/>
      <c r="AA142" s="34"/>
      <c r="AB142" s="34"/>
      <c r="AC142" s="34"/>
      <c r="AD142" s="34"/>
      <c r="AE142" s="34"/>
      <c r="AR142" s="187" t="s">
        <v>131</v>
      </c>
      <c r="AT142" s="187" t="s">
        <v>126</v>
      </c>
      <c r="AU142" s="187" t="s">
        <v>84</v>
      </c>
      <c r="AY142" s="17" t="s">
        <v>123</v>
      </c>
      <c r="BE142" s="188">
        <f>IF(O142="základní",K142,0)</f>
        <v>0</v>
      </c>
      <c r="BF142" s="188">
        <f>IF(O142="snížená",K142,0)</f>
        <v>0</v>
      </c>
      <c r="BG142" s="188">
        <f>IF(O142="zákl. přenesená",K142,0)</f>
        <v>0</v>
      </c>
      <c r="BH142" s="188">
        <f>IF(O142="sníž. přenesená",K142,0)</f>
        <v>0</v>
      </c>
      <c r="BI142" s="188">
        <f>IF(O142="nulová",K142,0)</f>
        <v>0</v>
      </c>
      <c r="BJ142" s="17" t="s">
        <v>82</v>
      </c>
      <c r="BK142" s="188">
        <f>ROUND(P142*H142,2)</f>
        <v>0</v>
      </c>
      <c r="BL142" s="17" t="s">
        <v>131</v>
      </c>
      <c r="BM142" s="187" t="s">
        <v>204</v>
      </c>
    </row>
    <row r="143" spans="1:47" s="2" customFormat="1" ht="19.5">
      <c r="A143" s="34"/>
      <c r="B143" s="35"/>
      <c r="C143" s="36"/>
      <c r="D143" s="189" t="s">
        <v>133</v>
      </c>
      <c r="E143" s="36"/>
      <c r="F143" s="190" t="s">
        <v>203</v>
      </c>
      <c r="G143" s="36"/>
      <c r="H143" s="36"/>
      <c r="I143" s="191"/>
      <c r="J143" s="191"/>
      <c r="K143" s="36"/>
      <c r="L143" s="36"/>
      <c r="M143" s="39"/>
      <c r="N143" s="192"/>
      <c r="O143" s="193"/>
      <c r="P143" s="64"/>
      <c r="Q143" s="64"/>
      <c r="R143" s="64"/>
      <c r="S143" s="64"/>
      <c r="T143" s="64"/>
      <c r="U143" s="64"/>
      <c r="V143" s="64"/>
      <c r="W143" s="64"/>
      <c r="X143" s="64"/>
      <c r="Y143" s="65"/>
      <c r="Z143" s="34"/>
      <c r="AA143" s="34"/>
      <c r="AB143" s="34"/>
      <c r="AC143" s="34"/>
      <c r="AD143" s="34"/>
      <c r="AE143" s="34"/>
      <c r="AT143" s="17" t="s">
        <v>133</v>
      </c>
      <c r="AU143" s="17" t="s">
        <v>84</v>
      </c>
    </row>
    <row r="144" spans="1:47" s="2" customFormat="1" ht="29.25">
      <c r="A144" s="34"/>
      <c r="B144" s="35"/>
      <c r="C144" s="36"/>
      <c r="D144" s="189" t="s">
        <v>146</v>
      </c>
      <c r="E144" s="36"/>
      <c r="F144" s="217" t="s">
        <v>205</v>
      </c>
      <c r="G144" s="36"/>
      <c r="H144" s="36"/>
      <c r="I144" s="191"/>
      <c r="J144" s="191"/>
      <c r="K144" s="36"/>
      <c r="L144" s="36"/>
      <c r="M144" s="39"/>
      <c r="N144" s="192"/>
      <c r="O144" s="193"/>
      <c r="P144" s="64"/>
      <c r="Q144" s="64"/>
      <c r="R144" s="64"/>
      <c r="S144" s="64"/>
      <c r="T144" s="64"/>
      <c r="U144" s="64"/>
      <c r="V144" s="64"/>
      <c r="W144" s="64"/>
      <c r="X144" s="64"/>
      <c r="Y144" s="65"/>
      <c r="Z144" s="34"/>
      <c r="AA144" s="34"/>
      <c r="AB144" s="34"/>
      <c r="AC144" s="34"/>
      <c r="AD144" s="34"/>
      <c r="AE144" s="34"/>
      <c r="AT144" s="17" t="s">
        <v>146</v>
      </c>
      <c r="AU144" s="17" t="s">
        <v>84</v>
      </c>
    </row>
    <row r="145" spans="2:51" s="13" customFormat="1" ht="11.25">
      <c r="B145" s="196"/>
      <c r="C145" s="197"/>
      <c r="D145" s="189" t="s">
        <v>137</v>
      </c>
      <c r="E145" s="198" t="s">
        <v>20</v>
      </c>
      <c r="F145" s="199" t="s">
        <v>138</v>
      </c>
      <c r="G145" s="197"/>
      <c r="H145" s="200">
        <v>18</v>
      </c>
      <c r="I145" s="201"/>
      <c r="J145" s="201"/>
      <c r="K145" s="197"/>
      <c r="L145" s="197"/>
      <c r="M145" s="202"/>
      <c r="N145" s="203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5"/>
      <c r="AT145" s="206" t="s">
        <v>137</v>
      </c>
      <c r="AU145" s="206" t="s">
        <v>84</v>
      </c>
      <c r="AV145" s="13" t="s">
        <v>84</v>
      </c>
      <c r="AW145" s="13" t="s">
        <v>5</v>
      </c>
      <c r="AX145" s="13" t="s">
        <v>75</v>
      </c>
      <c r="AY145" s="206" t="s">
        <v>123</v>
      </c>
    </row>
    <row r="146" spans="2:51" s="13" customFormat="1" ht="11.25">
      <c r="B146" s="196"/>
      <c r="C146" s="197"/>
      <c r="D146" s="189" t="s">
        <v>137</v>
      </c>
      <c r="E146" s="198" t="s">
        <v>20</v>
      </c>
      <c r="F146" s="199" t="s">
        <v>139</v>
      </c>
      <c r="G146" s="197"/>
      <c r="H146" s="200">
        <v>7</v>
      </c>
      <c r="I146" s="201"/>
      <c r="J146" s="201"/>
      <c r="K146" s="197"/>
      <c r="L146" s="197"/>
      <c r="M146" s="202"/>
      <c r="N146" s="203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5"/>
      <c r="AT146" s="206" t="s">
        <v>137</v>
      </c>
      <c r="AU146" s="206" t="s">
        <v>84</v>
      </c>
      <c r="AV146" s="13" t="s">
        <v>84</v>
      </c>
      <c r="AW146" s="13" t="s">
        <v>5</v>
      </c>
      <c r="AX146" s="13" t="s">
        <v>75</v>
      </c>
      <c r="AY146" s="206" t="s">
        <v>123</v>
      </c>
    </row>
    <row r="147" spans="2:51" s="14" customFormat="1" ht="11.25">
      <c r="B147" s="218"/>
      <c r="C147" s="219"/>
      <c r="D147" s="189" t="s">
        <v>137</v>
      </c>
      <c r="E147" s="220" t="s">
        <v>20</v>
      </c>
      <c r="F147" s="221" t="s">
        <v>150</v>
      </c>
      <c r="G147" s="219"/>
      <c r="H147" s="222">
        <v>25</v>
      </c>
      <c r="I147" s="223"/>
      <c r="J147" s="223"/>
      <c r="K147" s="219"/>
      <c r="L147" s="219"/>
      <c r="M147" s="224"/>
      <c r="N147" s="225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7"/>
      <c r="AT147" s="228" t="s">
        <v>137</v>
      </c>
      <c r="AU147" s="228" t="s">
        <v>84</v>
      </c>
      <c r="AV147" s="14" t="s">
        <v>131</v>
      </c>
      <c r="AW147" s="14" t="s">
        <v>5</v>
      </c>
      <c r="AX147" s="14" t="s">
        <v>82</v>
      </c>
      <c r="AY147" s="228" t="s">
        <v>123</v>
      </c>
    </row>
    <row r="148" spans="1:65" s="2" customFormat="1" ht="24.2" customHeight="1">
      <c r="A148" s="34"/>
      <c r="B148" s="35"/>
      <c r="C148" s="175" t="s">
        <v>206</v>
      </c>
      <c r="D148" s="175" t="s">
        <v>126</v>
      </c>
      <c r="E148" s="176" t="s">
        <v>207</v>
      </c>
      <c r="F148" s="177" t="s">
        <v>208</v>
      </c>
      <c r="G148" s="178" t="s">
        <v>129</v>
      </c>
      <c r="H148" s="179">
        <v>25</v>
      </c>
      <c r="I148" s="180"/>
      <c r="J148" s="180"/>
      <c r="K148" s="181">
        <f>ROUND(P148*H148,2)</f>
        <v>0</v>
      </c>
      <c r="L148" s="177" t="s">
        <v>209</v>
      </c>
      <c r="M148" s="39"/>
      <c r="N148" s="182" t="s">
        <v>20</v>
      </c>
      <c r="O148" s="183" t="s">
        <v>44</v>
      </c>
      <c r="P148" s="184">
        <f>I148+J148</f>
        <v>0</v>
      </c>
      <c r="Q148" s="184">
        <f>ROUND(I148*H148,2)</f>
        <v>0</v>
      </c>
      <c r="R148" s="184">
        <f>ROUND(J148*H148,2)</f>
        <v>0</v>
      </c>
      <c r="S148" s="64"/>
      <c r="T148" s="185">
        <f>S148*H148</f>
        <v>0</v>
      </c>
      <c r="U148" s="185">
        <v>0.00208</v>
      </c>
      <c r="V148" s="185">
        <f>U148*H148</f>
        <v>0.052</v>
      </c>
      <c r="W148" s="185">
        <v>0</v>
      </c>
      <c r="X148" s="185">
        <f>W148*H148</f>
        <v>0</v>
      </c>
      <c r="Y148" s="186" t="s">
        <v>20</v>
      </c>
      <c r="Z148" s="34"/>
      <c r="AA148" s="34"/>
      <c r="AB148" s="34"/>
      <c r="AC148" s="34"/>
      <c r="AD148" s="34"/>
      <c r="AE148" s="34"/>
      <c r="AR148" s="187" t="s">
        <v>131</v>
      </c>
      <c r="AT148" s="187" t="s">
        <v>126</v>
      </c>
      <c r="AU148" s="187" t="s">
        <v>84</v>
      </c>
      <c r="AY148" s="17" t="s">
        <v>123</v>
      </c>
      <c r="BE148" s="188">
        <f>IF(O148="základní",K148,0)</f>
        <v>0</v>
      </c>
      <c r="BF148" s="188">
        <f>IF(O148="snížená",K148,0)</f>
        <v>0</v>
      </c>
      <c r="BG148" s="188">
        <f>IF(O148="zákl. přenesená",K148,0)</f>
        <v>0</v>
      </c>
      <c r="BH148" s="188">
        <f>IF(O148="sníž. přenesená",K148,0)</f>
        <v>0</v>
      </c>
      <c r="BI148" s="188">
        <f>IF(O148="nulová",K148,0)</f>
        <v>0</v>
      </c>
      <c r="BJ148" s="17" t="s">
        <v>82</v>
      </c>
      <c r="BK148" s="188">
        <f>ROUND(P148*H148,2)</f>
        <v>0</v>
      </c>
      <c r="BL148" s="17" t="s">
        <v>131</v>
      </c>
      <c r="BM148" s="187" t="s">
        <v>210</v>
      </c>
    </row>
    <row r="149" spans="1:47" s="2" customFormat="1" ht="19.5">
      <c r="A149" s="34"/>
      <c r="B149" s="35"/>
      <c r="C149" s="36"/>
      <c r="D149" s="189" t="s">
        <v>133</v>
      </c>
      <c r="E149" s="36"/>
      <c r="F149" s="190" t="s">
        <v>211</v>
      </c>
      <c r="G149" s="36"/>
      <c r="H149" s="36"/>
      <c r="I149" s="191"/>
      <c r="J149" s="191"/>
      <c r="K149" s="36"/>
      <c r="L149" s="36"/>
      <c r="M149" s="39"/>
      <c r="N149" s="192"/>
      <c r="O149" s="193"/>
      <c r="P149" s="64"/>
      <c r="Q149" s="64"/>
      <c r="R149" s="64"/>
      <c r="S149" s="64"/>
      <c r="T149" s="64"/>
      <c r="U149" s="64"/>
      <c r="V149" s="64"/>
      <c r="W149" s="64"/>
      <c r="X149" s="64"/>
      <c r="Y149" s="65"/>
      <c r="Z149" s="34"/>
      <c r="AA149" s="34"/>
      <c r="AB149" s="34"/>
      <c r="AC149" s="34"/>
      <c r="AD149" s="34"/>
      <c r="AE149" s="34"/>
      <c r="AT149" s="17" t="s">
        <v>133</v>
      </c>
      <c r="AU149" s="17" t="s">
        <v>84</v>
      </c>
    </row>
    <row r="150" spans="1:47" s="2" customFormat="1" ht="11.25">
      <c r="A150" s="34"/>
      <c r="B150" s="35"/>
      <c r="C150" s="36"/>
      <c r="D150" s="194" t="s">
        <v>135</v>
      </c>
      <c r="E150" s="36"/>
      <c r="F150" s="195" t="s">
        <v>212</v>
      </c>
      <c r="G150" s="36"/>
      <c r="H150" s="36"/>
      <c r="I150" s="191"/>
      <c r="J150" s="191"/>
      <c r="K150" s="36"/>
      <c r="L150" s="36"/>
      <c r="M150" s="39"/>
      <c r="N150" s="192"/>
      <c r="O150" s="193"/>
      <c r="P150" s="64"/>
      <c r="Q150" s="64"/>
      <c r="R150" s="64"/>
      <c r="S150" s="64"/>
      <c r="T150" s="64"/>
      <c r="U150" s="64"/>
      <c r="V150" s="64"/>
      <c r="W150" s="64"/>
      <c r="X150" s="64"/>
      <c r="Y150" s="65"/>
      <c r="Z150" s="34"/>
      <c r="AA150" s="34"/>
      <c r="AB150" s="34"/>
      <c r="AC150" s="34"/>
      <c r="AD150" s="34"/>
      <c r="AE150" s="34"/>
      <c r="AT150" s="17" t="s">
        <v>135</v>
      </c>
      <c r="AU150" s="17" t="s">
        <v>84</v>
      </c>
    </row>
    <row r="151" spans="1:65" s="2" customFormat="1" ht="24.2" customHeight="1">
      <c r="A151" s="34"/>
      <c r="B151" s="35"/>
      <c r="C151" s="175" t="s">
        <v>213</v>
      </c>
      <c r="D151" s="175" t="s">
        <v>126</v>
      </c>
      <c r="E151" s="176" t="s">
        <v>214</v>
      </c>
      <c r="F151" s="177" t="s">
        <v>215</v>
      </c>
      <c r="G151" s="178" t="s">
        <v>216</v>
      </c>
      <c r="H151" s="179">
        <v>45</v>
      </c>
      <c r="I151" s="180"/>
      <c r="J151" s="180"/>
      <c r="K151" s="181">
        <f>ROUND(P151*H151,2)</f>
        <v>0</v>
      </c>
      <c r="L151" s="177" t="s">
        <v>20</v>
      </c>
      <c r="M151" s="39"/>
      <c r="N151" s="182" t="s">
        <v>20</v>
      </c>
      <c r="O151" s="183" t="s">
        <v>44</v>
      </c>
      <c r="P151" s="184">
        <f>I151+J151</f>
        <v>0</v>
      </c>
      <c r="Q151" s="184">
        <f>ROUND(I151*H151,2)</f>
        <v>0</v>
      </c>
      <c r="R151" s="184">
        <f>ROUND(J151*H151,2)</f>
        <v>0</v>
      </c>
      <c r="S151" s="64"/>
      <c r="T151" s="185">
        <f>S151*H151</f>
        <v>0</v>
      </c>
      <c r="U151" s="185">
        <v>0</v>
      </c>
      <c r="V151" s="185">
        <f>U151*H151</f>
        <v>0</v>
      </c>
      <c r="W151" s="185">
        <v>0</v>
      </c>
      <c r="X151" s="185">
        <f>W151*H151</f>
        <v>0</v>
      </c>
      <c r="Y151" s="186" t="s">
        <v>20</v>
      </c>
      <c r="Z151" s="34"/>
      <c r="AA151" s="34"/>
      <c r="AB151" s="34"/>
      <c r="AC151" s="34"/>
      <c r="AD151" s="34"/>
      <c r="AE151" s="34"/>
      <c r="AR151" s="187" t="s">
        <v>131</v>
      </c>
      <c r="AT151" s="187" t="s">
        <v>126</v>
      </c>
      <c r="AU151" s="187" t="s">
        <v>84</v>
      </c>
      <c r="AY151" s="17" t="s">
        <v>123</v>
      </c>
      <c r="BE151" s="188">
        <f>IF(O151="základní",K151,0)</f>
        <v>0</v>
      </c>
      <c r="BF151" s="188">
        <f>IF(O151="snížená",K151,0)</f>
        <v>0</v>
      </c>
      <c r="BG151" s="188">
        <f>IF(O151="zákl. přenesená",K151,0)</f>
        <v>0</v>
      </c>
      <c r="BH151" s="188">
        <f>IF(O151="sníž. přenesená",K151,0)</f>
        <v>0</v>
      </c>
      <c r="BI151" s="188">
        <f>IF(O151="nulová",K151,0)</f>
        <v>0</v>
      </c>
      <c r="BJ151" s="17" t="s">
        <v>82</v>
      </c>
      <c r="BK151" s="188">
        <f>ROUND(P151*H151,2)</f>
        <v>0</v>
      </c>
      <c r="BL151" s="17" t="s">
        <v>131</v>
      </c>
      <c r="BM151" s="187" t="s">
        <v>217</v>
      </c>
    </row>
    <row r="152" spans="1:47" s="2" customFormat="1" ht="19.5">
      <c r="A152" s="34"/>
      <c r="B152" s="35"/>
      <c r="C152" s="36"/>
      <c r="D152" s="189" t="s">
        <v>133</v>
      </c>
      <c r="E152" s="36"/>
      <c r="F152" s="190" t="s">
        <v>215</v>
      </c>
      <c r="G152" s="36"/>
      <c r="H152" s="36"/>
      <c r="I152" s="191"/>
      <c r="J152" s="191"/>
      <c r="K152" s="36"/>
      <c r="L152" s="36"/>
      <c r="M152" s="39"/>
      <c r="N152" s="192"/>
      <c r="O152" s="193"/>
      <c r="P152" s="64"/>
      <c r="Q152" s="64"/>
      <c r="R152" s="64"/>
      <c r="S152" s="64"/>
      <c r="T152" s="64"/>
      <c r="U152" s="64"/>
      <c r="V152" s="64"/>
      <c r="W152" s="64"/>
      <c r="X152" s="64"/>
      <c r="Y152" s="65"/>
      <c r="Z152" s="34"/>
      <c r="AA152" s="34"/>
      <c r="AB152" s="34"/>
      <c r="AC152" s="34"/>
      <c r="AD152" s="34"/>
      <c r="AE152" s="34"/>
      <c r="AT152" s="17" t="s">
        <v>133</v>
      </c>
      <c r="AU152" s="17" t="s">
        <v>84</v>
      </c>
    </row>
    <row r="153" spans="2:51" s="13" customFormat="1" ht="11.25">
      <c r="B153" s="196"/>
      <c r="C153" s="197"/>
      <c r="D153" s="189" t="s">
        <v>137</v>
      </c>
      <c r="E153" s="198" t="s">
        <v>20</v>
      </c>
      <c r="F153" s="199" t="s">
        <v>218</v>
      </c>
      <c r="G153" s="197"/>
      <c r="H153" s="200">
        <v>30.6</v>
      </c>
      <c r="I153" s="201"/>
      <c r="J153" s="201"/>
      <c r="K153" s="197"/>
      <c r="L153" s="197"/>
      <c r="M153" s="202"/>
      <c r="N153" s="203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5"/>
      <c r="AT153" s="206" t="s">
        <v>137</v>
      </c>
      <c r="AU153" s="206" t="s">
        <v>84</v>
      </c>
      <c r="AV153" s="13" t="s">
        <v>84</v>
      </c>
      <c r="AW153" s="13" t="s">
        <v>5</v>
      </c>
      <c r="AX153" s="13" t="s">
        <v>75</v>
      </c>
      <c r="AY153" s="206" t="s">
        <v>123</v>
      </c>
    </row>
    <row r="154" spans="2:51" s="13" customFormat="1" ht="11.25">
      <c r="B154" s="196"/>
      <c r="C154" s="197"/>
      <c r="D154" s="189" t="s">
        <v>137</v>
      </c>
      <c r="E154" s="198" t="s">
        <v>20</v>
      </c>
      <c r="F154" s="199" t="s">
        <v>219</v>
      </c>
      <c r="G154" s="197"/>
      <c r="H154" s="200">
        <v>14.4</v>
      </c>
      <c r="I154" s="201"/>
      <c r="J154" s="201"/>
      <c r="K154" s="197"/>
      <c r="L154" s="197"/>
      <c r="M154" s="202"/>
      <c r="N154" s="203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5"/>
      <c r="AT154" s="206" t="s">
        <v>137</v>
      </c>
      <c r="AU154" s="206" t="s">
        <v>84</v>
      </c>
      <c r="AV154" s="13" t="s">
        <v>84</v>
      </c>
      <c r="AW154" s="13" t="s">
        <v>5</v>
      </c>
      <c r="AX154" s="13" t="s">
        <v>75</v>
      </c>
      <c r="AY154" s="206" t="s">
        <v>123</v>
      </c>
    </row>
    <row r="155" spans="2:51" s="14" customFormat="1" ht="11.25">
      <c r="B155" s="218"/>
      <c r="C155" s="219"/>
      <c r="D155" s="189" t="s">
        <v>137</v>
      </c>
      <c r="E155" s="220" t="s">
        <v>20</v>
      </c>
      <c r="F155" s="221" t="s">
        <v>150</v>
      </c>
      <c r="G155" s="219"/>
      <c r="H155" s="222">
        <v>45</v>
      </c>
      <c r="I155" s="223"/>
      <c r="J155" s="223"/>
      <c r="K155" s="219"/>
      <c r="L155" s="219"/>
      <c r="M155" s="224"/>
      <c r="N155" s="225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7"/>
      <c r="AT155" s="228" t="s">
        <v>137</v>
      </c>
      <c r="AU155" s="228" t="s">
        <v>84</v>
      </c>
      <c r="AV155" s="14" t="s">
        <v>131</v>
      </c>
      <c r="AW155" s="14" t="s">
        <v>5</v>
      </c>
      <c r="AX155" s="14" t="s">
        <v>82</v>
      </c>
      <c r="AY155" s="228" t="s">
        <v>123</v>
      </c>
    </row>
    <row r="156" spans="1:65" s="2" customFormat="1" ht="16.5" customHeight="1">
      <c r="A156" s="34"/>
      <c r="B156" s="35"/>
      <c r="C156" s="207" t="s">
        <v>9</v>
      </c>
      <c r="D156" s="207" t="s">
        <v>140</v>
      </c>
      <c r="E156" s="208" t="s">
        <v>220</v>
      </c>
      <c r="F156" s="209" t="s">
        <v>221</v>
      </c>
      <c r="G156" s="210" t="s">
        <v>154</v>
      </c>
      <c r="H156" s="211">
        <v>4.5</v>
      </c>
      <c r="I156" s="212"/>
      <c r="J156" s="213"/>
      <c r="K156" s="214">
        <f>ROUND(P156*H156,2)</f>
        <v>0</v>
      </c>
      <c r="L156" s="209" t="s">
        <v>20</v>
      </c>
      <c r="M156" s="215"/>
      <c r="N156" s="216" t="s">
        <v>20</v>
      </c>
      <c r="O156" s="183" t="s">
        <v>44</v>
      </c>
      <c r="P156" s="184">
        <f>I156+J156</f>
        <v>0</v>
      </c>
      <c r="Q156" s="184">
        <f>ROUND(I156*H156,2)</f>
        <v>0</v>
      </c>
      <c r="R156" s="184">
        <f>ROUND(J156*H156,2)</f>
        <v>0</v>
      </c>
      <c r="S156" s="64"/>
      <c r="T156" s="185">
        <f>S156*H156</f>
        <v>0</v>
      </c>
      <c r="U156" s="185">
        <v>0.2</v>
      </c>
      <c r="V156" s="185">
        <f>U156*H156</f>
        <v>0.9</v>
      </c>
      <c r="W156" s="185">
        <v>0</v>
      </c>
      <c r="X156" s="185">
        <f>W156*H156</f>
        <v>0</v>
      </c>
      <c r="Y156" s="186" t="s">
        <v>20</v>
      </c>
      <c r="Z156" s="34"/>
      <c r="AA156" s="34"/>
      <c r="AB156" s="34"/>
      <c r="AC156" s="34"/>
      <c r="AD156" s="34"/>
      <c r="AE156" s="34"/>
      <c r="AR156" s="187" t="s">
        <v>144</v>
      </c>
      <c r="AT156" s="187" t="s">
        <v>140</v>
      </c>
      <c r="AU156" s="187" t="s">
        <v>84</v>
      </c>
      <c r="AY156" s="17" t="s">
        <v>123</v>
      </c>
      <c r="BE156" s="188">
        <f>IF(O156="základní",K156,0)</f>
        <v>0</v>
      </c>
      <c r="BF156" s="188">
        <f>IF(O156="snížená",K156,0)</f>
        <v>0</v>
      </c>
      <c r="BG156" s="188">
        <f>IF(O156="zákl. přenesená",K156,0)</f>
        <v>0</v>
      </c>
      <c r="BH156" s="188">
        <f>IF(O156="sníž. přenesená",K156,0)</f>
        <v>0</v>
      </c>
      <c r="BI156" s="188">
        <f>IF(O156="nulová",K156,0)</f>
        <v>0</v>
      </c>
      <c r="BJ156" s="17" t="s">
        <v>82</v>
      </c>
      <c r="BK156" s="188">
        <f>ROUND(P156*H156,2)</f>
        <v>0</v>
      </c>
      <c r="BL156" s="17" t="s">
        <v>131</v>
      </c>
      <c r="BM156" s="187" t="s">
        <v>222</v>
      </c>
    </row>
    <row r="157" spans="1:47" s="2" customFormat="1" ht="11.25">
      <c r="A157" s="34"/>
      <c r="B157" s="35"/>
      <c r="C157" s="36"/>
      <c r="D157" s="189" t="s">
        <v>133</v>
      </c>
      <c r="E157" s="36"/>
      <c r="F157" s="190" t="s">
        <v>221</v>
      </c>
      <c r="G157" s="36"/>
      <c r="H157" s="36"/>
      <c r="I157" s="191"/>
      <c r="J157" s="191"/>
      <c r="K157" s="36"/>
      <c r="L157" s="36"/>
      <c r="M157" s="39"/>
      <c r="N157" s="192"/>
      <c r="O157" s="193"/>
      <c r="P157" s="64"/>
      <c r="Q157" s="64"/>
      <c r="R157" s="64"/>
      <c r="S157" s="64"/>
      <c r="T157" s="64"/>
      <c r="U157" s="64"/>
      <c r="V157" s="64"/>
      <c r="W157" s="64"/>
      <c r="X157" s="64"/>
      <c r="Y157" s="65"/>
      <c r="Z157" s="34"/>
      <c r="AA157" s="34"/>
      <c r="AB157" s="34"/>
      <c r="AC157" s="34"/>
      <c r="AD157" s="34"/>
      <c r="AE157" s="34"/>
      <c r="AT157" s="17" t="s">
        <v>133</v>
      </c>
      <c r="AU157" s="17" t="s">
        <v>84</v>
      </c>
    </row>
    <row r="158" spans="1:47" s="2" customFormat="1" ht="19.5">
      <c r="A158" s="34"/>
      <c r="B158" s="35"/>
      <c r="C158" s="36"/>
      <c r="D158" s="189" t="s">
        <v>146</v>
      </c>
      <c r="E158" s="36"/>
      <c r="F158" s="217" t="s">
        <v>223</v>
      </c>
      <c r="G158" s="36"/>
      <c r="H158" s="36"/>
      <c r="I158" s="191"/>
      <c r="J158" s="191"/>
      <c r="K158" s="36"/>
      <c r="L158" s="36"/>
      <c r="M158" s="39"/>
      <c r="N158" s="192"/>
      <c r="O158" s="193"/>
      <c r="P158" s="64"/>
      <c r="Q158" s="64"/>
      <c r="R158" s="64"/>
      <c r="S158" s="64"/>
      <c r="T158" s="64"/>
      <c r="U158" s="64"/>
      <c r="V158" s="64"/>
      <c r="W158" s="64"/>
      <c r="X158" s="64"/>
      <c r="Y158" s="65"/>
      <c r="Z158" s="34"/>
      <c r="AA158" s="34"/>
      <c r="AB158" s="34"/>
      <c r="AC158" s="34"/>
      <c r="AD158" s="34"/>
      <c r="AE158" s="34"/>
      <c r="AT158" s="17" t="s">
        <v>146</v>
      </c>
      <c r="AU158" s="17" t="s">
        <v>84</v>
      </c>
    </row>
    <row r="159" spans="2:51" s="13" customFormat="1" ht="11.25">
      <c r="B159" s="196"/>
      <c r="C159" s="197"/>
      <c r="D159" s="189" t="s">
        <v>137</v>
      </c>
      <c r="E159" s="198" t="s">
        <v>20</v>
      </c>
      <c r="F159" s="199" t="s">
        <v>224</v>
      </c>
      <c r="G159" s="197"/>
      <c r="H159" s="200">
        <v>4.5</v>
      </c>
      <c r="I159" s="201"/>
      <c r="J159" s="201"/>
      <c r="K159" s="197"/>
      <c r="L159" s="197"/>
      <c r="M159" s="202"/>
      <c r="N159" s="203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5"/>
      <c r="AT159" s="206" t="s">
        <v>137</v>
      </c>
      <c r="AU159" s="206" t="s">
        <v>84</v>
      </c>
      <c r="AV159" s="13" t="s">
        <v>84</v>
      </c>
      <c r="AW159" s="13" t="s">
        <v>5</v>
      </c>
      <c r="AX159" s="13" t="s">
        <v>75</v>
      </c>
      <c r="AY159" s="206" t="s">
        <v>123</v>
      </c>
    </row>
    <row r="160" spans="2:51" s="14" customFormat="1" ht="11.25">
      <c r="B160" s="218"/>
      <c r="C160" s="219"/>
      <c r="D160" s="189" t="s">
        <v>137</v>
      </c>
      <c r="E160" s="220" t="s">
        <v>20</v>
      </c>
      <c r="F160" s="221" t="s">
        <v>150</v>
      </c>
      <c r="G160" s="219"/>
      <c r="H160" s="222">
        <v>4.5</v>
      </c>
      <c r="I160" s="223"/>
      <c r="J160" s="223"/>
      <c r="K160" s="219"/>
      <c r="L160" s="219"/>
      <c r="M160" s="224"/>
      <c r="N160" s="225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7"/>
      <c r="AT160" s="228" t="s">
        <v>137</v>
      </c>
      <c r="AU160" s="228" t="s">
        <v>84</v>
      </c>
      <c r="AV160" s="14" t="s">
        <v>131</v>
      </c>
      <c r="AW160" s="14" t="s">
        <v>5</v>
      </c>
      <c r="AX160" s="14" t="s">
        <v>82</v>
      </c>
      <c r="AY160" s="228" t="s">
        <v>123</v>
      </c>
    </row>
    <row r="161" spans="2:63" s="12" customFormat="1" ht="22.9" customHeight="1">
      <c r="B161" s="158"/>
      <c r="C161" s="159"/>
      <c r="D161" s="160" t="s">
        <v>74</v>
      </c>
      <c r="E161" s="173" t="s">
        <v>225</v>
      </c>
      <c r="F161" s="173" t="s">
        <v>226</v>
      </c>
      <c r="G161" s="159"/>
      <c r="H161" s="159"/>
      <c r="I161" s="162"/>
      <c r="J161" s="162"/>
      <c r="K161" s="174">
        <f>BK161</f>
        <v>0</v>
      </c>
      <c r="L161" s="159"/>
      <c r="M161" s="164"/>
      <c r="N161" s="165"/>
      <c r="O161" s="166"/>
      <c r="P161" s="166"/>
      <c r="Q161" s="167">
        <f>SUM(Q162:Q185)</f>
        <v>0</v>
      </c>
      <c r="R161" s="167">
        <f>SUM(R162:R185)</f>
        <v>0</v>
      </c>
      <c r="S161" s="166"/>
      <c r="T161" s="168">
        <f>SUM(T162:T185)</f>
        <v>0</v>
      </c>
      <c r="U161" s="166"/>
      <c r="V161" s="168">
        <f>SUM(V162:V185)</f>
        <v>2.5000000000000004</v>
      </c>
      <c r="W161" s="166"/>
      <c r="X161" s="168">
        <f>SUM(X162:X185)</f>
        <v>0</v>
      </c>
      <c r="Y161" s="169"/>
      <c r="AR161" s="170" t="s">
        <v>82</v>
      </c>
      <c r="AT161" s="171" t="s">
        <v>74</v>
      </c>
      <c r="AU161" s="171" t="s">
        <v>82</v>
      </c>
      <c r="AY161" s="170" t="s">
        <v>123</v>
      </c>
      <c r="BK161" s="172">
        <f>SUM(BK162:BK185)</f>
        <v>0</v>
      </c>
    </row>
    <row r="162" spans="1:65" s="2" customFormat="1" ht="24.2" customHeight="1">
      <c r="A162" s="34"/>
      <c r="B162" s="35"/>
      <c r="C162" s="207" t="s">
        <v>227</v>
      </c>
      <c r="D162" s="207" t="s">
        <v>140</v>
      </c>
      <c r="E162" s="208" t="s">
        <v>228</v>
      </c>
      <c r="F162" s="209" t="s">
        <v>229</v>
      </c>
      <c r="G162" s="210" t="s">
        <v>20</v>
      </c>
      <c r="H162" s="211">
        <v>2</v>
      </c>
      <c r="I162" s="212"/>
      <c r="J162" s="213"/>
      <c r="K162" s="214">
        <f>ROUND(P162*H162,2)</f>
        <v>0</v>
      </c>
      <c r="L162" s="209" t="s">
        <v>20</v>
      </c>
      <c r="M162" s="215"/>
      <c r="N162" s="216" t="s">
        <v>20</v>
      </c>
      <c r="O162" s="183" t="s">
        <v>44</v>
      </c>
      <c r="P162" s="184">
        <f>I162+J162</f>
        <v>0</v>
      </c>
      <c r="Q162" s="184">
        <f>ROUND(I162*H162,2)</f>
        <v>0</v>
      </c>
      <c r="R162" s="184">
        <f>ROUND(J162*H162,2)</f>
        <v>0</v>
      </c>
      <c r="S162" s="64"/>
      <c r="T162" s="185">
        <f>S162*H162</f>
        <v>0</v>
      </c>
      <c r="U162" s="185">
        <v>0.1</v>
      </c>
      <c r="V162" s="185">
        <f>U162*H162</f>
        <v>0.2</v>
      </c>
      <c r="W162" s="185">
        <v>0</v>
      </c>
      <c r="X162" s="185">
        <f>W162*H162</f>
        <v>0</v>
      </c>
      <c r="Y162" s="186" t="s">
        <v>20</v>
      </c>
      <c r="Z162" s="34"/>
      <c r="AA162" s="34"/>
      <c r="AB162" s="34"/>
      <c r="AC162" s="34"/>
      <c r="AD162" s="34"/>
      <c r="AE162" s="34"/>
      <c r="AR162" s="187" t="s">
        <v>144</v>
      </c>
      <c r="AT162" s="187" t="s">
        <v>140</v>
      </c>
      <c r="AU162" s="187" t="s">
        <v>84</v>
      </c>
      <c r="AY162" s="17" t="s">
        <v>123</v>
      </c>
      <c r="BE162" s="188">
        <f>IF(O162="základní",K162,0)</f>
        <v>0</v>
      </c>
      <c r="BF162" s="188">
        <f>IF(O162="snížená",K162,0)</f>
        <v>0</v>
      </c>
      <c r="BG162" s="188">
        <f>IF(O162="zákl. přenesená",K162,0)</f>
        <v>0</v>
      </c>
      <c r="BH162" s="188">
        <f>IF(O162="sníž. přenesená",K162,0)</f>
        <v>0</v>
      </c>
      <c r="BI162" s="188">
        <f>IF(O162="nulová",K162,0)</f>
        <v>0</v>
      </c>
      <c r="BJ162" s="17" t="s">
        <v>82</v>
      </c>
      <c r="BK162" s="188">
        <f>ROUND(P162*H162,2)</f>
        <v>0</v>
      </c>
      <c r="BL162" s="17" t="s">
        <v>131</v>
      </c>
      <c r="BM162" s="187" t="s">
        <v>230</v>
      </c>
    </row>
    <row r="163" spans="1:47" s="2" customFormat="1" ht="19.5">
      <c r="A163" s="34"/>
      <c r="B163" s="35"/>
      <c r="C163" s="36"/>
      <c r="D163" s="189" t="s">
        <v>133</v>
      </c>
      <c r="E163" s="36"/>
      <c r="F163" s="190" t="s">
        <v>229</v>
      </c>
      <c r="G163" s="36"/>
      <c r="H163" s="36"/>
      <c r="I163" s="191"/>
      <c r="J163" s="191"/>
      <c r="K163" s="36"/>
      <c r="L163" s="36"/>
      <c r="M163" s="39"/>
      <c r="N163" s="192"/>
      <c r="O163" s="193"/>
      <c r="P163" s="64"/>
      <c r="Q163" s="64"/>
      <c r="R163" s="64"/>
      <c r="S163" s="64"/>
      <c r="T163" s="64"/>
      <c r="U163" s="64"/>
      <c r="V163" s="64"/>
      <c r="W163" s="64"/>
      <c r="X163" s="64"/>
      <c r="Y163" s="65"/>
      <c r="Z163" s="34"/>
      <c r="AA163" s="34"/>
      <c r="AB163" s="34"/>
      <c r="AC163" s="34"/>
      <c r="AD163" s="34"/>
      <c r="AE163" s="34"/>
      <c r="AT163" s="17" t="s">
        <v>133</v>
      </c>
      <c r="AU163" s="17" t="s">
        <v>84</v>
      </c>
    </row>
    <row r="164" spans="1:47" s="2" customFormat="1" ht="39">
      <c r="A164" s="34"/>
      <c r="B164" s="35"/>
      <c r="C164" s="36"/>
      <c r="D164" s="189" t="s">
        <v>146</v>
      </c>
      <c r="E164" s="36"/>
      <c r="F164" s="217" t="s">
        <v>231</v>
      </c>
      <c r="G164" s="36"/>
      <c r="H164" s="36"/>
      <c r="I164" s="191"/>
      <c r="J164" s="191"/>
      <c r="K164" s="36"/>
      <c r="L164" s="36"/>
      <c r="M164" s="39"/>
      <c r="N164" s="192"/>
      <c r="O164" s="193"/>
      <c r="P164" s="64"/>
      <c r="Q164" s="64"/>
      <c r="R164" s="64"/>
      <c r="S164" s="64"/>
      <c r="T164" s="64"/>
      <c r="U164" s="64"/>
      <c r="V164" s="64"/>
      <c r="W164" s="64"/>
      <c r="X164" s="64"/>
      <c r="Y164" s="65"/>
      <c r="Z164" s="34"/>
      <c r="AA164" s="34"/>
      <c r="AB164" s="34"/>
      <c r="AC164" s="34"/>
      <c r="AD164" s="34"/>
      <c r="AE164" s="34"/>
      <c r="AT164" s="17" t="s">
        <v>146</v>
      </c>
      <c r="AU164" s="17" t="s">
        <v>84</v>
      </c>
    </row>
    <row r="165" spans="1:65" s="2" customFormat="1" ht="33" customHeight="1">
      <c r="A165" s="34"/>
      <c r="B165" s="35"/>
      <c r="C165" s="207" t="s">
        <v>232</v>
      </c>
      <c r="D165" s="207" t="s">
        <v>140</v>
      </c>
      <c r="E165" s="208" t="s">
        <v>233</v>
      </c>
      <c r="F165" s="209" t="s">
        <v>234</v>
      </c>
      <c r="G165" s="210" t="s">
        <v>20</v>
      </c>
      <c r="H165" s="211">
        <v>1</v>
      </c>
      <c r="I165" s="212"/>
      <c r="J165" s="213"/>
      <c r="K165" s="214">
        <f>ROUND(P165*H165,2)</f>
        <v>0</v>
      </c>
      <c r="L165" s="209" t="s">
        <v>20</v>
      </c>
      <c r="M165" s="215"/>
      <c r="N165" s="216" t="s">
        <v>20</v>
      </c>
      <c r="O165" s="183" t="s">
        <v>44</v>
      </c>
      <c r="P165" s="184">
        <f>I165+J165</f>
        <v>0</v>
      </c>
      <c r="Q165" s="184">
        <f>ROUND(I165*H165,2)</f>
        <v>0</v>
      </c>
      <c r="R165" s="184">
        <f>ROUND(J165*H165,2)</f>
        <v>0</v>
      </c>
      <c r="S165" s="64"/>
      <c r="T165" s="185">
        <f>S165*H165</f>
        <v>0</v>
      </c>
      <c r="U165" s="185">
        <v>0.1</v>
      </c>
      <c r="V165" s="185">
        <f>U165*H165</f>
        <v>0.1</v>
      </c>
      <c r="W165" s="185">
        <v>0</v>
      </c>
      <c r="X165" s="185">
        <f>W165*H165</f>
        <v>0</v>
      </c>
      <c r="Y165" s="186" t="s">
        <v>20</v>
      </c>
      <c r="Z165" s="34"/>
      <c r="AA165" s="34"/>
      <c r="AB165" s="34"/>
      <c r="AC165" s="34"/>
      <c r="AD165" s="34"/>
      <c r="AE165" s="34"/>
      <c r="AR165" s="187" t="s">
        <v>144</v>
      </c>
      <c r="AT165" s="187" t="s">
        <v>140</v>
      </c>
      <c r="AU165" s="187" t="s">
        <v>84</v>
      </c>
      <c r="AY165" s="17" t="s">
        <v>123</v>
      </c>
      <c r="BE165" s="188">
        <f>IF(O165="základní",K165,0)</f>
        <v>0</v>
      </c>
      <c r="BF165" s="188">
        <f>IF(O165="snížená",K165,0)</f>
        <v>0</v>
      </c>
      <c r="BG165" s="188">
        <f>IF(O165="zákl. přenesená",K165,0)</f>
        <v>0</v>
      </c>
      <c r="BH165" s="188">
        <f>IF(O165="sníž. přenesená",K165,0)</f>
        <v>0</v>
      </c>
      <c r="BI165" s="188">
        <f>IF(O165="nulová",K165,0)</f>
        <v>0</v>
      </c>
      <c r="BJ165" s="17" t="s">
        <v>82</v>
      </c>
      <c r="BK165" s="188">
        <f>ROUND(P165*H165,2)</f>
        <v>0</v>
      </c>
      <c r="BL165" s="17" t="s">
        <v>131</v>
      </c>
      <c r="BM165" s="187" t="s">
        <v>235</v>
      </c>
    </row>
    <row r="166" spans="1:47" s="2" customFormat="1" ht="19.5">
      <c r="A166" s="34"/>
      <c r="B166" s="35"/>
      <c r="C166" s="36"/>
      <c r="D166" s="189" t="s">
        <v>133</v>
      </c>
      <c r="E166" s="36"/>
      <c r="F166" s="190" t="s">
        <v>234</v>
      </c>
      <c r="G166" s="36"/>
      <c r="H166" s="36"/>
      <c r="I166" s="191"/>
      <c r="J166" s="191"/>
      <c r="K166" s="36"/>
      <c r="L166" s="36"/>
      <c r="M166" s="39"/>
      <c r="N166" s="192"/>
      <c r="O166" s="193"/>
      <c r="P166" s="64"/>
      <c r="Q166" s="64"/>
      <c r="R166" s="64"/>
      <c r="S166" s="64"/>
      <c r="T166" s="64"/>
      <c r="U166" s="64"/>
      <c r="V166" s="64"/>
      <c r="W166" s="64"/>
      <c r="X166" s="64"/>
      <c r="Y166" s="65"/>
      <c r="Z166" s="34"/>
      <c r="AA166" s="34"/>
      <c r="AB166" s="34"/>
      <c r="AC166" s="34"/>
      <c r="AD166" s="34"/>
      <c r="AE166" s="34"/>
      <c r="AT166" s="17" t="s">
        <v>133</v>
      </c>
      <c r="AU166" s="17" t="s">
        <v>84</v>
      </c>
    </row>
    <row r="167" spans="1:47" s="2" customFormat="1" ht="39">
      <c r="A167" s="34"/>
      <c r="B167" s="35"/>
      <c r="C167" s="36"/>
      <c r="D167" s="189" t="s">
        <v>146</v>
      </c>
      <c r="E167" s="36"/>
      <c r="F167" s="217" t="s">
        <v>231</v>
      </c>
      <c r="G167" s="36"/>
      <c r="H167" s="36"/>
      <c r="I167" s="191"/>
      <c r="J167" s="191"/>
      <c r="K167" s="36"/>
      <c r="L167" s="36"/>
      <c r="M167" s="39"/>
      <c r="N167" s="192"/>
      <c r="O167" s="193"/>
      <c r="P167" s="64"/>
      <c r="Q167" s="64"/>
      <c r="R167" s="64"/>
      <c r="S167" s="64"/>
      <c r="T167" s="64"/>
      <c r="U167" s="64"/>
      <c r="V167" s="64"/>
      <c r="W167" s="64"/>
      <c r="X167" s="64"/>
      <c r="Y167" s="65"/>
      <c r="Z167" s="34"/>
      <c r="AA167" s="34"/>
      <c r="AB167" s="34"/>
      <c r="AC167" s="34"/>
      <c r="AD167" s="34"/>
      <c r="AE167" s="34"/>
      <c r="AT167" s="17" t="s">
        <v>146</v>
      </c>
      <c r="AU167" s="17" t="s">
        <v>84</v>
      </c>
    </row>
    <row r="168" spans="1:65" s="2" customFormat="1" ht="37.9" customHeight="1">
      <c r="A168" s="34"/>
      <c r="B168" s="35"/>
      <c r="C168" s="207" t="s">
        <v>138</v>
      </c>
      <c r="D168" s="207" t="s">
        <v>140</v>
      </c>
      <c r="E168" s="208" t="s">
        <v>236</v>
      </c>
      <c r="F168" s="209" t="s">
        <v>237</v>
      </c>
      <c r="G168" s="210" t="s">
        <v>20</v>
      </c>
      <c r="H168" s="211">
        <v>1</v>
      </c>
      <c r="I168" s="212"/>
      <c r="J168" s="213"/>
      <c r="K168" s="214">
        <f>ROUND(P168*H168,2)</f>
        <v>0</v>
      </c>
      <c r="L168" s="209" t="s">
        <v>20</v>
      </c>
      <c r="M168" s="215"/>
      <c r="N168" s="216" t="s">
        <v>20</v>
      </c>
      <c r="O168" s="183" t="s">
        <v>44</v>
      </c>
      <c r="P168" s="184">
        <f>I168+J168</f>
        <v>0</v>
      </c>
      <c r="Q168" s="184">
        <f>ROUND(I168*H168,2)</f>
        <v>0</v>
      </c>
      <c r="R168" s="184">
        <f>ROUND(J168*H168,2)</f>
        <v>0</v>
      </c>
      <c r="S168" s="64"/>
      <c r="T168" s="185">
        <f>S168*H168</f>
        <v>0</v>
      </c>
      <c r="U168" s="185">
        <v>0.1</v>
      </c>
      <c r="V168" s="185">
        <f>U168*H168</f>
        <v>0.1</v>
      </c>
      <c r="W168" s="185">
        <v>0</v>
      </c>
      <c r="X168" s="185">
        <f>W168*H168</f>
        <v>0</v>
      </c>
      <c r="Y168" s="186" t="s">
        <v>20</v>
      </c>
      <c r="Z168" s="34"/>
      <c r="AA168" s="34"/>
      <c r="AB168" s="34"/>
      <c r="AC168" s="34"/>
      <c r="AD168" s="34"/>
      <c r="AE168" s="34"/>
      <c r="AR168" s="187" t="s">
        <v>144</v>
      </c>
      <c r="AT168" s="187" t="s">
        <v>140</v>
      </c>
      <c r="AU168" s="187" t="s">
        <v>84</v>
      </c>
      <c r="AY168" s="17" t="s">
        <v>123</v>
      </c>
      <c r="BE168" s="188">
        <f>IF(O168="základní",K168,0)</f>
        <v>0</v>
      </c>
      <c r="BF168" s="188">
        <f>IF(O168="snížená",K168,0)</f>
        <v>0</v>
      </c>
      <c r="BG168" s="188">
        <f>IF(O168="zákl. přenesená",K168,0)</f>
        <v>0</v>
      </c>
      <c r="BH168" s="188">
        <f>IF(O168="sníž. přenesená",K168,0)</f>
        <v>0</v>
      </c>
      <c r="BI168" s="188">
        <f>IF(O168="nulová",K168,0)</f>
        <v>0</v>
      </c>
      <c r="BJ168" s="17" t="s">
        <v>82</v>
      </c>
      <c r="BK168" s="188">
        <f>ROUND(P168*H168,2)</f>
        <v>0</v>
      </c>
      <c r="BL168" s="17" t="s">
        <v>131</v>
      </c>
      <c r="BM168" s="187" t="s">
        <v>238</v>
      </c>
    </row>
    <row r="169" spans="1:47" s="2" customFormat="1" ht="19.5">
      <c r="A169" s="34"/>
      <c r="B169" s="35"/>
      <c r="C169" s="36"/>
      <c r="D169" s="189" t="s">
        <v>133</v>
      </c>
      <c r="E169" s="36"/>
      <c r="F169" s="190" t="s">
        <v>237</v>
      </c>
      <c r="G169" s="36"/>
      <c r="H169" s="36"/>
      <c r="I169" s="191"/>
      <c r="J169" s="191"/>
      <c r="K169" s="36"/>
      <c r="L169" s="36"/>
      <c r="M169" s="39"/>
      <c r="N169" s="192"/>
      <c r="O169" s="193"/>
      <c r="P169" s="64"/>
      <c r="Q169" s="64"/>
      <c r="R169" s="64"/>
      <c r="S169" s="64"/>
      <c r="T169" s="64"/>
      <c r="U169" s="64"/>
      <c r="V169" s="64"/>
      <c r="W169" s="64"/>
      <c r="X169" s="64"/>
      <c r="Y169" s="65"/>
      <c r="Z169" s="34"/>
      <c r="AA169" s="34"/>
      <c r="AB169" s="34"/>
      <c r="AC169" s="34"/>
      <c r="AD169" s="34"/>
      <c r="AE169" s="34"/>
      <c r="AT169" s="17" t="s">
        <v>133</v>
      </c>
      <c r="AU169" s="17" t="s">
        <v>84</v>
      </c>
    </row>
    <row r="170" spans="1:47" s="2" customFormat="1" ht="39">
      <c r="A170" s="34"/>
      <c r="B170" s="35"/>
      <c r="C170" s="36"/>
      <c r="D170" s="189" t="s">
        <v>146</v>
      </c>
      <c r="E170" s="36"/>
      <c r="F170" s="217" t="s">
        <v>231</v>
      </c>
      <c r="G170" s="36"/>
      <c r="H170" s="36"/>
      <c r="I170" s="191"/>
      <c r="J170" s="191"/>
      <c r="K170" s="36"/>
      <c r="L170" s="36"/>
      <c r="M170" s="39"/>
      <c r="N170" s="192"/>
      <c r="O170" s="193"/>
      <c r="P170" s="64"/>
      <c r="Q170" s="64"/>
      <c r="R170" s="64"/>
      <c r="S170" s="64"/>
      <c r="T170" s="64"/>
      <c r="U170" s="64"/>
      <c r="V170" s="64"/>
      <c r="W170" s="64"/>
      <c r="X170" s="64"/>
      <c r="Y170" s="65"/>
      <c r="Z170" s="34"/>
      <c r="AA170" s="34"/>
      <c r="AB170" s="34"/>
      <c r="AC170" s="34"/>
      <c r="AD170" s="34"/>
      <c r="AE170" s="34"/>
      <c r="AT170" s="17" t="s">
        <v>146</v>
      </c>
      <c r="AU170" s="17" t="s">
        <v>84</v>
      </c>
    </row>
    <row r="171" spans="1:65" s="2" customFormat="1" ht="33" customHeight="1">
      <c r="A171" s="34"/>
      <c r="B171" s="35"/>
      <c r="C171" s="207" t="s">
        <v>239</v>
      </c>
      <c r="D171" s="207" t="s">
        <v>140</v>
      </c>
      <c r="E171" s="208" t="s">
        <v>240</v>
      </c>
      <c r="F171" s="209" t="s">
        <v>241</v>
      </c>
      <c r="G171" s="210" t="s">
        <v>20</v>
      </c>
      <c r="H171" s="211">
        <v>3</v>
      </c>
      <c r="I171" s="212"/>
      <c r="J171" s="213"/>
      <c r="K171" s="214">
        <f>ROUND(P171*H171,2)</f>
        <v>0</v>
      </c>
      <c r="L171" s="209" t="s">
        <v>20</v>
      </c>
      <c r="M171" s="215"/>
      <c r="N171" s="216" t="s">
        <v>20</v>
      </c>
      <c r="O171" s="183" t="s">
        <v>44</v>
      </c>
      <c r="P171" s="184">
        <f>I171+J171</f>
        <v>0</v>
      </c>
      <c r="Q171" s="184">
        <f>ROUND(I171*H171,2)</f>
        <v>0</v>
      </c>
      <c r="R171" s="184">
        <f>ROUND(J171*H171,2)</f>
        <v>0</v>
      </c>
      <c r="S171" s="64"/>
      <c r="T171" s="185">
        <f>S171*H171</f>
        <v>0</v>
      </c>
      <c r="U171" s="185">
        <v>0.1</v>
      </c>
      <c r="V171" s="185">
        <f>U171*H171</f>
        <v>0.30000000000000004</v>
      </c>
      <c r="W171" s="185">
        <v>0</v>
      </c>
      <c r="X171" s="185">
        <f>W171*H171</f>
        <v>0</v>
      </c>
      <c r="Y171" s="186" t="s">
        <v>20</v>
      </c>
      <c r="Z171" s="34"/>
      <c r="AA171" s="34"/>
      <c r="AB171" s="34"/>
      <c r="AC171" s="34"/>
      <c r="AD171" s="34"/>
      <c r="AE171" s="34"/>
      <c r="AR171" s="187" t="s">
        <v>144</v>
      </c>
      <c r="AT171" s="187" t="s">
        <v>140</v>
      </c>
      <c r="AU171" s="187" t="s">
        <v>84</v>
      </c>
      <c r="AY171" s="17" t="s">
        <v>123</v>
      </c>
      <c r="BE171" s="188">
        <f>IF(O171="základní",K171,0)</f>
        <v>0</v>
      </c>
      <c r="BF171" s="188">
        <f>IF(O171="snížená",K171,0)</f>
        <v>0</v>
      </c>
      <c r="BG171" s="188">
        <f>IF(O171="zákl. přenesená",K171,0)</f>
        <v>0</v>
      </c>
      <c r="BH171" s="188">
        <f>IF(O171="sníž. přenesená",K171,0)</f>
        <v>0</v>
      </c>
      <c r="BI171" s="188">
        <f>IF(O171="nulová",K171,0)</f>
        <v>0</v>
      </c>
      <c r="BJ171" s="17" t="s">
        <v>82</v>
      </c>
      <c r="BK171" s="188">
        <f>ROUND(P171*H171,2)</f>
        <v>0</v>
      </c>
      <c r="BL171" s="17" t="s">
        <v>131</v>
      </c>
      <c r="BM171" s="187" t="s">
        <v>242</v>
      </c>
    </row>
    <row r="172" spans="1:47" s="2" customFormat="1" ht="19.5">
      <c r="A172" s="34"/>
      <c r="B172" s="35"/>
      <c r="C172" s="36"/>
      <c r="D172" s="189" t="s">
        <v>133</v>
      </c>
      <c r="E172" s="36"/>
      <c r="F172" s="190" t="s">
        <v>241</v>
      </c>
      <c r="G172" s="36"/>
      <c r="H172" s="36"/>
      <c r="I172" s="191"/>
      <c r="J172" s="191"/>
      <c r="K172" s="36"/>
      <c r="L172" s="36"/>
      <c r="M172" s="39"/>
      <c r="N172" s="192"/>
      <c r="O172" s="193"/>
      <c r="P172" s="64"/>
      <c r="Q172" s="64"/>
      <c r="R172" s="64"/>
      <c r="S172" s="64"/>
      <c r="T172" s="64"/>
      <c r="U172" s="64"/>
      <c r="V172" s="64"/>
      <c r="W172" s="64"/>
      <c r="X172" s="64"/>
      <c r="Y172" s="65"/>
      <c r="Z172" s="34"/>
      <c r="AA172" s="34"/>
      <c r="AB172" s="34"/>
      <c r="AC172" s="34"/>
      <c r="AD172" s="34"/>
      <c r="AE172" s="34"/>
      <c r="AT172" s="17" t="s">
        <v>133</v>
      </c>
      <c r="AU172" s="17" t="s">
        <v>84</v>
      </c>
    </row>
    <row r="173" spans="1:47" s="2" customFormat="1" ht="39">
      <c r="A173" s="34"/>
      <c r="B173" s="35"/>
      <c r="C173" s="36"/>
      <c r="D173" s="189" t="s">
        <v>146</v>
      </c>
      <c r="E173" s="36"/>
      <c r="F173" s="217" t="s">
        <v>231</v>
      </c>
      <c r="G173" s="36"/>
      <c r="H173" s="36"/>
      <c r="I173" s="191"/>
      <c r="J173" s="191"/>
      <c r="K173" s="36"/>
      <c r="L173" s="36"/>
      <c r="M173" s="39"/>
      <c r="N173" s="192"/>
      <c r="O173" s="193"/>
      <c r="P173" s="64"/>
      <c r="Q173" s="64"/>
      <c r="R173" s="64"/>
      <c r="S173" s="64"/>
      <c r="T173" s="64"/>
      <c r="U173" s="64"/>
      <c r="V173" s="64"/>
      <c r="W173" s="64"/>
      <c r="X173" s="64"/>
      <c r="Y173" s="65"/>
      <c r="Z173" s="34"/>
      <c r="AA173" s="34"/>
      <c r="AB173" s="34"/>
      <c r="AC173" s="34"/>
      <c r="AD173" s="34"/>
      <c r="AE173" s="34"/>
      <c r="AT173" s="17" t="s">
        <v>146</v>
      </c>
      <c r="AU173" s="17" t="s">
        <v>84</v>
      </c>
    </row>
    <row r="174" spans="1:65" s="2" customFormat="1" ht="33" customHeight="1">
      <c r="A174" s="34"/>
      <c r="B174" s="35"/>
      <c r="C174" s="207" t="s">
        <v>243</v>
      </c>
      <c r="D174" s="207" t="s">
        <v>140</v>
      </c>
      <c r="E174" s="208" t="s">
        <v>244</v>
      </c>
      <c r="F174" s="209" t="s">
        <v>245</v>
      </c>
      <c r="G174" s="210" t="s">
        <v>20</v>
      </c>
      <c r="H174" s="211">
        <v>8</v>
      </c>
      <c r="I174" s="212"/>
      <c r="J174" s="213"/>
      <c r="K174" s="214">
        <f>ROUND(P174*H174,2)</f>
        <v>0</v>
      </c>
      <c r="L174" s="209" t="s">
        <v>20</v>
      </c>
      <c r="M174" s="215"/>
      <c r="N174" s="216" t="s">
        <v>20</v>
      </c>
      <c r="O174" s="183" t="s">
        <v>44</v>
      </c>
      <c r="P174" s="184">
        <f>I174+J174</f>
        <v>0</v>
      </c>
      <c r="Q174" s="184">
        <f>ROUND(I174*H174,2)</f>
        <v>0</v>
      </c>
      <c r="R174" s="184">
        <f>ROUND(J174*H174,2)</f>
        <v>0</v>
      </c>
      <c r="S174" s="64"/>
      <c r="T174" s="185">
        <f>S174*H174</f>
        <v>0</v>
      </c>
      <c r="U174" s="185">
        <v>0.1</v>
      </c>
      <c r="V174" s="185">
        <f>U174*H174</f>
        <v>0.8</v>
      </c>
      <c r="W174" s="185">
        <v>0</v>
      </c>
      <c r="X174" s="185">
        <f>W174*H174</f>
        <v>0</v>
      </c>
      <c r="Y174" s="186" t="s">
        <v>20</v>
      </c>
      <c r="Z174" s="34"/>
      <c r="AA174" s="34"/>
      <c r="AB174" s="34"/>
      <c r="AC174" s="34"/>
      <c r="AD174" s="34"/>
      <c r="AE174" s="34"/>
      <c r="AR174" s="187" t="s">
        <v>144</v>
      </c>
      <c r="AT174" s="187" t="s">
        <v>140</v>
      </c>
      <c r="AU174" s="187" t="s">
        <v>84</v>
      </c>
      <c r="AY174" s="17" t="s">
        <v>123</v>
      </c>
      <c r="BE174" s="188">
        <f>IF(O174="základní",K174,0)</f>
        <v>0</v>
      </c>
      <c r="BF174" s="188">
        <f>IF(O174="snížená",K174,0)</f>
        <v>0</v>
      </c>
      <c r="BG174" s="188">
        <f>IF(O174="zákl. přenesená",K174,0)</f>
        <v>0</v>
      </c>
      <c r="BH174" s="188">
        <f>IF(O174="sníž. přenesená",K174,0)</f>
        <v>0</v>
      </c>
      <c r="BI174" s="188">
        <f>IF(O174="nulová",K174,0)</f>
        <v>0</v>
      </c>
      <c r="BJ174" s="17" t="s">
        <v>82</v>
      </c>
      <c r="BK174" s="188">
        <f>ROUND(P174*H174,2)</f>
        <v>0</v>
      </c>
      <c r="BL174" s="17" t="s">
        <v>131</v>
      </c>
      <c r="BM174" s="187" t="s">
        <v>246</v>
      </c>
    </row>
    <row r="175" spans="1:47" s="2" customFormat="1" ht="19.5">
      <c r="A175" s="34"/>
      <c r="B175" s="35"/>
      <c r="C175" s="36"/>
      <c r="D175" s="189" t="s">
        <v>133</v>
      </c>
      <c r="E175" s="36"/>
      <c r="F175" s="190" t="s">
        <v>245</v>
      </c>
      <c r="G175" s="36"/>
      <c r="H175" s="36"/>
      <c r="I175" s="191"/>
      <c r="J175" s="191"/>
      <c r="K175" s="36"/>
      <c r="L175" s="36"/>
      <c r="M175" s="39"/>
      <c r="N175" s="192"/>
      <c r="O175" s="193"/>
      <c r="P175" s="64"/>
      <c r="Q175" s="64"/>
      <c r="R175" s="64"/>
      <c r="S175" s="64"/>
      <c r="T175" s="64"/>
      <c r="U175" s="64"/>
      <c r="V175" s="64"/>
      <c r="W175" s="64"/>
      <c r="X175" s="64"/>
      <c r="Y175" s="65"/>
      <c r="Z175" s="34"/>
      <c r="AA175" s="34"/>
      <c r="AB175" s="34"/>
      <c r="AC175" s="34"/>
      <c r="AD175" s="34"/>
      <c r="AE175" s="34"/>
      <c r="AT175" s="17" t="s">
        <v>133</v>
      </c>
      <c r="AU175" s="17" t="s">
        <v>84</v>
      </c>
    </row>
    <row r="176" spans="1:47" s="2" customFormat="1" ht="39">
      <c r="A176" s="34"/>
      <c r="B176" s="35"/>
      <c r="C176" s="36"/>
      <c r="D176" s="189" t="s">
        <v>146</v>
      </c>
      <c r="E176" s="36"/>
      <c r="F176" s="217" t="s">
        <v>231</v>
      </c>
      <c r="G176" s="36"/>
      <c r="H176" s="36"/>
      <c r="I176" s="191"/>
      <c r="J176" s="191"/>
      <c r="K176" s="36"/>
      <c r="L176" s="36"/>
      <c r="M176" s="39"/>
      <c r="N176" s="192"/>
      <c r="O176" s="193"/>
      <c r="P176" s="64"/>
      <c r="Q176" s="64"/>
      <c r="R176" s="64"/>
      <c r="S176" s="64"/>
      <c r="T176" s="64"/>
      <c r="U176" s="64"/>
      <c r="V176" s="64"/>
      <c r="W176" s="64"/>
      <c r="X176" s="64"/>
      <c r="Y176" s="65"/>
      <c r="Z176" s="34"/>
      <c r="AA176" s="34"/>
      <c r="AB176" s="34"/>
      <c r="AC176" s="34"/>
      <c r="AD176" s="34"/>
      <c r="AE176" s="34"/>
      <c r="AT176" s="17" t="s">
        <v>146</v>
      </c>
      <c r="AU176" s="17" t="s">
        <v>84</v>
      </c>
    </row>
    <row r="177" spans="1:65" s="2" customFormat="1" ht="37.9" customHeight="1">
      <c r="A177" s="34"/>
      <c r="B177" s="35"/>
      <c r="C177" s="207" t="s">
        <v>8</v>
      </c>
      <c r="D177" s="207" t="s">
        <v>140</v>
      </c>
      <c r="E177" s="208" t="s">
        <v>247</v>
      </c>
      <c r="F177" s="209" t="s">
        <v>248</v>
      </c>
      <c r="G177" s="210" t="s">
        <v>20</v>
      </c>
      <c r="H177" s="211">
        <v>3</v>
      </c>
      <c r="I177" s="212"/>
      <c r="J177" s="213"/>
      <c r="K177" s="214">
        <f>ROUND(P177*H177,2)</f>
        <v>0</v>
      </c>
      <c r="L177" s="209" t="s">
        <v>20</v>
      </c>
      <c r="M177" s="215"/>
      <c r="N177" s="216" t="s">
        <v>20</v>
      </c>
      <c r="O177" s="183" t="s">
        <v>44</v>
      </c>
      <c r="P177" s="184">
        <f>I177+J177</f>
        <v>0</v>
      </c>
      <c r="Q177" s="184">
        <f>ROUND(I177*H177,2)</f>
        <v>0</v>
      </c>
      <c r="R177" s="184">
        <f>ROUND(J177*H177,2)</f>
        <v>0</v>
      </c>
      <c r="S177" s="64"/>
      <c r="T177" s="185">
        <f>S177*H177</f>
        <v>0</v>
      </c>
      <c r="U177" s="185">
        <v>0.1</v>
      </c>
      <c r="V177" s="185">
        <f>U177*H177</f>
        <v>0.30000000000000004</v>
      </c>
      <c r="W177" s="185">
        <v>0</v>
      </c>
      <c r="X177" s="185">
        <f>W177*H177</f>
        <v>0</v>
      </c>
      <c r="Y177" s="186" t="s">
        <v>20</v>
      </c>
      <c r="Z177" s="34"/>
      <c r="AA177" s="34"/>
      <c r="AB177" s="34"/>
      <c r="AC177" s="34"/>
      <c r="AD177" s="34"/>
      <c r="AE177" s="34"/>
      <c r="AR177" s="187" t="s">
        <v>144</v>
      </c>
      <c r="AT177" s="187" t="s">
        <v>140</v>
      </c>
      <c r="AU177" s="187" t="s">
        <v>84</v>
      </c>
      <c r="AY177" s="17" t="s">
        <v>123</v>
      </c>
      <c r="BE177" s="188">
        <f>IF(O177="základní",K177,0)</f>
        <v>0</v>
      </c>
      <c r="BF177" s="188">
        <f>IF(O177="snížená",K177,0)</f>
        <v>0</v>
      </c>
      <c r="BG177" s="188">
        <f>IF(O177="zákl. přenesená",K177,0)</f>
        <v>0</v>
      </c>
      <c r="BH177" s="188">
        <f>IF(O177="sníž. přenesená",K177,0)</f>
        <v>0</v>
      </c>
      <c r="BI177" s="188">
        <f>IF(O177="nulová",K177,0)</f>
        <v>0</v>
      </c>
      <c r="BJ177" s="17" t="s">
        <v>82</v>
      </c>
      <c r="BK177" s="188">
        <f>ROUND(P177*H177,2)</f>
        <v>0</v>
      </c>
      <c r="BL177" s="17" t="s">
        <v>131</v>
      </c>
      <c r="BM177" s="187" t="s">
        <v>249</v>
      </c>
    </row>
    <row r="178" spans="1:47" s="2" customFormat="1" ht="29.25">
      <c r="A178" s="34"/>
      <c r="B178" s="35"/>
      <c r="C178" s="36"/>
      <c r="D178" s="189" t="s">
        <v>133</v>
      </c>
      <c r="E178" s="36"/>
      <c r="F178" s="190" t="s">
        <v>248</v>
      </c>
      <c r="G178" s="36"/>
      <c r="H178" s="36"/>
      <c r="I178" s="191"/>
      <c r="J178" s="191"/>
      <c r="K178" s="36"/>
      <c r="L178" s="36"/>
      <c r="M178" s="39"/>
      <c r="N178" s="192"/>
      <c r="O178" s="193"/>
      <c r="P178" s="64"/>
      <c r="Q178" s="64"/>
      <c r="R178" s="64"/>
      <c r="S178" s="64"/>
      <c r="T178" s="64"/>
      <c r="U178" s="64"/>
      <c r="V178" s="64"/>
      <c r="W178" s="64"/>
      <c r="X178" s="64"/>
      <c r="Y178" s="65"/>
      <c r="Z178" s="34"/>
      <c r="AA178" s="34"/>
      <c r="AB178" s="34"/>
      <c r="AC178" s="34"/>
      <c r="AD178" s="34"/>
      <c r="AE178" s="34"/>
      <c r="AT178" s="17" t="s">
        <v>133</v>
      </c>
      <c r="AU178" s="17" t="s">
        <v>84</v>
      </c>
    </row>
    <row r="179" spans="1:47" s="2" customFormat="1" ht="39">
      <c r="A179" s="34"/>
      <c r="B179" s="35"/>
      <c r="C179" s="36"/>
      <c r="D179" s="189" t="s">
        <v>146</v>
      </c>
      <c r="E179" s="36"/>
      <c r="F179" s="217" t="s">
        <v>231</v>
      </c>
      <c r="G179" s="36"/>
      <c r="H179" s="36"/>
      <c r="I179" s="191"/>
      <c r="J179" s="191"/>
      <c r="K179" s="36"/>
      <c r="L179" s="36"/>
      <c r="M179" s="39"/>
      <c r="N179" s="192"/>
      <c r="O179" s="193"/>
      <c r="P179" s="64"/>
      <c r="Q179" s="64"/>
      <c r="R179" s="64"/>
      <c r="S179" s="64"/>
      <c r="T179" s="64"/>
      <c r="U179" s="64"/>
      <c r="V179" s="64"/>
      <c r="W179" s="64"/>
      <c r="X179" s="64"/>
      <c r="Y179" s="65"/>
      <c r="Z179" s="34"/>
      <c r="AA179" s="34"/>
      <c r="AB179" s="34"/>
      <c r="AC179" s="34"/>
      <c r="AD179" s="34"/>
      <c r="AE179" s="34"/>
      <c r="AT179" s="17" t="s">
        <v>146</v>
      </c>
      <c r="AU179" s="17" t="s">
        <v>84</v>
      </c>
    </row>
    <row r="180" spans="1:65" s="2" customFormat="1" ht="37.9" customHeight="1">
      <c r="A180" s="34"/>
      <c r="B180" s="35"/>
      <c r="C180" s="207" t="s">
        <v>250</v>
      </c>
      <c r="D180" s="207" t="s">
        <v>140</v>
      </c>
      <c r="E180" s="208" t="s">
        <v>251</v>
      </c>
      <c r="F180" s="209" t="s">
        <v>252</v>
      </c>
      <c r="G180" s="210" t="s">
        <v>20</v>
      </c>
      <c r="H180" s="211">
        <v>6</v>
      </c>
      <c r="I180" s="212"/>
      <c r="J180" s="213"/>
      <c r="K180" s="214">
        <f>ROUND(P180*H180,2)</f>
        <v>0</v>
      </c>
      <c r="L180" s="209" t="s">
        <v>20</v>
      </c>
      <c r="M180" s="215"/>
      <c r="N180" s="216" t="s">
        <v>20</v>
      </c>
      <c r="O180" s="183" t="s">
        <v>44</v>
      </c>
      <c r="P180" s="184">
        <f>I180+J180</f>
        <v>0</v>
      </c>
      <c r="Q180" s="184">
        <f>ROUND(I180*H180,2)</f>
        <v>0</v>
      </c>
      <c r="R180" s="184">
        <f>ROUND(J180*H180,2)</f>
        <v>0</v>
      </c>
      <c r="S180" s="64"/>
      <c r="T180" s="185">
        <f>S180*H180</f>
        <v>0</v>
      </c>
      <c r="U180" s="185">
        <v>0.1</v>
      </c>
      <c r="V180" s="185">
        <f>U180*H180</f>
        <v>0.6000000000000001</v>
      </c>
      <c r="W180" s="185">
        <v>0</v>
      </c>
      <c r="X180" s="185">
        <f>W180*H180</f>
        <v>0</v>
      </c>
      <c r="Y180" s="186" t="s">
        <v>20</v>
      </c>
      <c r="Z180" s="34"/>
      <c r="AA180" s="34"/>
      <c r="AB180" s="34"/>
      <c r="AC180" s="34"/>
      <c r="AD180" s="34"/>
      <c r="AE180" s="34"/>
      <c r="AR180" s="187" t="s">
        <v>144</v>
      </c>
      <c r="AT180" s="187" t="s">
        <v>140</v>
      </c>
      <c r="AU180" s="187" t="s">
        <v>84</v>
      </c>
      <c r="AY180" s="17" t="s">
        <v>123</v>
      </c>
      <c r="BE180" s="188">
        <f>IF(O180="základní",K180,0)</f>
        <v>0</v>
      </c>
      <c r="BF180" s="188">
        <f>IF(O180="snížená",K180,0)</f>
        <v>0</v>
      </c>
      <c r="BG180" s="188">
        <f>IF(O180="zákl. přenesená",K180,0)</f>
        <v>0</v>
      </c>
      <c r="BH180" s="188">
        <f>IF(O180="sníž. přenesená",K180,0)</f>
        <v>0</v>
      </c>
      <c r="BI180" s="188">
        <f>IF(O180="nulová",K180,0)</f>
        <v>0</v>
      </c>
      <c r="BJ180" s="17" t="s">
        <v>82</v>
      </c>
      <c r="BK180" s="188">
        <f>ROUND(P180*H180,2)</f>
        <v>0</v>
      </c>
      <c r="BL180" s="17" t="s">
        <v>131</v>
      </c>
      <c r="BM180" s="187" t="s">
        <v>253</v>
      </c>
    </row>
    <row r="181" spans="1:47" s="2" customFormat="1" ht="19.5">
      <c r="A181" s="34"/>
      <c r="B181" s="35"/>
      <c r="C181" s="36"/>
      <c r="D181" s="189" t="s">
        <v>133</v>
      </c>
      <c r="E181" s="36"/>
      <c r="F181" s="190" t="s">
        <v>252</v>
      </c>
      <c r="G181" s="36"/>
      <c r="H181" s="36"/>
      <c r="I181" s="191"/>
      <c r="J181" s="191"/>
      <c r="K181" s="36"/>
      <c r="L181" s="36"/>
      <c r="M181" s="39"/>
      <c r="N181" s="192"/>
      <c r="O181" s="193"/>
      <c r="P181" s="64"/>
      <c r="Q181" s="64"/>
      <c r="R181" s="64"/>
      <c r="S181" s="64"/>
      <c r="T181" s="64"/>
      <c r="U181" s="64"/>
      <c r="V181" s="64"/>
      <c r="W181" s="64"/>
      <c r="X181" s="64"/>
      <c r="Y181" s="65"/>
      <c r="Z181" s="34"/>
      <c r="AA181" s="34"/>
      <c r="AB181" s="34"/>
      <c r="AC181" s="34"/>
      <c r="AD181" s="34"/>
      <c r="AE181" s="34"/>
      <c r="AT181" s="17" t="s">
        <v>133</v>
      </c>
      <c r="AU181" s="17" t="s">
        <v>84</v>
      </c>
    </row>
    <row r="182" spans="1:47" s="2" customFormat="1" ht="39">
      <c r="A182" s="34"/>
      <c r="B182" s="35"/>
      <c r="C182" s="36"/>
      <c r="D182" s="189" t="s">
        <v>146</v>
      </c>
      <c r="E182" s="36"/>
      <c r="F182" s="217" t="s">
        <v>254</v>
      </c>
      <c r="G182" s="36"/>
      <c r="H182" s="36"/>
      <c r="I182" s="191"/>
      <c r="J182" s="191"/>
      <c r="K182" s="36"/>
      <c r="L182" s="36"/>
      <c r="M182" s="39"/>
      <c r="N182" s="192"/>
      <c r="O182" s="193"/>
      <c r="P182" s="64"/>
      <c r="Q182" s="64"/>
      <c r="R182" s="64"/>
      <c r="S182" s="64"/>
      <c r="T182" s="64"/>
      <c r="U182" s="64"/>
      <c r="V182" s="64"/>
      <c r="W182" s="64"/>
      <c r="X182" s="64"/>
      <c r="Y182" s="65"/>
      <c r="Z182" s="34"/>
      <c r="AA182" s="34"/>
      <c r="AB182" s="34"/>
      <c r="AC182" s="34"/>
      <c r="AD182" s="34"/>
      <c r="AE182" s="34"/>
      <c r="AT182" s="17" t="s">
        <v>146</v>
      </c>
      <c r="AU182" s="17" t="s">
        <v>84</v>
      </c>
    </row>
    <row r="183" spans="1:65" s="2" customFormat="1" ht="33" customHeight="1">
      <c r="A183" s="34"/>
      <c r="B183" s="35"/>
      <c r="C183" s="207" t="s">
        <v>255</v>
      </c>
      <c r="D183" s="207" t="s">
        <v>140</v>
      </c>
      <c r="E183" s="208" t="s">
        <v>256</v>
      </c>
      <c r="F183" s="209" t="s">
        <v>257</v>
      </c>
      <c r="G183" s="210" t="s">
        <v>20</v>
      </c>
      <c r="H183" s="211">
        <v>1</v>
      </c>
      <c r="I183" s="212"/>
      <c r="J183" s="213"/>
      <c r="K183" s="214">
        <f>ROUND(P183*H183,2)</f>
        <v>0</v>
      </c>
      <c r="L183" s="209" t="s">
        <v>20</v>
      </c>
      <c r="M183" s="215"/>
      <c r="N183" s="216" t="s">
        <v>20</v>
      </c>
      <c r="O183" s="183" t="s">
        <v>44</v>
      </c>
      <c r="P183" s="184">
        <f>I183+J183</f>
        <v>0</v>
      </c>
      <c r="Q183" s="184">
        <f>ROUND(I183*H183,2)</f>
        <v>0</v>
      </c>
      <c r="R183" s="184">
        <f>ROUND(J183*H183,2)</f>
        <v>0</v>
      </c>
      <c r="S183" s="64"/>
      <c r="T183" s="185">
        <f>S183*H183</f>
        <v>0</v>
      </c>
      <c r="U183" s="185">
        <v>0.1</v>
      </c>
      <c r="V183" s="185">
        <f>U183*H183</f>
        <v>0.1</v>
      </c>
      <c r="W183" s="185">
        <v>0</v>
      </c>
      <c r="X183" s="185">
        <f>W183*H183</f>
        <v>0</v>
      </c>
      <c r="Y183" s="186" t="s">
        <v>20</v>
      </c>
      <c r="Z183" s="34"/>
      <c r="AA183" s="34"/>
      <c r="AB183" s="34"/>
      <c r="AC183" s="34"/>
      <c r="AD183" s="34"/>
      <c r="AE183" s="34"/>
      <c r="AR183" s="187" t="s">
        <v>144</v>
      </c>
      <c r="AT183" s="187" t="s">
        <v>140</v>
      </c>
      <c r="AU183" s="187" t="s">
        <v>84</v>
      </c>
      <c r="AY183" s="17" t="s">
        <v>123</v>
      </c>
      <c r="BE183" s="188">
        <f>IF(O183="základní",K183,0)</f>
        <v>0</v>
      </c>
      <c r="BF183" s="188">
        <f>IF(O183="snížená",K183,0)</f>
        <v>0</v>
      </c>
      <c r="BG183" s="188">
        <f>IF(O183="zákl. přenesená",K183,0)</f>
        <v>0</v>
      </c>
      <c r="BH183" s="188">
        <f>IF(O183="sníž. přenesená",K183,0)</f>
        <v>0</v>
      </c>
      <c r="BI183" s="188">
        <f>IF(O183="nulová",K183,0)</f>
        <v>0</v>
      </c>
      <c r="BJ183" s="17" t="s">
        <v>82</v>
      </c>
      <c r="BK183" s="188">
        <f>ROUND(P183*H183,2)</f>
        <v>0</v>
      </c>
      <c r="BL183" s="17" t="s">
        <v>131</v>
      </c>
      <c r="BM183" s="187" t="s">
        <v>258</v>
      </c>
    </row>
    <row r="184" spans="1:47" s="2" customFormat="1" ht="19.5">
      <c r="A184" s="34"/>
      <c r="B184" s="35"/>
      <c r="C184" s="36"/>
      <c r="D184" s="189" t="s">
        <v>133</v>
      </c>
      <c r="E184" s="36"/>
      <c r="F184" s="190" t="s">
        <v>257</v>
      </c>
      <c r="G184" s="36"/>
      <c r="H184" s="36"/>
      <c r="I184" s="191"/>
      <c r="J184" s="191"/>
      <c r="K184" s="36"/>
      <c r="L184" s="36"/>
      <c r="M184" s="39"/>
      <c r="N184" s="192"/>
      <c r="O184" s="193"/>
      <c r="P184" s="64"/>
      <c r="Q184" s="64"/>
      <c r="R184" s="64"/>
      <c r="S184" s="64"/>
      <c r="T184" s="64"/>
      <c r="U184" s="64"/>
      <c r="V184" s="64"/>
      <c r="W184" s="64"/>
      <c r="X184" s="64"/>
      <c r="Y184" s="65"/>
      <c r="Z184" s="34"/>
      <c r="AA184" s="34"/>
      <c r="AB184" s="34"/>
      <c r="AC184" s="34"/>
      <c r="AD184" s="34"/>
      <c r="AE184" s="34"/>
      <c r="AT184" s="17" t="s">
        <v>133</v>
      </c>
      <c r="AU184" s="17" t="s">
        <v>84</v>
      </c>
    </row>
    <row r="185" spans="1:47" s="2" customFormat="1" ht="39">
      <c r="A185" s="34"/>
      <c r="B185" s="35"/>
      <c r="C185" s="36"/>
      <c r="D185" s="189" t="s">
        <v>146</v>
      </c>
      <c r="E185" s="36"/>
      <c r="F185" s="217" t="s">
        <v>254</v>
      </c>
      <c r="G185" s="36"/>
      <c r="H185" s="36"/>
      <c r="I185" s="191"/>
      <c r="J185" s="191"/>
      <c r="K185" s="36"/>
      <c r="L185" s="36"/>
      <c r="M185" s="39"/>
      <c r="N185" s="192"/>
      <c r="O185" s="193"/>
      <c r="P185" s="64"/>
      <c r="Q185" s="64"/>
      <c r="R185" s="64"/>
      <c r="S185" s="64"/>
      <c r="T185" s="64"/>
      <c r="U185" s="64"/>
      <c r="V185" s="64"/>
      <c r="W185" s="64"/>
      <c r="X185" s="64"/>
      <c r="Y185" s="65"/>
      <c r="Z185" s="34"/>
      <c r="AA185" s="34"/>
      <c r="AB185" s="34"/>
      <c r="AC185" s="34"/>
      <c r="AD185" s="34"/>
      <c r="AE185" s="34"/>
      <c r="AT185" s="17" t="s">
        <v>146</v>
      </c>
      <c r="AU185" s="17" t="s">
        <v>84</v>
      </c>
    </row>
    <row r="186" spans="2:63" s="12" customFormat="1" ht="22.9" customHeight="1">
      <c r="B186" s="158"/>
      <c r="C186" s="159"/>
      <c r="D186" s="160" t="s">
        <v>74</v>
      </c>
      <c r="E186" s="173" t="s">
        <v>259</v>
      </c>
      <c r="F186" s="173" t="s">
        <v>260</v>
      </c>
      <c r="G186" s="159"/>
      <c r="H186" s="159"/>
      <c r="I186" s="162"/>
      <c r="J186" s="162"/>
      <c r="K186" s="174">
        <f>BK186</f>
        <v>0</v>
      </c>
      <c r="L186" s="159"/>
      <c r="M186" s="164"/>
      <c r="N186" s="165"/>
      <c r="O186" s="166"/>
      <c r="P186" s="166"/>
      <c r="Q186" s="167">
        <f>SUM(Q187:Q190)</f>
        <v>0</v>
      </c>
      <c r="R186" s="167">
        <f>SUM(R187:R190)</f>
        <v>0</v>
      </c>
      <c r="S186" s="166"/>
      <c r="T186" s="168">
        <f>SUM(T187:T190)</f>
        <v>0</v>
      </c>
      <c r="U186" s="166"/>
      <c r="V186" s="168">
        <f>SUM(V187:V190)</f>
        <v>0</v>
      </c>
      <c r="W186" s="166"/>
      <c r="X186" s="168">
        <f>SUM(X187:X190)</f>
        <v>0</v>
      </c>
      <c r="Y186" s="169"/>
      <c r="AR186" s="170" t="s">
        <v>82</v>
      </c>
      <c r="AT186" s="171" t="s">
        <v>74</v>
      </c>
      <c r="AU186" s="171" t="s">
        <v>82</v>
      </c>
      <c r="AY186" s="170" t="s">
        <v>123</v>
      </c>
      <c r="BK186" s="172">
        <f>SUM(BK187:BK190)</f>
        <v>0</v>
      </c>
    </row>
    <row r="187" spans="1:65" s="2" customFormat="1" ht="24.2" customHeight="1">
      <c r="A187" s="34"/>
      <c r="B187" s="35"/>
      <c r="C187" s="175" t="s">
        <v>261</v>
      </c>
      <c r="D187" s="175" t="s">
        <v>126</v>
      </c>
      <c r="E187" s="176" t="s">
        <v>262</v>
      </c>
      <c r="F187" s="177" t="s">
        <v>263</v>
      </c>
      <c r="G187" s="178" t="s">
        <v>264</v>
      </c>
      <c r="H187" s="179">
        <v>8.99</v>
      </c>
      <c r="I187" s="180"/>
      <c r="J187" s="180"/>
      <c r="K187" s="181">
        <f>ROUND(P187*H187,2)</f>
        <v>0</v>
      </c>
      <c r="L187" s="177" t="s">
        <v>20</v>
      </c>
      <c r="M187" s="39"/>
      <c r="N187" s="182" t="s">
        <v>20</v>
      </c>
      <c r="O187" s="183" t="s">
        <v>44</v>
      </c>
      <c r="P187" s="184">
        <f>I187+J187</f>
        <v>0</v>
      </c>
      <c r="Q187" s="184">
        <f>ROUND(I187*H187,2)</f>
        <v>0</v>
      </c>
      <c r="R187" s="184">
        <f>ROUND(J187*H187,2)</f>
        <v>0</v>
      </c>
      <c r="S187" s="64"/>
      <c r="T187" s="185">
        <f>S187*H187</f>
        <v>0</v>
      </c>
      <c r="U187" s="185">
        <v>0</v>
      </c>
      <c r="V187" s="185">
        <f>U187*H187</f>
        <v>0</v>
      </c>
      <c r="W187" s="185">
        <v>0</v>
      </c>
      <c r="X187" s="185">
        <f>W187*H187</f>
        <v>0</v>
      </c>
      <c r="Y187" s="186" t="s">
        <v>20</v>
      </c>
      <c r="Z187" s="34"/>
      <c r="AA187" s="34"/>
      <c r="AB187" s="34"/>
      <c r="AC187" s="34"/>
      <c r="AD187" s="34"/>
      <c r="AE187" s="34"/>
      <c r="AR187" s="187" t="s">
        <v>131</v>
      </c>
      <c r="AT187" s="187" t="s">
        <v>126</v>
      </c>
      <c r="AU187" s="187" t="s">
        <v>84</v>
      </c>
      <c r="AY187" s="17" t="s">
        <v>123</v>
      </c>
      <c r="BE187" s="188">
        <f>IF(O187="základní",K187,0)</f>
        <v>0</v>
      </c>
      <c r="BF187" s="188">
        <f>IF(O187="snížená",K187,0)</f>
        <v>0</v>
      </c>
      <c r="BG187" s="188">
        <f>IF(O187="zákl. přenesená",K187,0)</f>
        <v>0</v>
      </c>
      <c r="BH187" s="188">
        <f>IF(O187="sníž. přenesená",K187,0)</f>
        <v>0</v>
      </c>
      <c r="BI187" s="188">
        <f>IF(O187="nulová",K187,0)</f>
        <v>0</v>
      </c>
      <c r="BJ187" s="17" t="s">
        <v>82</v>
      </c>
      <c r="BK187" s="188">
        <f>ROUND(P187*H187,2)</f>
        <v>0</v>
      </c>
      <c r="BL187" s="17" t="s">
        <v>131</v>
      </c>
      <c r="BM187" s="187" t="s">
        <v>265</v>
      </c>
    </row>
    <row r="188" spans="1:47" s="2" customFormat="1" ht="19.5">
      <c r="A188" s="34"/>
      <c r="B188" s="35"/>
      <c r="C188" s="36"/>
      <c r="D188" s="189" t="s">
        <v>133</v>
      </c>
      <c r="E188" s="36"/>
      <c r="F188" s="190" t="s">
        <v>263</v>
      </c>
      <c r="G188" s="36"/>
      <c r="H188" s="36"/>
      <c r="I188" s="191"/>
      <c r="J188" s="191"/>
      <c r="K188" s="36"/>
      <c r="L188" s="36"/>
      <c r="M188" s="39"/>
      <c r="N188" s="192"/>
      <c r="O188" s="193"/>
      <c r="P188" s="64"/>
      <c r="Q188" s="64"/>
      <c r="R188" s="64"/>
      <c r="S188" s="64"/>
      <c r="T188" s="64"/>
      <c r="U188" s="64"/>
      <c r="V188" s="64"/>
      <c r="W188" s="64"/>
      <c r="X188" s="64"/>
      <c r="Y188" s="65"/>
      <c r="Z188" s="34"/>
      <c r="AA188" s="34"/>
      <c r="AB188" s="34"/>
      <c r="AC188" s="34"/>
      <c r="AD188" s="34"/>
      <c r="AE188" s="34"/>
      <c r="AT188" s="17" t="s">
        <v>133</v>
      </c>
      <c r="AU188" s="17" t="s">
        <v>84</v>
      </c>
    </row>
    <row r="189" spans="1:65" s="2" customFormat="1" ht="37.9" customHeight="1">
      <c r="A189" s="34"/>
      <c r="B189" s="35"/>
      <c r="C189" s="175" t="s">
        <v>266</v>
      </c>
      <c r="D189" s="175" t="s">
        <v>126</v>
      </c>
      <c r="E189" s="176" t="s">
        <v>267</v>
      </c>
      <c r="F189" s="177" t="s">
        <v>268</v>
      </c>
      <c r="G189" s="178" t="s">
        <v>264</v>
      </c>
      <c r="H189" s="179">
        <v>8.99</v>
      </c>
      <c r="I189" s="180"/>
      <c r="J189" s="180"/>
      <c r="K189" s="181">
        <f>ROUND(P189*H189,2)</f>
        <v>0</v>
      </c>
      <c r="L189" s="177" t="s">
        <v>20</v>
      </c>
      <c r="M189" s="39"/>
      <c r="N189" s="182" t="s">
        <v>20</v>
      </c>
      <c r="O189" s="183" t="s">
        <v>44</v>
      </c>
      <c r="P189" s="184">
        <f>I189+J189</f>
        <v>0</v>
      </c>
      <c r="Q189" s="184">
        <f>ROUND(I189*H189,2)</f>
        <v>0</v>
      </c>
      <c r="R189" s="184">
        <f>ROUND(J189*H189,2)</f>
        <v>0</v>
      </c>
      <c r="S189" s="64"/>
      <c r="T189" s="185">
        <f>S189*H189</f>
        <v>0</v>
      </c>
      <c r="U189" s="185">
        <v>0</v>
      </c>
      <c r="V189" s="185">
        <f>U189*H189</f>
        <v>0</v>
      </c>
      <c r="W189" s="185">
        <v>0</v>
      </c>
      <c r="X189" s="185">
        <f>W189*H189</f>
        <v>0</v>
      </c>
      <c r="Y189" s="186" t="s">
        <v>20</v>
      </c>
      <c r="Z189" s="34"/>
      <c r="AA189" s="34"/>
      <c r="AB189" s="34"/>
      <c r="AC189" s="34"/>
      <c r="AD189" s="34"/>
      <c r="AE189" s="34"/>
      <c r="AR189" s="187" t="s">
        <v>131</v>
      </c>
      <c r="AT189" s="187" t="s">
        <v>126</v>
      </c>
      <c r="AU189" s="187" t="s">
        <v>84</v>
      </c>
      <c r="AY189" s="17" t="s">
        <v>123</v>
      </c>
      <c r="BE189" s="188">
        <f>IF(O189="základní",K189,0)</f>
        <v>0</v>
      </c>
      <c r="BF189" s="188">
        <f>IF(O189="snížená",K189,0)</f>
        <v>0</v>
      </c>
      <c r="BG189" s="188">
        <f>IF(O189="zákl. přenesená",K189,0)</f>
        <v>0</v>
      </c>
      <c r="BH189" s="188">
        <f>IF(O189="sníž. přenesená",K189,0)</f>
        <v>0</v>
      </c>
      <c r="BI189" s="188">
        <f>IF(O189="nulová",K189,0)</f>
        <v>0</v>
      </c>
      <c r="BJ189" s="17" t="s">
        <v>82</v>
      </c>
      <c r="BK189" s="188">
        <f>ROUND(P189*H189,2)</f>
        <v>0</v>
      </c>
      <c r="BL189" s="17" t="s">
        <v>131</v>
      </c>
      <c r="BM189" s="187" t="s">
        <v>269</v>
      </c>
    </row>
    <row r="190" spans="1:47" s="2" customFormat="1" ht="19.5">
      <c r="A190" s="34"/>
      <c r="B190" s="35"/>
      <c r="C190" s="36"/>
      <c r="D190" s="189" t="s">
        <v>133</v>
      </c>
      <c r="E190" s="36"/>
      <c r="F190" s="190" t="s">
        <v>268</v>
      </c>
      <c r="G190" s="36"/>
      <c r="H190" s="36"/>
      <c r="I190" s="191"/>
      <c r="J190" s="191"/>
      <c r="K190" s="36"/>
      <c r="L190" s="36"/>
      <c r="M190" s="39"/>
      <c r="N190" s="229"/>
      <c r="O190" s="230"/>
      <c r="P190" s="231"/>
      <c r="Q190" s="231"/>
      <c r="R190" s="231"/>
      <c r="S190" s="231"/>
      <c r="T190" s="231"/>
      <c r="U190" s="231"/>
      <c r="V190" s="231"/>
      <c r="W190" s="231"/>
      <c r="X190" s="231"/>
      <c r="Y190" s="232"/>
      <c r="Z190" s="34"/>
      <c r="AA190" s="34"/>
      <c r="AB190" s="34"/>
      <c r="AC190" s="34"/>
      <c r="AD190" s="34"/>
      <c r="AE190" s="34"/>
      <c r="AT190" s="17" t="s">
        <v>133</v>
      </c>
      <c r="AU190" s="17" t="s">
        <v>84</v>
      </c>
    </row>
    <row r="191" spans="1:31" s="2" customFormat="1" ht="6.95" customHeight="1">
      <c r="A191" s="34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39"/>
      <c r="N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</sheetData>
  <sheetProtection algorithmName="SHA-512" hashValue="AeaGTJeGjsecJcUfnBz9qAJtbezwlFdSYQsHezmIb3RBtwJhcntLMzQ8aifA5aRlIXYnW0XI+wfjEFdgDQCBVg==" saltValue="VFuB4Y0zU2tx7IRHTBi0vFdIFaq16PCKYsV8S1Pr0yTtMbuIdW/iIWZyukus/EZNDeI72DEpCmC0XrRl6C98QA==" spinCount="100000" sheet="1" objects="1" scenarios="1" formatColumns="0" formatRows="0" autoFilter="0"/>
  <autoFilter ref="C84:L190"/>
  <mergeCells count="9">
    <mergeCell ref="E52:H52"/>
    <mergeCell ref="E75:H75"/>
    <mergeCell ref="E77:H77"/>
    <mergeCell ref="M2:Z2"/>
    <mergeCell ref="E7:H7"/>
    <mergeCell ref="E9:H9"/>
    <mergeCell ref="E18:H18"/>
    <mergeCell ref="E27:H27"/>
    <mergeCell ref="E50:H50"/>
  </mergeCells>
  <hyperlinks>
    <hyperlink ref="F90" r:id="rId1" display="https://podminky.urs.cz/item/CS_URS_2022_01/119005153"/>
    <hyperlink ref="F101" r:id="rId2" display="https://podminky.urs.cz/item/CS_URS_2022_01/185804311"/>
    <hyperlink ref="F112" r:id="rId3" display="https://podminky.urs.cz/item/CS_URS_2022_01/183101115"/>
    <hyperlink ref="F150" r:id="rId4" display="https://podminky.urs.cz/item/CS_URS_2021_02/184813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5" width="14.1406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T2" s="17" t="s">
        <v>87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20"/>
      <c r="AT3" s="17" t="s">
        <v>84</v>
      </c>
    </row>
    <row r="4" spans="2:46" s="1" customFormat="1" ht="24.95" customHeight="1">
      <c r="B4" s="20"/>
      <c r="D4" s="104" t="s">
        <v>88</v>
      </c>
      <c r="M4" s="20"/>
      <c r="N4" s="105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06" t="s">
        <v>17</v>
      </c>
      <c r="M6" s="20"/>
    </row>
    <row r="7" spans="2:13" s="1" customFormat="1" ht="16.5" customHeight="1">
      <c r="B7" s="20"/>
      <c r="E7" s="354" t="str">
        <f>'Rekapitulace stavby'!K6</f>
        <v>Městské sady Opava - náhradní výsadba 2022</v>
      </c>
      <c r="F7" s="355"/>
      <c r="G7" s="355"/>
      <c r="H7" s="355"/>
      <c r="M7" s="20"/>
    </row>
    <row r="8" spans="1:31" s="2" customFormat="1" ht="12" customHeight="1">
      <c r="A8" s="34"/>
      <c r="B8" s="39"/>
      <c r="C8" s="34"/>
      <c r="D8" s="106" t="s">
        <v>89</v>
      </c>
      <c r="E8" s="34"/>
      <c r="F8" s="34"/>
      <c r="G8" s="34"/>
      <c r="H8" s="34"/>
      <c r="I8" s="34"/>
      <c r="J8" s="34"/>
      <c r="K8" s="34"/>
      <c r="L8" s="34"/>
      <c r="M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6" t="s">
        <v>270</v>
      </c>
      <c r="F9" s="357"/>
      <c r="G9" s="357"/>
      <c r="H9" s="357"/>
      <c r="I9" s="34"/>
      <c r="J9" s="34"/>
      <c r="K9" s="34"/>
      <c r="L9" s="34"/>
      <c r="M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19</v>
      </c>
      <c r="E11" s="34"/>
      <c r="F11" s="108" t="s">
        <v>20</v>
      </c>
      <c r="G11" s="34"/>
      <c r="H11" s="34"/>
      <c r="I11" s="106" t="s">
        <v>21</v>
      </c>
      <c r="J11" s="108" t="s">
        <v>20</v>
      </c>
      <c r="K11" s="34"/>
      <c r="L11" s="34"/>
      <c r="M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22</v>
      </c>
      <c r="E12" s="34"/>
      <c r="F12" s="108" t="s">
        <v>23</v>
      </c>
      <c r="G12" s="34"/>
      <c r="H12" s="34"/>
      <c r="I12" s="106" t="s">
        <v>24</v>
      </c>
      <c r="J12" s="109" t="str">
        <f>'Rekapitulace stavby'!AN8</f>
        <v>11. 7. 2022</v>
      </c>
      <c r="K12" s="34"/>
      <c r="L12" s="34"/>
      <c r="M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06" t="s">
        <v>27</v>
      </c>
      <c r="J14" s="108" t="s">
        <v>20</v>
      </c>
      <c r="K14" s="34"/>
      <c r="L14" s="34"/>
      <c r="M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20</v>
      </c>
      <c r="K15" s="34"/>
      <c r="L15" s="34"/>
      <c r="M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30</v>
      </c>
      <c r="E17" s="34"/>
      <c r="F17" s="34"/>
      <c r="G17" s="34"/>
      <c r="H17" s="34"/>
      <c r="I17" s="106" t="s">
        <v>27</v>
      </c>
      <c r="J17" s="30" t="str">
        <f>'Rekapitulace stavby'!AN13</f>
        <v>Vyplň údaj</v>
      </c>
      <c r="K17" s="34"/>
      <c r="L17" s="34"/>
      <c r="M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8" t="str">
        <f>'Rekapitulace stavby'!E14</f>
        <v>Vyplň údaj</v>
      </c>
      <c r="F18" s="359"/>
      <c r="G18" s="359"/>
      <c r="H18" s="359"/>
      <c r="I18" s="106" t="s">
        <v>29</v>
      </c>
      <c r="J18" s="30" t="str">
        <f>'Rekapitulace stavby'!AN14</f>
        <v>Vyplň údaj</v>
      </c>
      <c r="K18" s="34"/>
      <c r="L18" s="34"/>
      <c r="M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32</v>
      </c>
      <c r="E20" s="34"/>
      <c r="F20" s="34"/>
      <c r="G20" s="34"/>
      <c r="H20" s="34"/>
      <c r="I20" s="106" t="s">
        <v>27</v>
      </c>
      <c r="J20" s="108" t="s">
        <v>20</v>
      </c>
      <c r="K20" s="34"/>
      <c r="L20" s="34"/>
      <c r="M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33</v>
      </c>
      <c r="F21" s="34"/>
      <c r="G21" s="34"/>
      <c r="H21" s="34"/>
      <c r="I21" s="106" t="s">
        <v>29</v>
      </c>
      <c r="J21" s="108" t="s">
        <v>20</v>
      </c>
      <c r="K21" s="34"/>
      <c r="L21" s="34"/>
      <c r="M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34</v>
      </c>
      <c r="E23" s="34"/>
      <c r="F23" s="34"/>
      <c r="G23" s="34"/>
      <c r="H23" s="34"/>
      <c r="I23" s="106" t="s">
        <v>27</v>
      </c>
      <c r="J23" s="108" t="s">
        <v>35</v>
      </c>
      <c r="K23" s="34"/>
      <c r="L23" s="34"/>
      <c r="M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33</v>
      </c>
      <c r="F24" s="34"/>
      <c r="G24" s="34"/>
      <c r="H24" s="34"/>
      <c r="I24" s="106" t="s">
        <v>29</v>
      </c>
      <c r="J24" s="108" t="s">
        <v>36</v>
      </c>
      <c r="K24" s="34"/>
      <c r="L24" s="34"/>
      <c r="M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37</v>
      </c>
      <c r="E26" s="34"/>
      <c r="F26" s="34"/>
      <c r="G26" s="34"/>
      <c r="H26" s="34"/>
      <c r="I26" s="34"/>
      <c r="J26" s="34"/>
      <c r="K26" s="34"/>
      <c r="L26" s="34"/>
      <c r="M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360" t="s">
        <v>20</v>
      </c>
      <c r="F27" s="360"/>
      <c r="G27" s="360"/>
      <c r="H27" s="360"/>
      <c r="I27" s="110"/>
      <c r="J27" s="110"/>
      <c r="K27" s="110"/>
      <c r="L27" s="110"/>
      <c r="M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13"/>
      <c r="M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.75">
      <c r="A30" s="34"/>
      <c r="B30" s="39"/>
      <c r="C30" s="34"/>
      <c r="D30" s="34"/>
      <c r="E30" s="106" t="s">
        <v>91</v>
      </c>
      <c r="F30" s="34"/>
      <c r="G30" s="34"/>
      <c r="H30" s="34"/>
      <c r="I30" s="34"/>
      <c r="J30" s="34"/>
      <c r="K30" s="114">
        <f>I61</f>
        <v>0</v>
      </c>
      <c r="L30" s="34"/>
      <c r="M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2.75">
      <c r="A31" s="34"/>
      <c r="B31" s="39"/>
      <c r="C31" s="34"/>
      <c r="D31" s="34"/>
      <c r="E31" s="106" t="s">
        <v>92</v>
      </c>
      <c r="F31" s="34"/>
      <c r="G31" s="34"/>
      <c r="H31" s="34"/>
      <c r="I31" s="34"/>
      <c r="J31" s="34"/>
      <c r="K31" s="114">
        <f>J61</f>
        <v>0</v>
      </c>
      <c r="L31" s="34"/>
      <c r="M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5" t="s">
        <v>39</v>
      </c>
      <c r="E32" s="34"/>
      <c r="F32" s="34"/>
      <c r="G32" s="34"/>
      <c r="H32" s="34"/>
      <c r="I32" s="34"/>
      <c r="J32" s="34"/>
      <c r="K32" s="116">
        <f>ROUND(K85,2)</f>
        <v>0</v>
      </c>
      <c r="L32" s="34"/>
      <c r="M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3"/>
      <c r="E33" s="113"/>
      <c r="F33" s="113"/>
      <c r="G33" s="113"/>
      <c r="H33" s="113"/>
      <c r="I33" s="113"/>
      <c r="J33" s="113"/>
      <c r="K33" s="113"/>
      <c r="L33" s="113"/>
      <c r="M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17" t="s">
        <v>41</v>
      </c>
      <c r="G34" s="34"/>
      <c r="H34" s="34"/>
      <c r="I34" s="117" t="s">
        <v>40</v>
      </c>
      <c r="J34" s="34"/>
      <c r="K34" s="117" t="s">
        <v>42</v>
      </c>
      <c r="L34" s="34"/>
      <c r="M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18" t="s">
        <v>43</v>
      </c>
      <c r="E35" s="106" t="s">
        <v>44</v>
      </c>
      <c r="F35" s="114">
        <f>ROUND((SUM(BE85:BE197)),2)</f>
        <v>0</v>
      </c>
      <c r="G35" s="34"/>
      <c r="H35" s="34"/>
      <c r="I35" s="119">
        <v>0.21</v>
      </c>
      <c r="J35" s="34"/>
      <c r="K35" s="114">
        <f>ROUND(((SUM(BE85:BE197))*I35),2)</f>
        <v>0</v>
      </c>
      <c r="L35" s="34"/>
      <c r="M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6" t="s">
        <v>45</v>
      </c>
      <c r="F36" s="114">
        <f>ROUND((SUM(BF85:BF197)),2)</f>
        <v>0</v>
      </c>
      <c r="G36" s="34"/>
      <c r="H36" s="34"/>
      <c r="I36" s="119">
        <v>0.15</v>
      </c>
      <c r="J36" s="34"/>
      <c r="K36" s="114">
        <f>ROUND(((SUM(BF85:BF197))*I36),2)</f>
        <v>0</v>
      </c>
      <c r="L36" s="34"/>
      <c r="M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6" t="s">
        <v>46</v>
      </c>
      <c r="F37" s="114">
        <f>ROUND((SUM(BG85:BG197)),2)</f>
        <v>0</v>
      </c>
      <c r="G37" s="34"/>
      <c r="H37" s="34"/>
      <c r="I37" s="119">
        <v>0.21</v>
      </c>
      <c r="J37" s="34"/>
      <c r="K37" s="114">
        <f>0</f>
        <v>0</v>
      </c>
      <c r="L37" s="34"/>
      <c r="M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06" t="s">
        <v>47</v>
      </c>
      <c r="F38" s="114">
        <f>ROUND((SUM(BH85:BH197)),2)</f>
        <v>0</v>
      </c>
      <c r="G38" s="34"/>
      <c r="H38" s="34"/>
      <c r="I38" s="119">
        <v>0.15</v>
      </c>
      <c r="J38" s="34"/>
      <c r="K38" s="114">
        <f>0</f>
        <v>0</v>
      </c>
      <c r="L38" s="34"/>
      <c r="M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06" t="s">
        <v>48</v>
      </c>
      <c r="F39" s="114">
        <f>ROUND((SUM(BI85:BI197)),2)</f>
        <v>0</v>
      </c>
      <c r="G39" s="34"/>
      <c r="H39" s="34"/>
      <c r="I39" s="119">
        <v>0</v>
      </c>
      <c r="J39" s="34"/>
      <c r="K39" s="114">
        <f>0</f>
        <v>0</v>
      </c>
      <c r="L39" s="34"/>
      <c r="M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0"/>
      <c r="D41" s="121" t="s">
        <v>49</v>
      </c>
      <c r="E41" s="122"/>
      <c r="F41" s="122"/>
      <c r="G41" s="123" t="s">
        <v>50</v>
      </c>
      <c r="H41" s="124" t="s">
        <v>51</v>
      </c>
      <c r="I41" s="122"/>
      <c r="J41" s="122"/>
      <c r="K41" s="125">
        <f>SUM(K32:K39)</f>
        <v>0</v>
      </c>
      <c r="L41" s="126"/>
      <c r="M41" s="10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0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93</v>
      </c>
      <c r="D47" s="36"/>
      <c r="E47" s="36"/>
      <c r="F47" s="36"/>
      <c r="G47" s="36"/>
      <c r="H47" s="36"/>
      <c r="I47" s="36"/>
      <c r="J47" s="36"/>
      <c r="K47" s="36"/>
      <c r="L47" s="36"/>
      <c r="M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6"/>
      <c r="E49" s="36"/>
      <c r="F49" s="36"/>
      <c r="G49" s="36"/>
      <c r="H49" s="36"/>
      <c r="I49" s="36"/>
      <c r="J49" s="36"/>
      <c r="K49" s="36"/>
      <c r="L49" s="36"/>
      <c r="M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61" t="str">
        <f>E7</f>
        <v>Městské sady Opava - náhradní výsadba 2022</v>
      </c>
      <c r="F50" s="362"/>
      <c r="G50" s="362"/>
      <c r="H50" s="362"/>
      <c r="I50" s="36"/>
      <c r="J50" s="36"/>
      <c r="K50" s="36"/>
      <c r="L50" s="36"/>
      <c r="M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89</v>
      </c>
      <c r="D51" s="36"/>
      <c r="E51" s="36"/>
      <c r="F51" s="36"/>
      <c r="G51" s="36"/>
      <c r="H51" s="36"/>
      <c r="I51" s="36"/>
      <c r="J51" s="36"/>
      <c r="K51" s="36"/>
      <c r="L51" s="36"/>
      <c r="M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33" t="str">
        <f>E9</f>
        <v>082022 - Následná péče 3 roky</v>
      </c>
      <c r="F52" s="363"/>
      <c r="G52" s="363"/>
      <c r="H52" s="363"/>
      <c r="I52" s="36"/>
      <c r="J52" s="36"/>
      <c r="K52" s="36"/>
      <c r="L52" s="36"/>
      <c r="M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2" customHeight="1">
      <c r="A54" s="34"/>
      <c r="B54" s="35"/>
      <c r="C54" s="29" t="s">
        <v>22</v>
      </c>
      <c r="D54" s="36"/>
      <c r="E54" s="36"/>
      <c r="F54" s="27" t="str">
        <f>F12</f>
        <v>Opava</v>
      </c>
      <c r="G54" s="36"/>
      <c r="H54" s="36"/>
      <c r="I54" s="29" t="s">
        <v>24</v>
      </c>
      <c r="J54" s="59" t="str">
        <f>IF(J12="","",J12)</f>
        <v>11. 7. 2022</v>
      </c>
      <c r="K54" s="36"/>
      <c r="L54" s="36"/>
      <c r="M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5.2" customHeight="1">
      <c r="A56" s="34"/>
      <c r="B56" s="35"/>
      <c r="C56" s="29" t="s">
        <v>26</v>
      </c>
      <c r="D56" s="36"/>
      <c r="E56" s="36"/>
      <c r="F56" s="27" t="str">
        <f>E15</f>
        <v>Magistrát města Opavy</v>
      </c>
      <c r="G56" s="36"/>
      <c r="H56" s="36"/>
      <c r="I56" s="29" t="s">
        <v>32</v>
      </c>
      <c r="J56" s="32" t="str">
        <f>E21</f>
        <v>Ing. Petr Ondruška</v>
      </c>
      <c r="K56" s="36"/>
      <c r="L56" s="36"/>
      <c r="M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5.2" customHeight="1">
      <c r="A57" s="34"/>
      <c r="B57" s="35"/>
      <c r="C57" s="29" t="s">
        <v>30</v>
      </c>
      <c r="D57" s="36"/>
      <c r="E57" s="36"/>
      <c r="F57" s="27" t="str">
        <f>IF(E18="","",E18)</f>
        <v>Vyplň údaj</v>
      </c>
      <c r="G57" s="36"/>
      <c r="H57" s="36"/>
      <c r="I57" s="29" t="s">
        <v>34</v>
      </c>
      <c r="J57" s="32" t="str">
        <f>E24</f>
        <v>Ing. Petr Ondruška</v>
      </c>
      <c r="K57" s="36"/>
      <c r="L57" s="36"/>
      <c r="M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29.25" customHeight="1">
      <c r="A59" s="34"/>
      <c r="B59" s="35"/>
      <c r="C59" s="131" t="s">
        <v>94</v>
      </c>
      <c r="D59" s="132"/>
      <c r="E59" s="132"/>
      <c r="F59" s="132"/>
      <c r="G59" s="132"/>
      <c r="H59" s="132"/>
      <c r="I59" s="133" t="s">
        <v>95</v>
      </c>
      <c r="J59" s="133" t="s">
        <v>96</v>
      </c>
      <c r="K59" s="133" t="s">
        <v>97</v>
      </c>
      <c r="L59" s="132"/>
      <c r="M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0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47" s="2" customFormat="1" ht="22.9" customHeight="1">
      <c r="A61" s="34"/>
      <c r="B61" s="35"/>
      <c r="C61" s="134" t="s">
        <v>73</v>
      </c>
      <c r="D61" s="36"/>
      <c r="E61" s="36"/>
      <c r="F61" s="36"/>
      <c r="G61" s="36"/>
      <c r="H61" s="36"/>
      <c r="I61" s="77">
        <f aca="true" t="shared" si="0" ref="I61:J63">Q85</f>
        <v>0</v>
      </c>
      <c r="J61" s="77">
        <f t="shared" si="0"/>
        <v>0</v>
      </c>
      <c r="K61" s="77">
        <f>K85</f>
        <v>0</v>
      </c>
      <c r="L61" s="36"/>
      <c r="M61" s="10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U61" s="17" t="s">
        <v>98</v>
      </c>
    </row>
    <row r="62" spans="2:13" s="9" customFormat="1" ht="24.95" customHeight="1">
      <c r="B62" s="135"/>
      <c r="C62" s="136"/>
      <c r="D62" s="137" t="s">
        <v>99</v>
      </c>
      <c r="E62" s="138"/>
      <c r="F62" s="138"/>
      <c r="G62" s="138"/>
      <c r="H62" s="138"/>
      <c r="I62" s="139">
        <f t="shared" si="0"/>
        <v>0</v>
      </c>
      <c r="J62" s="139">
        <f t="shared" si="0"/>
        <v>0</v>
      </c>
      <c r="K62" s="139">
        <f>K86</f>
        <v>0</v>
      </c>
      <c r="L62" s="136"/>
      <c r="M62" s="140"/>
    </row>
    <row r="63" spans="2:13" s="10" customFormat="1" ht="19.9" customHeight="1">
      <c r="B63" s="141"/>
      <c r="C63" s="142"/>
      <c r="D63" s="143" t="s">
        <v>271</v>
      </c>
      <c r="E63" s="144"/>
      <c r="F63" s="144"/>
      <c r="G63" s="144"/>
      <c r="H63" s="144"/>
      <c r="I63" s="145">
        <f t="shared" si="0"/>
        <v>0</v>
      </c>
      <c r="J63" s="145">
        <f t="shared" si="0"/>
        <v>0</v>
      </c>
      <c r="K63" s="145">
        <f>K87</f>
        <v>0</v>
      </c>
      <c r="L63" s="142"/>
      <c r="M63" s="146"/>
    </row>
    <row r="64" spans="2:13" s="10" customFormat="1" ht="19.9" customHeight="1">
      <c r="B64" s="141"/>
      <c r="C64" s="142"/>
      <c r="D64" s="143" t="s">
        <v>272</v>
      </c>
      <c r="E64" s="144"/>
      <c r="F64" s="144"/>
      <c r="G64" s="144"/>
      <c r="H64" s="144"/>
      <c r="I64" s="145">
        <f>Q124</f>
        <v>0</v>
      </c>
      <c r="J64" s="145">
        <f>R124</f>
        <v>0</v>
      </c>
      <c r="K64" s="145">
        <f>K124</f>
        <v>0</v>
      </c>
      <c r="L64" s="142"/>
      <c r="M64" s="146"/>
    </row>
    <row r="65" spans="2:13" s="10" customFormat="1" ht="19.9" customHeight="1">
      <c r="B65" s="141"/>
      <c r="C65" s="142"/>
      <c r="D65" s="143" t="s">
        <v>273</v>
      </c>
      <c r="E65" s="144"/>
      <c r="F65" s="144"/>
      <c r="G65" s="144"/>
      <c r="H65" s="144"/>
      <c r="I65" s="145">
        <f>Q157</f>
        <v>0</v>
      </c>
      <c r="J65" s="145">
        <f>R157</f>
        <v>0</v>
      </c>
      <c r="K65" s="145">
        <f>K157</f>
        <v>0</v>
      </c>
      <c r="L65" s="142"/>
      <c r="M65" s="146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10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103</v>
      </c>
      <c r="D72" s="36"/>
      <c r="E72" s="36"/>
      <c r="F72" s="36"/>
      <c r="G72" s="36"/>
      <c r="H72" s="36"/>
      <c r="I72" s="36"/>
      <c r="J72" s="36"/>
      <c r="K72" s="36"/>
      <c r="L72" s="36"/>
      <c r="M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6"/>
      <c r="E74" s="36"/>
      <c r="F74" s="36"/>
      <c r="G74" s="36"/>
      <c r="H74" s="36"/>
      <c r="I74" s="36"/>
      <c r="J74" s="36"/>
      <c r="K74" s="36"/>
      <c r="L74" s="36"/>
      <c r="M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61" t="str">
        <f>E7</f>
        <v>Městské sady Opava - náhradní výsadba 2022</v>
      </c>
      <c r="F75" s="362"/>
      <c r="G75" s="362"/>
      <c r="H75" s="362"/>
      <c r="I75" s="36"/>
      <c r="J75" s="36"/>
      <c r="K75" s="36"/>
      <c r="L75" s="36"/>
      <c r="M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89</v>
      </c>
      <c r="D76" s="36"/>
      <c r="E76" s="36"/>
      <c r="F76" s="36"/>
      <c r="G76" s="36"/>
      <c r="H76" s="36"/>
      <c r="I76" s="36"/>
      <c r="J76" s="36"/>
      <c r="K76" s="36"/>
      <c r="L76" s="36"/>
      <c r="M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333" t="str">
        <f>E9</f>
        <v>082022 - Následná péče 3 roky</v>
      </c>
      <c r="F77" s="363"/>
      <c r="G77" s="363"/>
      <c r="H77" s="363"/>
      <c r="I77" s="36"/>
      <c r="J77" s="36"/>
      <c r="K77" s="36"/>
      <c r="L77" s="36"/>
      <c r="M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22</v>
      </c>
      <c r="D79" s="36"/>
      <c r="E79" s="36"/>
      <c r="F79" s="27" t="str">
        <f>F12</f>
        <v>Opava</v>
      </c>
      <c r="G79" s="36"/>
      <c r="H79" s="36"/>
      <c r="I79" s="29" t="s">
        <v>24</v>
      </c>
      <c r="J79" s="59" t="str">
        <f>IF(J12="","",J12)</f>
        <v>11. 7. 2022</v>
      </c>
      <c r="K79" s="36"/>
      <c r="L79" s="36"/>
      <c r="M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26</v>
      </c>
      <c r="D81" s="36"/>
      <c r="E81" s="36"/>
      <c r="F81" s="27" t="str">
        <f>E15</f>
        <v>Magistrát města Opavy</v>
      </c>
      <c r="G81" s="36"/>
      <c r="H81" s="36"/>
      <c r="I81" s="29" t="s">
        <v>32</v>
      </c>
      <c r="J81" s="32" t="str">
        <f>E21</f>
        <v>Ing. Petr Ondruška</v>
      </c>
      <c r="K81" s="36"/>
      <c r="L81" s="36"/>
      <c r="M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30</v>
      </c>
      <c r="D82" s="36"/>
      <c r="E82" s="36"/>
      <c r="F82" s="27" t="str">
        <f>IF(E18="","",E18)</f>
        <v>Vyplň údaj</v>
      </c>
      <c r="G82" s="36"/>
      <c r="H82" s="36"/>
      <c r="I82" s="29" t="s">
        <v>34</v>
      </c>
      <c r="J82" s="32" t="str">
        <f>E24</f>
        <v>Ing. Petr Ondruška</v>
      </c>
      <c r="K82" s="36"/>
      <c r="L82" s="36"/>
      <c r="M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10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47"/>
      <c r="B84" s="148"/>
      <c r="C84" s="149" t="s">
        <v>104</v>
      </c>
      <c r="D84" s="150" t="s">
        <v>58</v>
      </c>
      <c r="E84" s="150" t="s">
        <v>54</v>
      </c>
      <c r="F84" s="150" t="s">
        <v>55</v>
      </c>
      <c r="G84" s="150" t="s">
        <v>105</v>
      </c>
      <c r="H84" s="150" t="s">
        <v>106</v>
      </c>
      <c r="I84" s="150" t="s">
        <v>107</v>
      </c>
      <c r="J84" s="150" t="s">
        <v>108</v>
      </c>
      <c r="K84" s="150" t="s">
        <v>97</v>
      </c>
      <c r="L84" s="151" t="s">
        <v>109</v>
      </c>
      <c r="M84" s="152"/>
      <c r="N84" s="68" t="s">
        <v>20</v>
      </c>
      <c r="O84" s="69" t="s">
        <v>43</v>
      </c>
      <c r="P84" s="69" t="s">
        <v>110</v>
      </c>
      <c r="Q84" s="69" t="s">
        <v>111</v>
      </c>
      <c r="R84" s="69" t="s">
        <v>112</v>
      </c>
      <c r="S84" s="69" t="s">
        <v>113</v>
      </c>
      <c r="T84" s="69" t="s">
        <v>114</v>
      </c>
      <c r="U84" s="69" t="s">
        <v>115</v>
      </c>
      <c r="V84" s="69" t="s">
        <v>116</v>
      </c>
      <c r="W84" s="69" t="s">
        <v>117</v>
      </c>
      <c r="X84" s="69" t="s">
        <v>118</v>
      </c>
      <c r="Y84" s="70" t="s">
        <v>119</v>
      </c>
      <c r="Z84" s="147"/>
      <c r="AA84" s="147"/>
      <c r="AB84" s="147"/>
      <c r="AC84" s="147"/>
      <c r="AD84" s="147"/>
      <c r="AE84" s="147"/>
    </row>
    <row r="85" spans="1:63" s="2" customFormat="1" ht="22.9" customHeight="1">
      <c r="A85" s="34"/>
      <c r="B85" s="35"/>
      <c r="C85" s="75" t="s">
        <v>120</v>
      </c>
      <c r="D85" s="36"/>
      <c r="E85" s="36"/>
      <c r="F85" s="36"/>
      <c r="G85" s="36"/>
      <c r="H85" s="36"/>
      <c r="I85" s="36"/>
      <c r="J85" s="36"/>
      <c r="K85" s="153">
        <f>BK85</f>
        <v>0</v>
      </c>
      <c r="L85" s="36"/>
      <c r="M85" s="39"/>
      <c r="N85" s="71"/>
      <c r="O85" s="154"/>
      <c r="P85" s="72"/>
      <c r="Q85" s="155">
        <f>Q86</f>
        <v>0</v>
      </c>
      <c r="R85" s="155">
        <f>R86</f>
        <v>0</v>
      </c>
      <c r="S85" s="72"/>
      <c r="T85" s="156">
        <f>T86</f>
        <v>0</v>
      </c>
      <c r="U85" s="72"/>
      <c r="V85" s="156">
        <f>V86</f>
        <v>0.0126</v>
      </c>
      <c r="W85" s="72"/>
      <c r="X85" s="156">
        <f>X86</f>
        <v>0</v>
      </c>
      <c r="Y85" s="73"/>
      <c r="Z85" s="34"/>
      <c r="AA85" s="34"/>
      <c r="AB85" s="34"/>
      <c r="AC85" s="34"/>
      <c r="AD85" s="34"/>
      <c r="AE85" s="34"/>
      <c r="AT85" s="17" t="s">
        <v>74</v>
      </c>
      <c r="AU85" s="17" t="s">
        <v>98</v>
      </c>
      <c r="BK85" s="157">
        <f>BK86</f>
        <v>0</v>
      </c>
    </row>
    <row r="86" spans="2:63" s="12" customFormat="1" ht="25.9" customHeight="1">
      <c r="B86" s="158"/>
      <c r="C86" s="159"/>
      <c r="D86" s="160" t="s">
        <v>74</v>
      </c>
      <c r="E86" s="161" t="s">
        <v>121</v>
      </c>
      <c r="F86" s="161" t="s">
        <v>122</v>
      </c>
      <c r="G86" s="159"/>
      <c r="H86" s="159"/>
      <c r="I86" s="162"/>
      <c r="J86" s="162"/>
      <c r="K86" s="163">
        <f>BK86</f>
        <v>0</v>
      </c>
      <c r="L86" s="159"/>
      <c r="M86" s="164"/>
      <c r="N86" s="165"/>
      <c r="O86" s="166"/>
      <c r="P86" s="166"/>
      <c r="Q86" s="167">
        <f>Q87+Q124+Q157</f>
        <v>0</v>
      </c>
      <c r="R86" s="167">
        <f>R87+R124+R157</f>
        <v>0</v>
      </c>
      <c r="S86" s="166"/>
      <c r="T86" s="168">
        <f>T87+T124+T157</f>
        <v>0</v>
      </c>
      <c r="U86" s="166"/>
      <c r="V86" s="168">
        <f>V87+V124+V157</f>
        <v>0.0126</v>
      </c>
      <c r="W86" s="166"/>
      <c r="X86" s="168">
        <f>X87+X124+X157</f>
        <v>0</v>
      </c>
      <c r="Y86" s="169"/>
      <c r="AR86" s="170" t="s">
        <v>82</v>
      </c>
      <c r="AT86" s="171" t="s">
        <v>74</v>
      </c>
      <c r="AU86" s="171" t="s">
        <v>75</v>
      </c>
      <c r="AY86" s="170" t="s">
        <v>123</v>
      </c>
      <c r="BK86" s="172">
        <f>BK87+BK124+BK157</f>
        <v>0</v>
      </c>
    </row>
    <row r="87" spans="2:63" s="12" customFormat="1" ht="22.9" customHeight="1">
      <c r="B87" s="158"/>
      <c r="C87" s="159"/>
      <c r="D87" s="160" t="s">
        <v>74</v>
      </c>
      <c r="E87" s="173" t="s">
        <v>274</v>
      </c>
      <c r="F87" s="173" t="s">
        <v>275</v>
      </c>
      <c r="G87" s="159"/>
      <c r="H87" s="159"/>
      <c r="I87" s="162"/>
      <c r="J87" s="162"/>
      <c r="K87" s="174">
        <f>BK87</f>
        <v>0</v>
      </c>
      <c r="L87" s="159"/>
      <c r="M87" s="164"/>
      <c r="N87" s="165"/>
      <c r="O87" s="166"/>
      <c r="P87" s="166"/>
      <c r="Q87" s="167">
        <f>SUM(Q88:Q123)</f>
        <v>0</v>
      </c>
      <c r="R87" s="167">
        <f>SUM(R88:R123)</f>
        <v>0</v>
      </c>
      <c r="S87" s="166"/>
      <c r="T87" s="168">
        <f>SUM(T88:T123)</f>
        <v>0</v>
      </c>
      <c r="U87" s="166"/>
      <c r="V87" s="168">
        <f>SUM(V88:V123)</f>
        <v>0</v>
      </c>
      <c r="W87" s="166"/>
      <c r="X87" s="168">
        <f>SUM(X88:X123)</f>
        <v>0</v>
      </c>
      <c r="Y87" s="169"/>
      <c r="AR87" s="170" t="s">
        <v>82</v>
      </c>
      <c r="AT87" s="171" t="s">
        <v>74</v>
      </c>
      <c r="AU87" s="171" t="s">
        <v>82</v>
      </c>
      <c r="AY87" s="170" t="s">
        <v>123</v>
      </c>
      <c r="BK87" s="172">
        <f>SUM(BK88:BK123)</f>
        <v>0</v>
      </c>
    </row>
    <row r="88" spans="1:65" s="2" customFormat="1" ht="24">
      <c r="A88" s="34"/>
      <c r="B88" s="35"/>
      <c r="C88" s="175" t="s">
        <v>82</v>
      </c>
      <c r="D88" s="175" t="s">
        <v>126</v>
      </c>
      <c r="E88" s="176" t="s">
        <v>276</v>
      </c>
      <c r="F88" s="177" t="s">
        <v>277</v>
      </c>
      <c r="G88" s="178" t="s">
        <v>129</v>
      </c>
      <c r="H88" s="179">
        <v>7</v>
      </c>
      <c r="I88" s="180"/>
      <c r="J88" s="180"/>
      <c r="K88" s="181">
        <f>ROUND(P88*H88,2)</f>
        <v>0</v>
      </c>
      <c r="L88" s="177" t="s">
        <v>209</v>
      </c>
      <c r="M88" s="39"/>
      <c r="N88" s="182" t="s">
        <v>20</v>
      </c>
      <c r="O88" s="183" t="s">
        <v>44</v>
      </c>
      <c r="P88" s="184">
        <f>I88+J88</f>
        <v>0</v>
      </c>
      <c r="Q88" s="184">
        <f>ROUND(I88*H88,2)</f>
        <v>0</v>
      </c>
      <c r="R88" s="184">
        <f>ROUND(J88*H88,2)</f>
        <v>0</v>
      </c>
      <c r="S88" s="64"/>
      <c r="T88" s="185">
        <f>S88*H88</f>
        <v>0</v>
      </c>
      <c r="U88" s="185">
        <v>0</v>
      </c>
      <c r="V88" s="185">
        <f>U88*H88</f>
        <v>0</v>
      </c>
      <c r="W88" s="185">
        <v>0</v>
      </c>
      <c r="X88" s="185">
        <f>W88*H88</f>
        <v>0</v>
      </c>
      <c r="Y88" s="186" t="s">
        <v>20</v>
      </c>
      <c r="Z88" s="34"/>
      <c r="AA88" s="34"/>
      <c r="AB88" s="34"/>
      <c r="AC88" s="34"/>
      <c r="AD88" s="34"/>
      <c r="AE88" s="34"/>
      <c r="AR88" s="187" t="s">
        <v>131</v>
      </c>
      <c r="AT88" s="187" t="s">
        <v>126</v>
      </c>
      <c r="AU88" s="187" t="s">
        <v>84</v>
      </c>
      <c r="AY88" s="17" t="s">
        <v>123</v>
      </c>
      <c r="BE88" s="188">
        <f>IF(O88="základní",K88,0)</f>
        <v>0</v>
      </c>
      <c r="BF88" s="188">
        <f>IF(O88="snížená",K88,0)</f>
        <v>0</v>
      </c>
      <c r="BG88" s="188">
        <f>IF(O88="zákl. přenesená",K88,0)</f>
        <v>0</v>
      </c>
      <c r="BH88" s="188">
        <f>IF(O88="sníž. přenesená",K88,0)</f>
        <v>0</v>
      </c>
      <c r="BI88" s="188">
        <f>IF(O88="nulová",K88,0)</f>
        <v>0</v>
      </c>
      <c r="BJ88" s="17" t="s">
        <v>82</v>
      </c>
      <c r="BK88" s="188">
        <f>ROUND(P88*H88,2)</f>
        <v>0</v>
      </c>
      <c r="BL88" s="17" t="s">
        <v>131</v>
      </c>
      <c r="BM88" s="187" t="s">
        <v>278</v>
      </c>
    </row>
    <row r="89" spans="1:47" s="2" customFormat="1" ht="19.5">
      <c r="A89" s="34"/>
      <c r="B89" s="35"/>
      <c r="C89" s="36"/>
      <c r="D89" s="189" t="s">
        <v>133</v>
      </c>
      <c r="E89" s="36"/>
      <c r="F89" s="190" t="s">
        <v>279</v>
      </c>
      <c r="G89" s="36"/>
      <c r="H89" s="36"/>
      <c r="I89" s="191"/>
      <c r="J89" s="191"/>
      <c r="K89" s="36"/>
      <c r="L89" s="36"/>
      <c r="M89" s="39"/>
      <c r="N89" s="192"/>
      <c r="O89" s="193"/>
      <c r="P89" s="64"/>
      <c r="Q89" s="64"/>
      <c r="R89" s="64"/>
      <c r="S89" s="64"/>
      <c r="T89" s="64"/>
      <c r="U89" s="64"/>
      <c r="V89" s="64"/>
      <c r="W89" s="64"/>
      <c r="X89" s="64"/>
      <c r="Y89" s="65"/>
      <c r="Z89" s="34"/>
      <c r="AA89" s="34"/>
      <c r="AB89" s="34"/>
      <c r="AC89" s="34"/>
      <c r="AD89" s="34"/>
      <c r="AE89" s="34"/>
      <c r="AT89" s="17" t="s">
        <v>133</v>
      </c>
      <c r="AU89" s="17" t="s">
        <v>84</v>
      </c>
    </row>
    <row r="90" spans="1:47" s="2" customFormat="1" ht="11.25">
      <c r="A90" s="34"/>
      <c r="B90" s="35"/>
      <c r="C90" s="36"/>
      <c r="D90" s="194" t="s">
        <v>135</v>
      </c>
      <c r="E90" s="36"/>
      <c r="F90" s="195" t="s">
        <v>280</v>
      </c>
      <c r="G90" s="36"/>
      <c r="H90" s="36"/>
      <c r="I90" s="191"/>
      <c r="J90" s="191"/>
      <c r="K90" s="36"/>
      <c r="L90" s="36"/>
      <c r="M90" s="39"/>
      <c r="N90" s="192"/>
      <c r="O90" s="193"/>
      <c r="P90" s="64"/>
      <c r="Q90" s="64"/>
      <c r="R90" s="64"/>
      <c r="S90" s="64"/>
      <c r="T90" s="64"/>
      <c r="U90" s="64"/>
      <c r="V90" s="64"/>
      <c r="W90" s="64"/>
      <c r="X90" s="64"/>
      <c r="Y90" s="65"/>
      <c r="Z90" s="34"/>
      <c r="AA90" s="34"/>
      <c r="AB90" s="34"/>
      <c r="AC90" s="34"/>
      <c r="AD90" s="34"/>
      <c r="AE90" s="34"/>
      <c r="AT90" s="17" t="s">
        <v>135</v>
      </c>
      <c r="AU90" s="17" t="s">
        <v>84</v>
      </c>
    </row>
    <row r="91" spans="1:47" s="2" customFormat="1" ht="39">
      <c r="A91" s="34"/>
      <c r="B91" s="35"/>
      <c r="C91" s="36"/>
      <c r="D91" s="189" t="s">
        <v>146</v>
      </c>
      <c r="E91" s="36"/>
      <c r="F91" s="217" t="s">
        <v>281</v>
      </c>
      <c r="G91" s="36"/>
      <c r="H91" s="36"/>
      <c r="I91" s="191"/>
      <c r="J91" s="191"/>
      <c r="K91" s="36"/>
      <c r="L91" s="36"/>
      <c r="M91" s="39"/>
      <c r="N91" s="192"/>
      <c r="O91" s="193"/>
      <c r="P91" s="64"/>
      <c r="Q91" s="64"/>
      <c r="R91" s="64"/>
      <c r="S91" s="64"/>
      <c r="T91" s="64"/>
      <c r="U91" s="64"/>
      <c r="V91" s="64"/>
      <c r="W91" s="64"/>
      <c r="X91" s="64"/>
      <c r="Y91" s="65"/>
      <c r="Z91" s="34"/>
      <c r="AA91" s="34"/>
      <c r="AB91" s="34"/>
      <c r="AC91" s="34"/>
      <c r="AD91" s="34"/>
      <c r="AE91" s="34"/>
      <c r="AT91" s="17" t="s">
        <v>146</v>
      </c>
      <c r="AU91" s="17" t="s">
        <v>84</v>
      </c>
    </row>
    <row r="92" spans="2:51" s="13" customFormat="1" ht="11.25">
      <c r="B92" s="196"/>
      <c r="C92" s="197"/>
      <c r="D92" s="189" t="s">
        <v>137</v>
      </c>
      <c r="E92" s="198" t="s">
        <v>20</v>
      </c>
      <c r="F92" s="199" t="s">
        <v>139</v>
      </c>
      <c r="G92" s="197"/>
      <c r="H92" s="200">
        <v>7</v>
      </c>
      <c r="I92" s="201"/>
      <c r="J92" s="201"/>
      <c r="K92" s="197"/>
      <c r="L92" s="197"/>
      <c r="M92" s="202"/>
      <c r="N92" s="203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5"/>
      <c r="AT92" s="206" t="s">
        <v>137</v>
      </c>
      <c r="AU92" s="206" t="s">
        <v>84</v>
      </c>
      <c r="AV92" s="13" t="s">
        <v>84</v>
      </c>
      <c r="AW92" s="13" t="s">
        <v>5</v>
      </c>
      <c r="AX92" s="13" t="s">
        <v>75</v>
      </c>
      <c r="AY92" s="206" t="s">
        <v>123</v>
      </c>
    </row>
    <row r="93" spans="2:51" s="14" customFormat="1" ht="11.25">
      <c r="B93" s="218"/>
      <c r="C93" s="219"/>
      <c r="D93" s="189" t="s">
        <v>137</v>
      </c>
      <c r="E93" s="220" t="s">
        <v>20</v>
      </c>
      <c r="F93" s="221" t="s">
        <v>150</v>
      </c>
      <c r="G93" s="219"/>
      <c r="H93" s="222">
        <v>7</v>
      </c>
      <c r="I93" s="223"/>
      <c r="J93" s="223"/>
      <c r="K93" s="219"/>
      <c r="L93" s="219"/>
      <c r="M93" s="224"/>
      <c r="N93" s="225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7"/>
      <c r="AT93" s="228" t="s">
        <v>137</v>
      </c>
      <c r="AU93" s="228" t="s">
        <v>84</v>
      </c>
      <c r="AV93" s="14" t="s">
        <v>131</v>
      </c>
      <c r="AW93" s="14" t="s">
        <v>5</v>
      </c>
      <c r="AX93" s="14" t="s">
        <v>82</v>
      </c>
      <c r="AY93" s="228" t="s">
        <v>123</v>
      </c>
    </row>
    <row r="94" spans="1:65" s="2" customFormat="1" ht="24.2" customHeight="1">
      <c r="A94" s="34"/>
      <c r="B94" s="35"/>
      <c r="C94" s="175" t="s">
        <v>84</v>
      </c>
      <c r="D94" s="175" t="s">
        <v>126</v>
      </c>
      <c r="E94" s="176" t="s">
        <v>282</v>
      </c>
      <c r="F94" s="177" t="s">
        <v>283</v>
      </c>
      <c r="G94" s="178" t="s">
        <v>129</v>
      </c>
      <c r="H94" s="179">
        <v>18</v>
      </c>
      <c r="I94" s="180"/>
      <c r="J94" s="180"/>
      <c r="K94" s="181">
        <f>ROUND(P94*H94,2)</f>
        <v>0</v>
      </c>
      <c r="L94" s="177" t="s">
        <v>20</v>
      </c>
      <c r="M94" s="39"/>
      <c r="N94" s="182" t="s">
        <v>20</v>
      </c>
      <c r="O94" s="183" t="s">
        <v>44</v>
      </c>
      <c r="P94" s="184">
        <f>I94+J94</f>
        <v>0</v>
      </c>
      <c r="Q94" s="184">
        <f>ROUND(I94*H94,2)</f>
        <v>0</v>
      </c>
      <c r="R94" s="184">
        <f>ROUND(J94*H94,2)</f>
        <v>0</v>
      </c>
      <c r="S94" s="64"/>
      <c r="T94" s="185">
        <f>S94*H94</f>
        <v>0</v>
      </c>
      <c r="U94" s="185">
        <v>0</v>
      </c>
      <c r="V94" s="185">
        <f>U94*H94</f>
        <v>0</v>
      </c>
      <c r="W94" s="185">
        <v>0</v>
      </c>
      <c r="X94" s="185">
        <f>W94*H94</f>
        <v>0</v>
      </c>
      <c r="Y94" s="186" t="s">
        <v>20</v>
      </c>
      <c r="Z94" s="34"/>
      <c r="AA94" s="34"/>
      <c r="AB94" s="34"/>
      <c r="AC94" s="34"/>
      <c r="AD94" s="34"/>
      <c r="AE94" s="34"/>
      <c r="AR94" s="187" t="s">
        <v>131</v>
      </c>
      <c r="AT94" s="187" t="s">
        <v>126</v>
      </c>
      <c r="AU94" s="187" t="s">
        <v>84</v>
      </c>
      <c r="AY94" s="17" t="s">
        <v>123</v>
      </c>
      <c r="BE94" s="188">
        <f>IF(O94="základní",K94,0)</f>
        <v>0</v>
      </c>
      <c r="BF94" s="188">
        <f>IF(O94="snížená",K94,0)</f>
        <v>0</v>
      </c>
      <c r="BG94" s="188">
        <f>IF(O94="zákl. přenesená",K94,0)</f>
        <v>0</v>
      </c>
      <c r="BH94" s="188">
        <f>IF(O94="sníž. přenesená",K94,0)</f>
        <v>0</v>
      </c>
      <c r="BI94" s="188">
        <f>IF(O94="nulová",K94,0)</f>
        <v>0</v>
      </c>
      <c r="BJ94" s="17" t="s">
        <v>82</v>
      </c>
      <c r="BK94" s="188">
        <f>ROUND(P94*H94,2)</f>
        <v>0</v>
      </c>
      <c r="BL94" s="17" t="s">
        <v>131</v>
      </c>
      <c r="BM94" s="187" t="s">
        <v>284</v>
      </c>
    </row>
    <row r="95" spans="1:47" s="2" customFormat="1" ht="19.5">
      <c r="A95" s="34"/>
      <c r="B95" s="35"/>
      <c r="C95" s="36"/>
      <c r="D95" s="189" t="s">
        <v>133</v>
      </c>
      <c r="E95" s="36"/>
      <c r="F95" s="190" t="s">
        <v>285</v>
      </c>
      <c r="G95" s="36"/>
      <c r="H95" s="36"/>
      <c r="I95" s="191"/>
      <c r="J95" s="191"/>
      <c r="K95" s="36"/>
      <c r="L95" s="36"/>
      <c r="M95" s="39"/>
      <c r="N95" s="192"/>
      <c r="O95" s="193"/>
      <c r="P95" s="64"/>
      <c r="Q95" s="64"/>
      <c r="R95" s="64"/>
      <c r="S95" s="64"/>
      <c r="T95" s="64"/>
      <c r="U95" s="64"/>
      <c r="V95" s="64"/>
      <c r="W95" s="64"/>
      <c r="X95" s="64"/>
      <c r="Y95" s="65"/>
      <c r="Z95" s="34"/>
      <c r="AA95" s="34"/>
      <c r="AB95" s="34"/>
      <c r="AC95" s="34"/>
      <c r="AD95" s="34"/>
      <c r="AE95" s="34"/>
      <c r="AT95" s="17" t="s">
        <v>133</v>
      </c>
      <c r="AU95" s="17" t="s">
        <v>84</v>
      </c>
    </row>
    <row r="96" spans="1:47" s="2" customFormat="1" ht="19.5">
      <c r="A96" s="34"/>
      <c r="B96" s="35"/>
      <c r="C96" s="36"/>
      <c r="D96" s="189" t="s">
        <v>146</v>
      </c>
      <c r="E96" s="36"/>
      <c r="F96" s="217" t="s">
        <v>286</v>
      </c>
      <c r="G96" s="36"/>
      <c r="H96" s="36"/>
      <c r="I96" s="191"/>
      <c r="J96" s="191"/>
      <c r="K96" s="36"/>
      <c r="L96" s="36"/>
      <c r="M96" s="39"/>
      <c r="N96" s="192"/>
      <c r="O96" s="193"/>
      <c r="P96" s="64"/>
      <c r="Q96" s="64"/>
      <c r="R96" s="64"/>
      <c r="S96" s="64"/>
      <c r="T96" s="64"/>
      <c r="U96" s="64"/>
      <c r="V96" s="64"/>
      <c r="W96" s="64"/>
      <c r="X96" s="64"/>
      <c r="Y96" s="65"/>
      <c r="Z96" s="34"/>
      <c r="AA96" s="34"/>
      <c r="AB96" s="34"/>
      <c r="AC96" s="34"/>
      <c r="AD96" s="34"/>
      <c r="AE96" s="34"/>
      <c r="AT96" s="17" t="s">
        <v>146</v>
      </c>
      <c r="AU96" s="17" t="s">
        <v>84</v>
      </c>
    </row>
    <row r="97" spans="2:51" s="13" customFormat="1" ht="11.25">
      <c r="B97" s="196"/>
      <c r="C97" s="197"/>
      <c r="D97" s="189" t="s">
        <v>137</v>
      </c>
      <c r="E97" s="198" t="s">
        <v>20</v>
      </c>
      <c r="F97" s="199" t="s">
        <v>138</v>
      </c>
      <c r="G97" s="197"/>
      <c r="H97" s="200">
        <v>18</v>
      </c>
      <c r="I97" s="201"/>
      <c r="J97" s="201"/>
      <c r="K97" s="197"/>
      <c r="L97" s="197"/>
      <c r="M97" s="202"/>
      <c r="N97" s="203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5"/>
      <c r="AT97" s="206" t="s">
        <v>137</v>
      </c>
      <c r="AU97" s="206" t="s">
        <v>84</v>
      </c>
      <c r="AV97" s="13" t="s">
        <v>84</v>
      </c>
      <c r="AW97" s="13" t="s">
        <v>5</v>
      </c>
      <c r="AX97" s="13" t="s">
        <v>75</v>
      </c>
      <c r="AY97" s="206" t="s">
        <v>123</v>
      </c>
    </row>
    <row r="98" spans="2:51" s="14" customFormat="1" ht="11.25">
      <c r="B98" s="218"/>
      <c r="C98" s="219"/>
      <c r="D98" s="189" t="s">
        <v>137</v>
      </c>
      <c r="E98" s="220" t="s">
        <v>20</v>
      </c>
      <c r="F98" s="221" t="s">
        <v>150</v>
      </c>
      <c r="G98" s="219"/>
      <c r="H98" s="222">
        <v>18</v>
      </c>
      <c r="I98" s="223"/>
      <c r="J98" s="223"/>
      <c r="K98" s="219"/>
      <c r="L98" s="219"/>
      <c r="M98" s="224"/>
      <c r="N98" s="225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7"/>
      <c r="AT98" s="228" t="s">
        <v>137</v>
      </c>
      <c r="AU98" s="228" t="s">
        <v>84</v>
      </c>
      <c r="AV98" s="14" t="s">
        <v>131</v>
      </c>
      <c r="AW98" s="14" t="s">
        <v>5</v>
      </c>
      <c r="AX98" s="14" t="s">
        <v>82</v>
      </c>
      <c r="AY98" s="228" t="s">
        <v>123</v>
      </c>
    </row>
    <row r="99" spans="1:65" s="2" customFormat="1" ht="24.2" customHeight="1">
      <c r="A99" s="34"/>
      <c r="B99" s="35"/>
      <c r="C99" s="175" t="s">
        <v>151</v>
      </c>
      <c r="D99" s="175" t="s">
        <v>126</v>
      </c>
      <c r="E99" s="176" t="s">
        <v>287</v>
      </c>
      <c r="F99" s="177" t="s">
        <v>288</v>
      </c>
      <c r="G99" s="178" t="s">
        <v>289</v>
      </c>
      <c r="H99" s="179">
        <v>117.5</v>
      </c>
      <c r="I99" s="180"/>
      <c r="J99" s="180"/>
      <c r="K99" s="181">
        <f>ROUND(P99*H99,2)</f>
        <v>0</v>
      </c>
      <c r="L99" s="177" t="s">
        <v>130</v>
      </c>
      <c r="M99" s="39"/>
      <c r="N99" s="182" t="s">
        <v>20</v>
      </c>
      <c r="O99" s="183" t="s">
        <v>44</v>
      </c>
      <c r="P99" s="184">
        <f>I99+J99</f>
        <v>0</v>
      </c>
      <c r="Q99" s="184">
        <f>ROUND(I99*H99,2)</f>
        <v>0</v>
      </c>
      <c r="R99" s="184">
        <f>ROUND(J99*H99,2)</f>
        <v>0</v>
      </c>
      <c r="S99" s="64"/>
      <c r="T99" s="185">
        <f>S99*H99</f>
        <v>0</v>
      </c>
      <c r="U99" s="185">
        <v>0</v>
      </c>
      <c r="V99" s="185">
        <f>U99*H99</f>
        <v>0</v>
      </c>
      <c r="W99" s="185">
        <v>0</v>
      </c>
      <c r="X99" s="185">
        <f>W99*H99</f>
        <v>0</v>
      </c>
      <c r="Y99" s="186" t="s">
        <v>20</v>
      </c>
      <c r="Z99" s="34"/>
      <c r="AA99" s="34"/>
      <c r="AB99" s="34"/>
      <c r="AC99" s="34"/>
      <c r="AD99" s="34"/>
      <c r="AE99" s="34"/>
      <c r="AR99" s="187" t="s">
        <v>131</v>
      </c>
      <c r="AT99" s="187" t="s">
        <v>126</v>
      </c>
      <c r="AU99" s="187" t="s">
        <v>84</v>
      </c>
      <c r="AY99" s="17" t="s">
        <v>123</v>
      </c>
      <c r="BE99" s="188">
        <f>IF(O99="základní",K99,0)</f>
        <v>0</v>
      </c>
      <c r="BF99" s="188">
        <f>IF(O99="snížená",K99,0)</f>
        <v>0</v>
      </c>
      <c r="BG99" s="188">
        <f>IF(O99="zákl. přenesená",K99,0)</f>
        <v>0</v>
      </c>
      <c r="BH99" s="188">
        <f>IF(O99="sníž. přenesená",K99,0)</f>
        <v>0</v>
      </c>
      <c r="BI99" s="188">
        <f>IF(O99="nulová",K99,0)</f>
        <v>0</v>
      </c>
      <c r="BJ99" s="17" t="s">
        <v>82</v>
      </c>
      <c r="BK99" s="188">
        <f>ROUND(P99*H99,2)</f>
        <v>0</v>
      </c>
      <c r="BL99" s="17" t="s">
        <v>131</v>
      </c>
      <c r="BM99" s="187" t="s">
        <v>290</v>
      </c>
    </row>
    <row r="100" spans="1:47" s="2" customFormat="1" ht="11.25">
      <c r="A100" s="34"/>
      <c r="B100" s="35"/>
      <c r="C100" s="36"/>
      <c r="D100" s="189" t="s">
        <v>133</v>
      </c>
      <c r="E100" s="36"/>
      <c r="F100" s="190" t="s">
        <v>291</v>
      </c>
      <c r="G100" s="36"/>
      <c r="H100" s="36"/>
      <c r="I100" s="191"/>
      <c r="J100" s="191"/>
      <c r="K100" s="36"/>
      <c r="L100" s="36"/>
      <c r="M100" s="39"/>
      <c r="N100" s="192"/>
      <c r="O100" s="193"/>
      <c r="P100" s="64"/>
      <c r="Q100" s="64"/>
      <c r="R100" s="64"/>
      <c r="S100" s="64"/>
      <c r="T100" s="64"/>
      <c r="U100" s="64"/>
      <c r="V100" s="64"/>
      <c r="W100" s="64"/>
      <c r="X100" s="64"/>
      <c r="Y100" s="65"/>
      <c r="Z100" s="34"/>
      <c r="AA100" s="34"/>
      <c r="AB100" s="34"/>
      <c r="AC100" s="34"/>
      <c r="AD100" s="34"/>
      <c r="AE100" s="34"/>
      <c r="AT100" s="17" t="s">
        <v>133</v>
      </c>
      <c r="AU100" s="17" t="s">
        <v>84</v>
      </c>
    </row>
    <row r="101" spans="1:47" s="2" customFormat="1" ht="11.25">
      <c r="A101" s="34"/>
      <c r="B101" s="35"/>
      <c r="C101" s="36"/>
      <c r="D101" s="194" t="s">
        <v>135</v>
      </c>
      <c r="E101" s="36"/>
      <c r="F101" s="195" t="s">
        <v>292</v>
      </c>
      <c r="G101" s="36"/>
      <c r="H101" s="36"/>
      <c r="I101" s="191"/>
      <c r="J101" s="191"/>
      <c r="K101" s="36"/>
      <c r="L101" s="36"/>
      <c r="M101" s="39"/>
      <c r="N101" s="192"/>
      <c r="O101" s="193"/>
      <c r="P101" s="64"/>
      <c r="Q101" s="64"/>
      <c r="R101" s="64"/>
      <c r="S101" s="64"/>
      <c r="T101" s="64"/>
      <c r="U101" s="64"/>
      <c r="V101" s="64"/>
      <c r="W101" s="64"/>
      <c r="X101" s="64"/>
      <c r="Y101" s="65"/>
      <c r="Z101" s="34"/>
      <c r="AA101" s="34"/>
      <c r="AB101" s="34"/>
      <c r="AC101" s="34"/>
      <c r="AD101" s="34"/>
      <c r="AE101" s="34"/>
      <c r="AT101" s="17" t="s">
        <v>135</v>
      </c>
      <c r="AU101" s="17" t="s">
        <v>84</v>
      </c>
    </row>
    <row r="102" spans="1:47" s="2" customFormat="1" ht="19.5">
      <c r="A102" s="34"/>
      <c r="B102" s="35"/>
      <c r="C102" s="36"/>
      <c r="D102" s="189" t="s">
        <v>146</v>
      </c>
      <c r="E102" s="36"/>
      <c r="F102" s="217" t="s">
        <v>293</v>
      </c>
      <c r="G102" s="36"/>
      <c r="H102" s="36"/>
      <c r="I102" s="191"/>
      <c r="J102" s="191"/>
      <c r="K102" s="36"/>
      <c r="L102" s="36"/>
      <c r="M102" s="39"/>
      <c r="N102" s="192"/>
      <c r="O102" s="193"/>
      <c r="P102" s="64"/>
      <c r="Q102" s="64"/>
      <c r="R102" s="64"/>
      <c r="S102" s="64"/>
      <c r="T102" s="64"/>
      <c r="U102" s="64"/>
      <c r="V102" s="64"/>
      <c r="W102" s="64"/>
      <c r="X102" s="64"/>
      <c r="Y102" s="65"/>
      <c r="Z102" s="34"/>
      <c r="AA102" s="34"/>
      <c r="AB102" s="34"/>
      <c r="AC102" s="34"/>
      <c r="AD102" s="34"/>
      <c r="AE102" s="34"/>
      <c r="AT102" s="17" t="s">
        <v>146</v>
      </c>
      <c r="AU102" s="17" t="s">
        <v>84</v>
      </c>
    </row>
    <row r="103" spans="2:51" s="13" customFormat="1" ht="11.25">
      <c r="B103" s="196"/>
      <c r="C103" s="197"/>
      <c r="D103" s="189" t="s">
        <v>137</v>
      </c>
      <c r="E103" s="198" t="s">
        <v>20</v>
      </c>
      <c r="F103" s="199" t="s">
        <v>294</v>
      </c>
      <c r="G103" s="197"/>
      <c r="H103" s="200">
        <v>117.5</v>
      </c>
      <c r="I103" s="201"/>
      <c r="J103" s="201"/>
      <c r="K103" s="197"/>
      <c r="L103" s="197"/>
      <c r="M103" s="202"/>
      <c r="N103" s="203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5"/>
      <c r="AT103" s="206" t="s">
        <v>137</v>
      </c>
      <c r="AU103" s="206" t="s">
        <v>84</v>
      </c>
      <c r="AV103" s="13" t="s">
        <v>84</v>
      </c>
      <c r="AW103" s="13" t="s">
        <v>5</v>
      </c>
      <c r="AX103" s="13" t="s">
        <v>75</v>
      </c>
      <c r="AY103" s="206" t="s">
        <v>123</v>
      </c>
    </row>
    <row r="104" spans="1:65" s="2" customFormat="1" ht="24.2" customHeight="1">
      <c r="A104" s="34"/>
      <c r="B104" s="35"/>
      <c r="C104" s="175" t="s">
        <v>131</v>
      </c>
      <c r="D104" s="175" t="s">
        <v>126</v>
      </c>
      <c r="E104" s="176" t="s">
        <v>202</v>
      </c>
      <c r="F104" s="177" t="s">
        <v>295</v>
      </c>
      <c r="G104" s="178" t="s">
        <v>129</v>
      </c>
      <c r="H104" s="179">
        <v>25</v>
      </c>
      <c r="I104" s="180"/>
      <c r="J104" s="180"/>
      <c r="K104" s="181">
        <f>ROUND(P104*H104,2)</f>
        <v>0</v>
      </c>
      <c r="L104" s="177" t="s">
        <v>130</v>
      </c>
      <c r="M104" s="39"/>
      <c r="N104" s="182" t="s">
        <v>20</v>
      </c>
      <c r="O104" s="183" t="s">
        <v>44</v>
      </c>
      <c r="P104" s="184">
        <f>I104+J104</f>
        <v>0</v>
      </c>
      <c r="Q104" s="184">
        <f>ROUND(I104*H104,2)</f>
        <v>0</v>
      </c>
      <c r="R104" s="184">
        <f>ROUND(J104*H104,2)</f>
        <v>0</v>
      </c>
      <c r="S104" s="64"/>
      <c r="T104" s="185">
        <f>S104*H104</f>
        <v>0</v>
      </c>
      <c r="U104" s="185">
        <v>0</v>
      </c>
      <c r="V104" s="185">
        <f>U104*H104</f>
        <v>0</v>
      </c>
      <c r="W104" s="185">
        <v>0</v>
      </c>
      <c r="X104" s="185">
        <f>W104*H104</f>
        <v>0</v>
      </c>
      <c r="Y104" s="186" t="s">
        <v>20</v>
      </c>
      <c r="Z104" s="34"/>
      <c r="AA104" s="34"/>
      <c r="AB104" s="34"/>
      <c r="AC104" s="34"/>
      <c r="AD104" s="34"/>
      <c r="AE104" s="34"/>
      <c r="AR104" s="187" t="s">
        <v>131</v>
      </c>
      <c r="AT104" s="187" t="s">
        <v>126</v>
      </c>
      <c r="AU104" s="187" t="s">
        <v>84</v>
      </c>
      <c r="AY104" s="17" t="s">
        <v>123</v>
      </c>
      <c r="BE104" s="188">
        <f>IF(O104="základní",K104,0)</f>
        <v>0</v>
      </c>
      <c r="BF104" s="188">
        <f>IF(O104="snížená",K104,0)</f>
        <v>0</v>
      </c>
      <c r="BG104" s="188">
        <f>IF(O104="zákl. přenesená",K104,0)</f>
        <v>0</v>
      </c>
      <c r="BH104" s="188">
        <f>IF(O104="sníž. přenesená",K104,0)</f>
        <v>0</v>
      </c>
      <c r="BI104" s="188">
        <f>IF(O104="nulová",K104,0)</f>
        <v>0</v>
      </c>
      <c r="BJ104" s="17" t="s">
        <v>82</v>
      </c>
      <c r="BK104" s="188">
        <f>ROUND(P104*H104,2)</f>
        <v>0</v>
      </c>
      <c r="BL104" s="17" t="s">
        <v>131</v>
      </c>
      <c r="BM104" s="187" t="s">
        <v>296</v>
      </c>
    </row>
    <row r="105" spans="1:47" s="2" customFormat="1" ht="19.5">
      <c r="A105" s="34"/>
      <c r="B105" s="35"/>
      <c r="C105" s="36"/>
      <c r="D105" s="189" t="s">
        <v>133</v>
      </c>
      <c r="E105" s="36"/>
      <c r="F105" s="190" t="s">
        <v>203</v>
      </c>
      <c r="G105" s="36"/>
      <c r="H105" s="36"/>
      <c r="I105" s="191"/>
      <c r="J105" s="191"/>
      <c r="K105" s="36"/>
      <c r="L105" s="36"/>
      <c r="M105" s="39"/>
      <c r="N105" s="192"/>
      <c r="O105" s="193"/>
      <c r="P105" s="64"/>
      <c r="Q105" s="64"/>
      <c r="R105" s="64"/>
      <c r="S105" s="64"/>
      <c r="T105" s="64"/>
      <c r="U105" s="64"/>
      <c r="V105" s="64"/>
      <c r="W105" s="64"/>
      <c r="X105" s="64"/>
      <c r="Y105" s="65"/>
      <c r="Z105" s="34"/>
      <c r="AA105" s="34"/>
      <c r="AB105" s="34"/>
      <c r="AC105" s="34"/>
      <c r="AD105" s="34"/>
      <c r="AE105" s="34"/>
      <c r="AT105" s="17" t="s">
        <v>133</v>
      </c>
      <c r="AU105" s="17" t="s">
        <v>84</v>
      </c>
    </row>
    <row r="106" spans="1:47" s="2" customFormat="1" ht="11.25">
      <c r="A106" s="34"/>
      <c r="B106" s="35"/>
      <c r="C106" s="36"/>
      <c r="D106" s="194" t="s">
        <v>135</v>
      </c>
      <c r="E106" s="36"/>
      <c r="F106" s="195" t="s">
        <v>297</v>
      </c>
      <c r="G106" s="36"/>
      <c r="H106" s="36"/>
      <c r="I106" s="191"/>
      <c r="J106" s="191"/>
      <c r="K106" s="36"/>
      <c r="L106" s="36"/>
      <c r="M106" s="39"/>
      <c r="N106" s="192"/>
      <c r="O106" s="193"/>
      <c r="P106" s="64"/>
      <c r="Q106" s="64"/>
      <c r="R106" s="64"/>
      <c r="S106" s="64"/>
      <c r="T106" s="64"/>
      <c r="U106" s="64"/>
      <c r="V106" s="64"/>
      <c r="W106" s="64"/>
      <c r="X106" s="64"/>
      <c r="Y106" s="65"/>
      <c r="Z106" s="34"/>
      <c r="AA106" s="34"/>
      <c r="AB106" s="34"/>
      <c r="AC106" s="34"/>
      <c r="AD106" s="34"/>
      <c r="AE106" s="34"/>
      <c r="AT106" s="17" t="s">
        <v>135</v>
      </c>
      <c r="AU106" s="17" t="s">
        <v>84</v>
      </c>
    </row>
    <row r="107" spans="1:47" s="2" customFormat="1" ht="19.5">
      <c r="A107" s="34"/>
      <c r="B107" s="35"/>
      <c r="C107" s="36"/>
      <c r="D107" s="189" t="s">
        <v>146</v>
      </c>
      <c r="E107" s="36"/>
      <c r="F107" s="217" t="s">
        <v>293</v>
      </c>
      <c r="G107" s="36"/>
      <c r="H107" s="36"/>
      <c r="I107" s="191"/>
      <c r="J107" s="191"/>
      <c r="K107" s="36"/>
      <c r="L107" s="36"/>
      <c r="M107" s="39"/>
      <c r="N107" s="192"/>
      <c r="O107" s="193"/>
      <c r="P107" s="64"/>
      <c r="Q107" s="64"/>
      <c r="R107" s="64"/>
      <c r="S107" s="64"/>
      <c r="T107" s="64"/>
      <c r="U107" s="64"/>
      <c r="V107" s="64"/>
      <c r="W107" s="64"/>
      <c r="X107" s="64"/>
      <c r="Y107" s="65"/>
      <c r="Z107" s="34"/>
      <c r="AA107" s="34"/>
      <c r="AB107" s="34"/>
      <c r="AC107" s="34"/>
      <c r="AD107" s="34"/>
      <c r="AE107" s="34"/>
      <c r="AT107" s="17" t="s">
        <v>146</v>
      </c>
      <c r="AU107" s="17" t="s">
        <v>84</v>
      </c>
    </row>
    <row r="108" spans="2:51" s="13" customFormat="1" ht="11.25">
      <c r="B108" s="196"/>
      <c r="C108" s="197"/>
      <c r="D108" s="189" t="s">
        <v>137</v>
      </c>
      <c r="E108" s="198" t="s">
        <v>20</v>
      </c>
      <c r="F108" s="199" t="s">
        <v>138</v>
      </c>
      <c r="G108" s="197"/>
      <c r="H108" s="200">
        <v>18</v>
      </c>
      <c r="I108" s="201"/>
      <c r="J108" s="201"/>
      <c r="K108" s="197"/>
      <c r="L108" s="197"/>
      <c r="M108" s="202"/>
      <c r="N108" s="203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5"/>
      <c r="AT108" s="206" t="s">
        <v>137</v>
      </c>
      <c r="AU108" s="206" t="s">
        <v>84</v>
      </c>
      <c r="AV108" s="13" t="s">
        <v>84</v>
      </c>
      <c r="AW108" s="13" t="s">
        <v>5</v>
      </c>
      <c r="AX108" s="13" t="s">
        <v>75</v>
      </c>
      <c r="AY108" s="206" t="s">
        <v>123</v>
      </c>
    </row>
    <row r="109" spans="2:51" s="13" customFormat="1" ht="11.25">
      <c r="B109" s="196"/>
      <c r="C109" s="197"/>
      <c r="D109" s="189" t="s">
        <v>137</v>
      </c>
      <c r="E109" s="198" t="s">
        <v>20</v>
      </c>
      <c r="F109" s="199" t="s">
        <v>139</v>
      </c>
      <c r="G109" s="197"/>
      <c r="H109" s="200">
        <v>7</v>
      </c>
      <c r="I109" s="201"/>
      <c r="J109" s="201"/>
      <c r="K109" s="197"/>
      <c r="L109" s="197"/>
      <c r="M109" s="202"/>
      <c r="N109" s="203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5"/>
      <c r="AT109" s="206" t="s">
        <v>137</v>
      </c>
      <c r="AU109" s="206" t="s">
        <v>84</v>
      </c>
      <c r="AV109" s="13" t="s">
        <v>84</v>
      </c>
      <c r="AW109" s="13" t="s">
        <v>5</v>
      </c>
      <c r="AX109" s="13" t="s">
        <v>75</v>
      </c>
      <c r="AY109" s="206" t="s">
        <v>123</v>
      </c>
    </row>
    <row r="110" spans="1:65" s="2" customFormat="1" ht="24.2" customHeight="1">
      <c r="A110" s="34"/>
      <c r="B110" s="35"/>
      <c r="C110" s="175" t="s">
        <v>163</v>
      </c>
      <c r="D110" s="175" t="s">
        <v>126</v>
      </c>
      <c r="E110" s="176" t="s">
        <v>298</v>
      </c>
      <c r="F110" s="177" t="s">
        <v>299</v>
      </c>
      <c r="G110" s="178" t="s">
        <v>216</v>
      </c>
      <c r="H110" s="179">
        <v>225</v>
      </c>
      <c r="I110" s="180"/>
      <c r="J110" s="180"/>
      <c r="K110" s="181">
        <f>ROUND(P110*H110,2)</f>
        <v>0</v>
      </c>
      <c r="L110" s="177" t="s">
        <v>20</v>
      </c>
      <c r="M110" s="39"/>
      <c r="N110" s="182" t="s">
        <v>20</v>
      </c>
      <c r="O110" s="183" t="s">
        <v>44</v>
      </c>
      <c r="P110" s="184">
        <f>I110+J110</f>
        <v>0</v>
      </c>
      <c r="Q110" s="184">
        <f>ROUND(I110*H110,2)</f>
        <v>0</v>
      </c>
      <c r="R110" s="184">
        <f>ROUND(J110*H110,2)</f>
        <v>0</v>
      </c>
      <c r="S110" s="64"/>
      <c r="T110" s="185">
        <f>S110*H110</f>
        <v>0</v>
      </c>
      <c r="U110" s="185">
        <v>0</v>
      </c>
      <c r="V110" s="185">
        <f>U110*H110</f>
        <v>0</v>
      </c>
      <c r="W110" s="185">
        <v>0</v>
      </c>
      <c r="X110" s="185">
        <f>W110*H110</f>
        <v>0</v>
      </c>
      <c r="Y110" s="186" t="s">
        <v>20</v>
      </c>
      <c r="Z110" s="34"/>
      <c r="AA110" s="34"/>
      <c r="AB110" s="34"/>
      <c r="AC110" s="34"/>
      <c r="AD110" s="34"/>
      <c r="AE110" s="34"/>
      <c r="AR110" s="187" t="s">
        <v>131</v>
      </c>
      <c r="AT110" s="187" t="s">
        <v>126</v>
      </c>
      <c r="AU110" s="187" t="s">
        <v>84</v>
      </c>
      <c r="AY110" s="17" t="s">
        <v>123</v>
      </c>
      <c r="BE110" s="188">
        <f>IF(O110="základní",K110,0)</f>
        <v>0</v>
      </c>
      <c r="BF110" s="188">
        <f>IF(O110="snížená",K110,0)</f>
        <v>0</v>
      </c>
      <c r="BG110" s="188">
        <f>IF(O110="zákl. přenesená",K110,0)</f>
        <v>0</v>
      </c>
      <c r="BH110" s="188">
        <f>IF(O110="sníž. přenesená",K110,0)</f>
        <v>0</v>
      </c>
      <c r="BI110" s="188">
        <f>IF(O110="nulová",K110,0)</f>
        <v>0</v>
      </c>
      <c r="BJ110" s="17" t="s">
        <v>82</v>
      </c>
      <c r="BK110" s="188">
        <f>ROUND(P110*H110,2)</f>
        <v>0</v>
      </c>
      <c r="BL110" s="17" t="s">
        <v>131</v>
      </c>
      <c r="BM110" s="187" t="s">
        <v>300</v>
      </c>
    </row>
    <row r="111" spans="1:47" s="2" customFormat="1" ht="19.5">
      <c r="A111" s="34"/>
      <c r="B111" s="35"/>
      <c r="C111" s="36"/>
      <c r="D111" s="189" t="s">
        <v>133</v>
      </c>
      <c r="E111" s="36"/>
      <c r="F111" s="190" t="s">
        <v>299</v>
      </c>
      <c r="G111" s="36"/>
      <c r="H111" s="36"/>
      <c r="I111" s="191"/>
      <c r="J111" s="191"/>
      <c r="K111" s="36"/>
      <c r="L111" s="36"/>
      <c r="M111" s="39"/>
      <c r="N111" s="192"/>
      <c r="O111" s="193"/>
      <c r="P111" s="64"/>
      <c r="Q111" s="64"/>
      <c r="R111" s="64"/>
      <c r="S111" s="64"/>
      <c r="T111" s="64"/>
      <c r="U111" s="64"/>
      <c r="V111" s="64"/>
      <c r="W111" s="64"/>
      <c r="X111" s="64"/>
      <c r="Y111" s="65"/>
      <c r="Z111" s="34"/>
      <c r="AA111" s="34"/>
      <c r="AB111" s="34"/>
      <c r="AC111" s="34"/>
      <c r="AD111" s="34"/>
      <c r="AE111" s="34"/>
      <c r="AT111" s="17" t="s">
        <v>133</v>
      </c>
      <c r="AU111" s="17" t="s">
        <v>84</v>
      </c>
    </row>
    <row r="112" spans="1:47" s="2" customFormat="1" ht="29.25">
      <c r="A112" s="34"/>
      <c r="B112" s="35"/>
      <c r="C112" s="36"/>
      <c r="D112" s="189" t="s">
        <v>146</v>
      </c>
      <c r="E112" s="36"/>
      <c r="F112" s="217" t="s">
        <v>301</v>
      </c>
      <c r="G112" s="36"/>
      <c r="H112" s="36"/>
      <c r="I112" s="191"/>
      <c r="J112" s="191"/>
      <c r="K112" s="36"/>
      <c r="L112" s="36"/>
      <c r="M112" s="39"/>
      <c r="N112" s="192"/>
      <c r="O112" s="193"/>
      <c r="P112" s="64"/>
      <c r="Q112" s="64"/>
      <c r="R112" s="64"/>
      <c r="S112" s="64"/>
      <c r="T112" s="64"/>
      <c r="U112" s="64"/>
      <c r="V112" s="64"/>
      <c r="W112" s="64"/>
      <c r="X112" s="64"/>
      <c r="Y112" s="65"/>
      <c r="Z112" s="34"/>
      <c r="AA112" s="34"/>
      <c r="AB112" s="34"/>
      <c r="AC112" s="34"/>
      <c r="AD112" s="34"/>
      <c r="AE112" s="34"/>
      <c r="AT112" s="17" t="s">
        <v>146</v>
      </c>
      <c r="AU112" s="17" t="s">
        <v>84</v>
      </c>
    </row>
    <row r="113" spans="2:51" s="13" customFormat="1" ht="11.25">
      <c r="B113" s="196"/>
      <c r="C113" s="197"/>
      <c r="D113" s="189" t="s">
        <v>137</v>
      </c>
      <c r="E113" s="198" t="s">
        <v>20</v>
      </c>
      <c r="F113" s="199" t="s">
        <v>302</v>
      </c>
      <c r="G113" s="197"/>
      <c r="H113" s="200">
        <v>225</v>
      </c>
      <c r="I113" s="201"/>
      <c r="J113" s="201"/>
      <c r="K113" s="197"/>
      <c r="L113" s="197"/>
      <c r="M113" s="202"/>
      <c r="N113" s="203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5"/>
      <c r="AT113" s="206" t="s">
        <v>137</v>
      </c>
      <c r="AU113" s="206" t="s">
        <v>84</v>
      </c>
      <c r="AV113" s="13" t="s">
        <v>84</v>
      </c>
      <c r="AW113" s="13" t="s">
        <v>5</v>
      </c>
      <c r="AX113" s="13" t="s">
        <v>75</v>
      </c>
      <c r="AY113" s="206" t="s">
        <v>123</v>
      </c>
    </row>
    <row r="114" spans="2:51" s="14" customFormat="1" ht="11.25">
      <c r="B114" s="218"/>
      <c r="C114" s="219"/>
      <c r="D114" s="189" t="s">
        <v>137</v>
      </c>
      <c r="E114" s="220" t="s">
        <v>20</v>
      </c>
      <c r="F114" s="221" t="s">
        <v>150</v>
      </c>
      <c r="G114" s="219"/>
      <c r="H114" s="222">
        <v>225</v>
      </c>
      <c r="I114" s="223"/>
      <c r="J114" s="223"/>
      <c r="K114" s="219"/>
      <c r="L114" s="219"/>
      <c r="M114" s="224"/>
      <c r="N114" s="225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7"/>
      <c r="AT114" s="228" t="s">
        <v>137</v>
      </c>
      <c r="AU114" s="228" t="s">
        <v>84</v>
      </c>
      <c r="AV114" s="14" t="s">
        <v>131</v>
      </c>
      <c r="AW114" s="14" t="s">
        <v>5</v>
      </c>
      <c r="AX114" s="14" t="s">
        <v>82</v>
      </c>
      <c r="AY114" s="228" t="s">
        <v>123</v>
      </c>
    </row>
    <row r="115" spans="1:65" s="2" customFormat="1" ht="24.2" customHeight="1">
      <c r="A115" s="34"/>
      <c r="B115" s="35"/>
      <c r="C115" s="175" t="s">
        <v>169</v>
      </c>
      <c r="D115" s="175" t="s">
        <v>126</v>
      </c>
      <c r="E115" s="176" t="s">
        <v>152</v>
      </c>
      <c r="F115" s="177" t="s">
        <v>153</v>
      </c>
      <c r="G115" s="178" t="s">
        <v>154</v>
      </c>
      <c r="H115" s="179">
        <v>20</v>
      </c>
      <c r="I115" s="180"/>
      <c r="J115" s="180"/>
      <c r="K115" s="181">
        <f>ROUND(P115*H115,2)</f>
        <v>0</v>
      </c>
      <c r="L115" s="177" t="s">
        <v>130</v>
      </c>
      <c r="M115" s="39"/>
      <c r="N115" s="182" t="s">
        <v>20</v>
      </c>
      <c r="O115" s="183" t="s">
        <v>44</v>
      </c>
      <c r="P115" s="184">
        <f>I115+J115</f>
        <v>0</v>
      </c>
      <c r="Q115" s="184">
        <f>ROUND(I115*H115,2)</f>
        <v>0</v>
      </c>
      <c r="R115" s="184">
        <f>ROUND(J115*H115,2)</f>
        <v>0</v>
      </c>
      <c r="S115" s="64"/>
      <c r="T115" s="185">
        <f>S115*H115</f>
        <v>0</v>
      </c>
      <c r="U115" s="185">
        <v>0</v>
      </c>
      <c r="V115" s="185">
        <f>U115*H115</f>
        <v>0</v>
      </c>
      <c r="W115" s="185">
        <v>0</v>
      </c>
      <c r="X115" s="185">
        <f>W115*H115</f>
        <v>0</v>
      </c>
      <c r="Y115" s="186" t="s">
        <v>20</v>
      </c>
      <c r="Z115" s="34"/>
      <c r="AA115" s="34"/>
      <c r="AB115" s="34"/>
      <c r="AC115" s="34"/>
      <c r="AD115" s="34"/>
      <c r="AE115" s="34"/>
      <c r="AR115" s="187" t="s">
        <v>131</v>
      </c>
      <c r="AT115" s="187" t="s">
        <v>126</v>
      </c>
      <c r="AU115" s="187" t="s">
        <v>84</v>
      </c>
      <c r="AY115" s="17" t="s">
        <v>123</v>
      </c>
      <c r="BE115" s="188">
        <f>IF(O115="základní",K115,0)</f>
        <v>0</v>
      </c>
      <c r="BF115" s="188">
        <f>IF(O115="snížená",K115,0)</f>
        <v>0</v>
      </c>
      <c r="BG115" s="188">
        <f>IF(O115="zákl. přenesená",K115,0)</f>
        <v>0</v>
      </c>
      <c r="BH115" s="188">
        <f>IF(O115="sníž. přenesená",K115,0)</f>
        <v>0</v>
      </c>
      <c r="BI115" s="188">
        <f>IF(O115="nulová",K115,0)</f>
        <v>0</v>
      </c>
      <c r="BJ115" s="17" t="s">
        <v>82</v>
      </c>
      <c r="BK115" s="188">
        <f>ROUND(P115*H115,2)</f>
        <v>0</v>
      </c>
      <c r="BL115" s="17" t="s">
        <v>131</v>
      </c>
      <c r="BM115" s="187" t="s">
        <v>303</v>
      </c>
    </row>
    <row r="116" spans="1:47" s="2" customFormat="1" ht="11.25">
      <c r="A116" s="34"/>
      <c r="B116" s="35"/>
      <c r="C116" s="36"/>
      <c r="D116" s="189" t="s">
        <v>133</v>
      </c>
      <c r="E116" s="36"/>
      <c r="F116" s="190" t="s">
        <v>156</v>
      </c>
      <c r="G116" s="36"/>
      <c r="H116" s="36"/>
      <c r="I116" s="191"/>
      <c r="J116" s="191"/>
      <c r="K116" s="36"/>
      <c r="L116" s="36"/>
      <c r="M116" s="39"/>
      <c r="N116" s="192"/>
      <c r="O116" s="193"/>
      <c r="P116" s="64"/>
      <c r="Q116" s="64"/>
      <c r="R116" s="64"/>
      <c r="S116" s="64"/>
      <c r="T116" s="64"/>
      <c r="U116" s="64"/>
      <c r="V116" s="64"/>
      <c r="W116" s="64"/>
      <c r="X116" s="64"/>
      <c r="Y116" s="65"/>
      <c r="Z116" s="34"/>
      <c r="AA116" s="34"/>
      <c r="AB116" s="34"/>
      <c r="AC116" s="34"/>
      <c r="AD116" s="34"/>
      <c r="AE116" s="34"/>
      <c r="AT116" s="17" t="s">
        <v>133</v>
      </c>
      <c r="AU116" s="17" t="s">
        <v>84</v>
      </c>
    </row>
    <row r="117" spans="1:47" s="2" customFormat="1" ht="11.25">
      <c r="A117" s="34"/>
      <c r="B117" s="35"/>
      <c r="C117" s="36"/>
      <c r="D117" s="194" t="s">
        <v>135</v>
      </c>
      <c r="E117" s="36"/>
      <c r="F117" s="195" t="s">
        <v>157</v>
      </c>
      <c r="G117" s="36"/>
      <c r="H117" s="36"/>
      <c r="I117" s="191"/>
      <c r="J117" s="191"/>
      <c r="K117" s="36"/>
      <c r="L117" s="36"/>
      <c r="M117" s="39"/>
      <c r="N117" s="192"/>
      <c r="O117" s="193"/>
      <c r="P117" s="64"/>
      <c r="Q117" s="64"/>
      <c r="R117" s="64"/>
      <c r="S117" s="64"/>
      <c r="T117" s="64"/>
      <c r="U117" s="64"/>
      <c r="V117" s="64"/>
      <c r="W117" s="64"/>
      <c r="X117" s="64"/>
      <c r="Y117" s="65"/>
      <c r="Z117" s="34"/>
      <c r="AA117" s="34"/>
      <c r="AB117" s="34"/>
      <c r="AC117" s="34"/>
      <c r="AD117" s="34"/>
      <c r="AE117" s="34"/>
      <c r="AT117" s="17" t="s">
        <v>135</v>
      </c>
      <c r="AU117" s="17" t="s">
        <v>84</v>
      </c>
    </row>
    <row r="118" spans="2:51" s="13" customFormat="1" ht="11.25">
      <c r="B118" s="196"/>
      <c r="C118" s="197"/>
      <c r="D118" s="189" t="s">
        <v>137</v>
      </c>
      <c r="E118" s="198" t="s">
        <v>20</v>
      </c>
      <c r="F118" s="199" t="s">
        <v>304</v>
      </c>
      <c r="G118" s="197"/>
      <c r="H118" s="200">
        <v>20</v>
      </c>
      <c r="I118" s="201"/>
      <c r="J118" s="201"/>
      <c r="K118" s="197"/>
      <c r="L118" s="197"/>
      <c r="M118" s="202"/>
      <c r="N118" s="203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5"/>
      <c r="AT118" s="206" t="s">
        <v>137</v>
      </c>
      <c r="AU118" s="206" t="s">
        <v>84</v>
      </c>
      <c r="AV118" s="13" t="s">
        <v>84</v>
      </c>
      <c r="AW118" s="13" t="s">
        <v>5</v>
      </c>
      <c r="AX118" s="13" t="s">
        <v>75</v>
      </c>
      <c r="AY118" s="206" t="s">
        <v>123</v>
      </c>
    </row>
    <row r="119" spans="1:65" s="2" customFormat="1" ht="21.75" customHeight="1">
      <c r="A119" s="34"/>
      <c r="B119" s="35"/>
      <c r="C119" s="175" t="s">
        <v>139</v>
      </c>
      <c r="D119" s="175" t="s">
        <v>126</v>
      </c>
      <c r="E119" s="176" t="s">
        <v>159</v>
      </c>
      <c r="F119" s="177" t="s">
        <v>160</v>
      </c>
      <c r="G119" s="178" t="s">
        <v>154</v>
      </c>
      <c r="H119" s="179">
        <v>20</v>
      </c>
      <c r="I119" s="180"/>
      <c r="J119" s="180"/>
      <c r="K119" s="181">
        <f>ROUND(P119*H119,2)</f>
        <v>0</v>
      </c>
      <c r="L119" s="177" t="s">
        <v>20</v>
      </c>
      <c r="M119" s="39"/>
      <c r="N119" s="182" t="s">
        <v>20</v>
      </c>
      <c r="O119" s="183" t="s">
        <v>44</v>
      </c>
      <c r="P119" s="184">
        <f>I119+J119</f>
        <v>0</v>
      </c>
      <c r="Q119" s="184">
        <f>ROUND(I119*H119,2)</f>
        <v>0</v>
      </c>
      <c r="R119" s="184">
        <f>ROUND(J119*H119,2)</f>
        <v>0</v>
      </c>
      <c r="S119" s="64"/>
      <c r="T119" s="185">
        <f>S119*H119</f>
        <v>0</v>
      </c>
      <c r="U119" s="185">
        <v>0</v>
      </c>
      <c r="V119" s="185">
        <f>U119*H119</f>
        <v>0</v>
      </c>
      <c r="W119" s="185">
        <v>0</v>
      </c>
      <c r="X119" s="185">
        <f>W119*H119</f>
        <v>0</v>
      </c>
      <c r="Y119" s="186" t="s">
        <v>20</v>
      </c>
      <c r="Z119" s="34"/>
      <c r="AA119" s="34"/>
      <c r="AB119" s="34"/>
      <c r="AC119" s="34"/>
      <c r="AD119" s="34"/>
      <c r="AE119" s="34"/>
      <c r="AR119" s="187" t="s">
        <v>131</v>
      </c>
      <c r="AT119" s="187" t="s">
        <v>126</v>
      </c>
      <c r="AU119" s="187" t="s">
        <v>84</v>
      </c>
      <c r="AY119" s="17" t="s">
        <v>123</v>
      </c>
      <c r="BE119" s="188">
        <f>IF(O119="základní",K119,0)</f>
        <v>0</v>
      </c>
      <c r="BF119" s="188">
        <f>IF(O119="snížená",K119,0)</f>
        <v>0</v>
      </c>
      <c r="BG119" s="188">
        <f>IF(O119="zákl. přenesená",K119,0)</f>
        <v>0</v>
      </c>
      <c r="BH119" s="188">
        <f>IF(O119="sníž. přenesená",K119,0)</f>
        <v>0</v>
      </c>
      <c r="BI119" s="188">
        <f>IF(O119="nulová",K119,0)</f>
        <v>0</v>
      </c>
      <c r="BJ119" s="17" t="s">
        <v>82</v>
      </c>
      <c r="BK119" s="188">
        <f>ROUND(P119*H119,2)</f>
        <v>0</v>
      </c>
      <c r="BL119" s="17" t="s">
        <v>131</v>
      </c>
      <c r="BM119" s="187" t="s">
        <v>305</v>
      </c>
    </row>
    <row r="120" spans="1:47" s="2" customFormat="1" ht="11.25">
      <c r="A120" s="34"/>
      <c r="B120" s="35"/>
      <c r="C120" s="36"/>
      <c r="D120" s="189" t="s">
        <v>133</v>
      </c>
      <c r="E120" s="36"/>
      <c r="F120" s="190" t="s">
        <v>162</v>
      </c>
      <c r="G120" s="36"/>
      <c r="H120" s="36"/>
      <c r="I120" s="191"/>
      <c r="J120" s="191"/>
      <c r="K120" s="36"/>
      <c r="L120" s="36"/>
      <c r="M120" s="39"/>
      <c r="N120" s="192"/>
      <c r="O120" s="193"/>
      <c r="P120" s="64"/>
      <c r="Q120" s="64"/>
      <c r="R120" s="64"/>
      <c r="S120" s="64"/>
      <c r="T120" s="64"/>
      <c r="U120" s="64"/>
      <c r="V120" s="64"/>
      <c r="W120" s="64"/>
      <c r="X120" s="64"/>
      <c r="Y120" s="65"/>
      <c r="Z120" s="34"/>
      <c r="AA120" s="34"/>
      <c r="AB120" s="34"/>
      <c r="AC120" s="34"/>
      <c r="AD120" s="34"/>
      <c r="AE120" s="34"/>
      <c r="AT120" s="17" t="s">
        <v>133</v>
      </c>
      <c r="AU120" s="17" t="s">
        <v>84</v>
      </c>
    </row>
    <row r="121" spans="1:65" s="2" customFormat="1" ht="21.75" customHeight="1">
      <c r="A121" s="34"/>
      <c r="B121" s="35"/>
      <c r="C121" s="207" t="s">
        <v>144</v>
      </c>
      <c r="D121" s="207" t="s">
        <v>140</v>
      </c>
      <c r="E121" s="208" t="s">
        <v>164</v>
      </c>
      <c r="F121" s="209" t="s">
        <v>165</v>
      </c>
      <c r="G121" s="210" t="s">
        <v>154</v>
      </c>
      <c r="H121" s="211">
        <v>20</v>
      </c>
      <c r="I121" s="212"/>
      <c r="J121" s="213"/>
      <c r="K121" s="214">
        <f>ROUND(P121*H121,2)</f>
        <v>0</v>
      </c>
      <c r="L121" s="209" t="s">
        <v>20</v>
      </c>
      <c r="M121" s="215"/>
      <c r="N121" s="216" t="s">
        <v>20</v>
      </c>
      <c r="O121" s="183" t="s">
        <v>44</v>
      </c>
      <c r="P121" s="184">
        <f>I121+J121</f>
        <v>0</v>
      </c>
      <c r="Q121" s="184">
        <f>ROUND(I121*H121,2)</f>
        <v>0</v>
      </c>
      <c r="R121" s="184">
        <f>ROUND(J121*H121,2)</f>
        <v>0</v>
      </c>
      <c r="S121" s="64"/>
      <c r="T121" s="185">
        <f>S121*H121</f>
        <v>0</v>
      </c>
      <c r="U121" s="185">
        <v>0</v>
      </c>
      <c r="V121" s="185">
        <f>U121*H121</f>
        <v>0</v>
      </c>
      <c r="W121" s="185">
        <v>0</v>
      </c>
      <c r="X121" s="185">
        <f>W121*H121</f>
        <v>0</v>
      </c>
      <c r="Y121" s="186" t="s">
        <v>20</v>
      </c>
      <c r="Z121" s="34"/>
      <c r="AA121" s="34"/>
      <c r="AB121" s="34"/>
      <c r="AC121" s="34"/>
      <c r="AD121" s="34"/>
      <c r="AE121" s="34"/>
      <c r="AR121" s="187" t="s">
        <v>144</v>
      </c>
      <c r="AT121" s="187" t="s">
        <v>140</v>
      </c>
      <c r="AU121" s="187" t="s">
        <v>84</v>
      </c>
      <c r="AY121" s="17" t="s">
        <v>123</v>
      </c>
      <c r="BE121" s="188">
        <f>IF(O121="základní",K121,0)</f>
        <v>0</v>
      </c>
      <c r="BF121" s="188">
        <f>IF(O121="snížená",K121,0)</f>
        <v>0</v>
      </c>
      <c r="BG121" s="188">
        <f>IF(O121="zákl. přenesená",K121,0)</f>
        <v>0</v>
      </c>
      <c r="BH121" s="188">
        <f>IF(O121="sníž. přenesená",K121,0)</f>
        <v>0</v>
      </c>
      <c r="BI121" s="188">
        <f>IF(O121="nulová",K121,0)</f>
        <v>0</v>
      </c>
      <c r="BJ121" s="17" t="s">
        <v>82</v>
      </c>
      <c r="BK121" s="188">
        <f>ROUND(P121*H121,2)</f>
        <v>0</v>
      </c>
      <c r="BL121" s="17" t="s">
        <v>131</v>
      </c>
      <c r="BM121" s="187" t="s">
        <v>306</v>
      </c>
    </row>
    <row r="122" spans="1:47" s="2" customFormat="1" ht="11.25">
      <c r="A122" s="34"/>
      <c r="B122" s="35"/>
      <c r="C122" s="36"/>
      <c r="D122" s="189" t="s">
        <v>133</v>
      </c>
      <c r="E122" s="36"/>
      <c r="F122" s="190" t="s">
        <v>165</v>
      </c>
      <c r="G122" s="36"/>
      <c r="H122" s="36"/>
      <c r="I122" s="191"/>
      <c r="J122" s="191"/>
      <c r="K122" s="36"/>
      <c r="L122" s="36"/>
      <c r="M122" s="39"/>
      <c r="N122" s="192"/>
      <c r="O122" s="193"/>
      <c r="P122" s="64"/>
      <c r="Q122" s="64"/>
      <c r="R122" s="64"/>
      <c r="S122" s="64"/>
      <c r="T122" s="64"/>
      <c r="U122" s="64"/>
      <c r="V122" s="64"/>
      <c r="W122" s="64"/>
      <c r="X122" s="64"/>
      <c r="Y122" s="65"/>
      <c r="Z122" s="34"/>
      <c r="AA122" s="34"/>
      <c r="AB122" s="34"/>
      <c r="AC122" s="34"/>
      <c r="AD122" s="34"/>
      <c r="AE122" s="34"/>
      <c r="AT122" s="17" t="s">
        <v>133</v>
      </c>
      <c r="AU122" s="17" t="s">
        <v>84</v>
      </c>
    </row>
    <row r="123" spans="1:47" s="2" customFormat="1" ht="19.5">
      <c r="A123" s="34"/>
      <c r="B123" s="35"/>
      <c r="C123" s="36"/>
      <c r="D123" s="189" t="s">
        <v>146</v>
      </c>
      <c r="E123" s="36"/>
      <c r="F123" s="217" t="s">
        <v>307</v>
      </c>
      <c r="G123" s="36"/>
      <c r="H123" s="36"/>
      <c r="I123" s="191"/>
      <c r="J123" s="191"/>
      <c r="K123" s="36"/>
      <c r="L123" s="36"/>
      <c r="M123" s="39"/>
      <c r="N123" s="192"/>
      <c r="O123" s="193"/>
      <c r="P123" s="64"/>
      <c r="Q123" s="64"/>
      <c r="R123" s="64"/>
      <c r="S123" s="64"/>
      <c r="T123" s="64"/>
      <c r="U123" s="64"/>
      <c r="V123" s="64"/>
      <c r="W123" s="64"/>
      <c r="X123" s="64"/>
      <c r="Y123" s="65"/>
      <c r="Z123" s="34"/>
      <c r="AA123" s="34"/>
      <c r="AB123" s="34"/>
      <c r="AC123" s="34"/>
      <c r="AD123" s="34"/>
      <c r="AE123" s="34"/>
      <c r="AT123" s="17" t="s">
        <v>146</v>
      </c>
      <c r="AU123" s="17" t="s">
        <v>84</v>
      </c>
    </row>
    <row r="124" spans="2:63" s="12" customFormat="1" ht="22.9" customHeight="1">
      <c r="B124" s="158"/>
      <c r="C124" s="159"/>
      <c r="D124" s="160" t="s">
        <v>74</v>
      </c>
      <c r="E124" s="173" t="s">
        <v>308</v>
      </c>
      <c r="F124" s="173" t="s">
        <v>309</v>
      </c>
      <c r="G124" s="159"/>
      <c r="H124" s="159"/>
      <c r="I124" s="162"/>
      <c r="J124" s="162"/>
      <c r="K124" s="174">
        <f>BK124</f>
        <v>0</v>
      </c>
      <c r="L124" s="159"/>
      <c r="M124" s="164"/>
      <c r="N124" s="165"/>
      <c r="O124" s="166"/>
      <c r="P124" s="166"/>
      <c r="Q124" s="167">
        <f>SUM(Q125:Q156)</f>
        <v>0</v>
      </c>
      <c r="R124" s="167">
        <f>SUM(R125:R156)</f>
        <v>0</v>
      </c>
      <c r="S124" s="166"/>
      <c r="T124" s="168">
        <f>SUM(T125:T156)</f>
        <v>0</v>
      </c>
      <c r="U124" s="166"/>
      <c r="V124" s="168">
        <f>SUM(V125:V156)</f>
        <v>0</v>
      </c>
      <c r="W124" s="166"/>
      <c r="X124" s="168">
        <f>SUM(X125:X156)</f>
        <v>0</v>
      </c>
      <c r="Y124" s="169"/>
      <c r="AR124" s="170" t="s">
        <v>82</v>
      </c>
      <c r="AT124" s="171" t="s">
        <v>74</v>
      </c>
      <c r="AU124" s="171" t="s">
        <v>82</v>
      </c>
      <c r="AY124" s="170" t="s">
        <v>123</v>
      </c>
      <c r="BK124" s="172">
        <f>SUM(BK125:BK156)</f>
        <v>0</v>
      </c>
    </row>
    <row r="125" spans="1:65" s="2" customFormat="1" ht="24.2" customHeight="1">
      <c r="A125" s="34"/>
      <c r="B125" s="35"/>
      <c r="C125" s="175" t="s">
        <v>185</v>
      </c>
      <c r="D125" s="175" t="s">
        <v>126</v>
      </c>
      <c r="E125" s="176" t="s">
        <v>202</v>
      </c>
      <c r="F125" s="177" t="s">
        <v>295</v>
      </c>
      <c r="G125" s="178" t="s">
        <v>129</v>
      </c>
      <c r="H125" s="179">
        <v>25</v>
      </c>
      <c r="I125" s="180"/>
      <c r="J125" s="180"/>
      <c r="K125" s="181">
        <f>ROUND(P125*H125,2)</f>
        <v>0</v>
      </c>
      <c r="L125" s="177" t="s">
        <v>130</v>
      </c>
      <c r="M125" s="39"/>
      <c r="N125" s="182" t="s">
        <v>20</v>
      </c>
      <c r="O125" s="183" t="s">
        <v>44</v>
      </c>
      <c r="P125" s="184">
        <f>I125+J125</f>
        <v>0</v>
      </c>
      <c r="Q125" s="184">
        <f>ROUND(I125*H125,2)</f>
        <v>0</v>
      </c>
      <c r="R125" s="184">
        <f>ROUND(J125*H125,2)</f>
        <v>0</v>
      </c>
      <c r="S125" s="64"/>
      <c r="T125" s="185">
        <f>S125*H125</f>
        <v>0</v>
      </c>
      <c r="U125" s="185">
        <v>0</v>
      </c>
      <c r="V125" s="185">
        <f>U125*H125</f>
        <v>0</v>
      </c>
      <c r="W125" s="185">
        <v>0</v>
      </c>
      <c r="X125" s="185">
        <f>W125*H125</f>
        <v>0</v>
      </c>
      <c r="Y125" s="186" t="s">
        <v>20</v>
      </c>
      <c r="Z125" s="34"/>
      <c r="AA125" s="34"/>
      <c r="AB125" s="34"/>
      <c r="AC125" s="34"/>
      <c r="AD125" s="34"/>
      <c r="AE125" s="34"/>
      <c r="AR125" s="187" t="s">
        <v>131</v>
      </c>
      <c r="AT125" s="187" t="s">
        <v>126</v>
      </c>
      <c r="AU125" s="187" t="s">
        <v>84</v>
      </c>
      <c r="AY125" s="17" t="s">
        <v>123</v>
      </c>
      <c r="BE125" s="188">
        <f>IF(O125="základní",K125,0)</f>
        <v>0</v>
      </c>
      <c r="BF125" s="188">
        <f>IF(O125="snížená",K125,0)</f>
        <v>0</v>
      </c>
      <c r="BG125" s="188">
        <f>IF(O125="zákl. přenesená",K125,0)</f>
        <v>0</v>
      </c>
      <c r="BH125" s="188">
        <f>IF(O125="sníž. přenesená",K125,0)</f>
        <v>0</v>
      </c>
      <c r="BI125" s="188">
        <f>IF(O125="nulová",K125,0)</f>
        <v>0</v>
      </c>
      <c r="BJ125" s="17" t="s">
        <v>82</v>
      </c>
      <c r="BK125" s="188">
        <f>ROUND(P125*H125,2)</f>
        <v>0</v>
      </c>
      <c r="BL125" s="17" t="s">
        <v>131</v>
      </c>
      <c r="BM125" s="187" t="s">
        <v>310</v>
      </c>
    </row>
    <row r="126" spans="1:47" s="2" customFormat="1" ht="19.5">
      <c r="A126" s="34"/>
      <c r="B126" s="35"/>
      <c r="C126" s="36"/>
      <c r="D126" s="189" t="s">
        <v>133</v>
      </c>
      <c r="E126" s="36"/>
      <c r="F126" s="190" t="s">
        <v>203</v>
      </c>
      <c r="G126" s="36"/>
      <c r="H126" s="36"/>
      <c r="I126" s="191"/>
      <c r="J126" s="191"/>
      <c r="K126" s="36"/>
      <c r="L126" s="36"/>
      <c r="M126" s="39"/>
      <c r="N126" s="192"/>
      <c r="O126" s="193"/>
      <c r="P126" s="64"/>
      <c r="Q126" s="64"/>
      <c r="R126" s="64"/>
      <c r="S126" s="64"/>
      <c r="T126" s="64"/>
      <c r="U126" s="64"/>
      <c r="V126" s="64"/>
      <c r="W126" s="64"/>
      <c r="X126" s="64"/>
      <c r="Y126" s="65"/>
      <c r="Z126" s="34"/>
      <c r="AA126" s="34"/>
      <c r="AB126" s="34"/>
      <c r="AC126" s="34"/>
      <c r="AD126" s="34"/>
      <c r="AE126" s="34"/>
      <c r="AT126" s="17" t="s">
        <v>133</v>
      </c>
      <c r="AU126" s="17" t="s">
        <v>84</v>
      </c>
    </row>
    <row r="127" spans="1:47" s="2" customFormat="1" ht="11.25">
      <c r="A127" s="34"/>
      <c r="B127" s="35"/>
      <c r="C127" s="36"/>
      <c r="D127" s="194" t="s">
        <v>135</v>
      </c>
      <c r="E127" s="36"/>
      <c r="F127" s="195" t="s">
        <v>297</v>
      </c>
      <c r="G127" s="36"/>
      <c r="H127" s="36"/>
      <c r="I127" s="191"/>
      <c r="J127" s="191"/>
      <c r="K127" s="36"/>
      <c r="L127" s="36"/>
      <c r="M127" s="39"/>
      <c r="N127" s="192"/>
      <c r="O127" s="193"/>
      <c r="P127" s="64"/>
      <c r="Q127" s="64"/>
      <c r="R127" s="64"/>
      <c r="S127" s="64"/>
      <c r="T127" s="64"/>
      <c r="U127" s="64"/>
      <c r="V127" s="64"/>
      <c r="W127" s="64"/>
      <c r="X127" s="64"/>
      <c r="Y127" s="65"/>
      <c r="Z127" s="34"/>
      <c r="AA127" s="34"/>
      <c r="AB127" s="34"/>
      <c r="AC127" s="34"/>
      <c r="AD127" s="34"/>
      <c r="AE127" s="34"/>
      <c r="AT127" s="17" t="s">
        <v>135</v>
      </c>
      <c r="AU127" s="17" t="s">
        <v>84</v>
      </c>
    </row>
    <row r="128" spans="1:47" s="2" customFormat="1" ht="19.5">
      <c r="A128" s="34"/>
      <c r="B128" s="35"/>
      <c r="C128" s="36"/>
      <c r="D128" s="189" t="s">
        <v>146</v>
      </c>
      <c r="E128" s="36"/>
      <c r="F128" s="217" t="s">
        <v>293</v>
      </c>
      <c r="G128" s="36"/>
      <c r="H128" s="36"/>
      <c r="I128" s="191"/>
      <c r="J128" s="191"/>
      <c r="K128" s="36"/>
      <c r="L128" s="36"/>
      <c r="M128" s="39"/>
      <c r="N128" s="192"/>
      <c r="O128" s="193"/>
      <c r="P128" s="64"/>
      <c r="Q128" s="64"/>
      <c r="R128" s="64"/>
      <c r="S128" s="64"/>
      <c r="T128" s="64"/>
      <c r="U128" s="64"/>
      <c r="V128" s="64"/>
      <c r="W128" s="64"/>
      <c r="X128" s="64"/>
      <c r="Y128" s="65"/>
      <c r="Z128" s="34"/>
      <c r="AA128" s="34"/>
      <c r="AB128" s="34"/>
      <c r="AC128" s="34"/>
      <c r="AD128" s="34"/>
      <c r="AE128" s="34"/>
      <c r="AT128" s="17" t="s">
        <v>146</v>
      </c>
      <c r="AU128" s="17" t="s">
        <v>84</v>
      </c>
    </row>
    <row r="129" spans="2:51" s="13" customFormat="1" ht="11.25">
      <c r="B129" s="196"/>
      <c r="C129" s="197"/>
      <c r="D129" s="189" t="s">
        <v>137</v>
      </c>
      <c r="E129" s="198" t="s">
        <v>20</v>
      </c>
      <c r="F129" s="199" t="s">
        <v>138</v>
      </c>
      <c r="G129" s="197"/>
      <c r="H129" s="200">
        <v>18</v>
      </c>
      <c r="I129" s="201"/>
      <c r="J129" s="201"/>
      <c r="K129" s="197"/>
      <c r="L129" s="197"/>
      <c r="M129" s="202"/>
      <c r="N129" s="203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5"/>
      <c r="AT129" s="206" t="s">
        <v>137</v>
      </c>
      <c r="AU129" s="206" t="s">
        <v>84</v>
      </c>
      <c r="AV129" s="13" t="s">
        <v>84</v>
      </c>
      <c r="AW129" s="13" t="s">
        <v>5</v>
      </c>
      <c r="AX129" s="13" t="s">
        <v>75</v>
      </c>
      <c r="AY129" s="206" t="s">
        <v>123</v>
      </c>
    </row>
    <row r="130" spans="2:51" s="13" customFormat="1" ht="11.25">
      <c r="B130" s="196"/>
      <c r="C130" s="197"/>
      <c r="D130" s="189" t="s">
        <v>137</v>
      </c>
      <c r="E130" s="198" t="s">
        <v>20</v>
      </c>
      <c r="F130" s="199" t="s">
        <v>139</v>
      </c>
      <c r="G130" s="197"/>
      <c r="H130" s="200">
        <v>7</v>
      </c>
      <c r="I130" s="201"/>
      <c r="J130" s="201"/>
      <c r="K130" s="197"/>
      <c r="L130" s="197"/>
      <c r="M130" s="202"/>
      <c r="N130" s="203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5"/>
      <c r="AT130" s="206" t="s">
        <v>137</v>
      </c>
      <c r="AU130" s="206" t="s">
        <v>84</v>
      </c>
      <c r="AV130" s="13" t="s">
        <v>84</v>
      </c>
      <c r="AW130" s="13" t="s">
        <v>5</v>
      </c>
      <c r="AX130" s="13" t="s">
        <v>75</v>
      </c>
      <c r="AY130" s="206" t="s">
        <v>123</v>
      </c>
    </row>
    <row r="131" spans="1:65" s="2" customFormat="1" ht="24.2" customHeight="1">
      <c r="A131" s="34"/>
      <c r="B131" s="35"/>
      <c r="C131" s="175" t="s">
        <v>191</v>
      </c>
      <c r="D131" s="175" t="s">
        <v>126</v>
      </c>
      <c r="E131" s="176" t="s">
        <v>287</v>
      </c>
      <c r="F131" s="177" t="s">
        <v>288</v>
      </c>
      <c r="G131" s="178" t="s">
        <v>289</v>
      </c>
      <c r="H131" s="179">
        <v>117.5</v>
      </c>
      <c r="I131" s="180"/>
      <c r="J131" s="180"/>
      <c r="K131" s="181">
        <f>ROUND(P131*H131,2)</f>
        <v>0</v>
      </c>
      <c r="L131" s="177" t="s">
        <v>130</v>
      </c>
      <c r="M131" s="39"/>
      <c r="N131" s="182" t="s">
        <v>20</v>
      </c>
      <c r="O131" s="183" t="s">
        <v>44</v>
      </c>
      <c r="P131" s="184">
        <f>I131+J131</f>
        <v>0</v>
      </c>
      <c r="Q131" s="184">
        <f>ROUND(I131*H131,2)</f>
        <v>0</v>
      </c>
      <c r="R131" s="184">
        <f>ROUND(J131*H131,2)</f>
        <v>0</v>
      </c>
      <c r="S131" s="64"/>
      <c r="T131" s="185">
        <f>S131*H131</f>
        <v>0</v>
      </c>
      <c r="U131" s="185">
        <v>0</v>
      </c>
      <c r="V131" s="185">
        <f>U131*H131</f>
        <v>0</v>
      </c>
      <c r="W131" s="185">
        <v>0</v>
      </c>
      <c r="X131" s="185">
        <f>W131*H131</f>
        <v>0</v>
      </c>
      <c r="Y131" s="186" t="s">
        <v>20</v>
      </c>
      <c r="Z131" s="34"/>
      <c r="AA131" s="34"/>
      <c r="AB131" s="34"/>
      <c r="AC131" s="34"/>
      <c r="AD131" s="34"/>
      <c r="AE131" s="34"/>
      <c r="AR131" s="187" t="s">
        <v>131</v>
      </c>
      <c r="AT131" s="187" t="s">
        <v>126</v>
      </c>
      <c r="AU131" s="187" t="s">
        <v>84</v>
      </c>
      <c r="AY131" s="17" t="s">
        <v>123</v>
      </c>
      <c r="BE131" s="188">
        <f>IF(O131="základní",K131,0)</f>
        <v>0</v>
      </c>
      <c r="BF131" s="188">
        <f>IF(O131="snížená",K131,0)</f>
        <v>0</v>
      </c>
      <c r="BG131" s="188">
        <f>IF(O131="zákl. přenesená",K131,0)</f>
        <v>0</v>
      </c>
      <c r="BH131" s="188">
        <f>IF(O131="sníž. přenesená",K131,0)</f>
        <v>0</v>
      </c>
      <c r="BI131" s="188">
        <f>IF(O131="nulová",K131,0)</f>
        <v>0</v>
      </c>
      <c r="BJ131" s="17" t="s">
        <v>82</v>
      </c>
      <c r="BK131" s="188">
        <f>ROUND(P131*H131,2)</f>
        <v>0</v>
      </c>
      <c r="BL131" s="17" t="s">
        <v>131</v>
      </c>
      <c r="BM131" s="187" t="s">
        <v>311</v>
      </c>
    </row>
    <row r="132" spans="1:47" s="2" customFormat="1" ht="11.25">
      <c r="A132" s="34"/>
      <c r="B132" s="35"/>
      <c r="C132" s="36"/>
      <c r="D132" s="189" t="s">
        <v>133</v>
      </c>
      <c r="E132" s="36"/>
      <c r="F132" s="190" t="s">
        <v>291</v>
      </c>
      <c r="G132" s="36"/>
      <c r="H132" s="36"/>
      <c r="I132" s="191"/>
      <c r="J132" s="191"/>
      <c r="K132" s="36"/>
      <c r="L132" s="36"/>
      <c r="M132" s="39"/>
      <c r="N132" s="192"/>
      <c r="O132" s="193"/>
      <c r="P132" s="64"/>
      <c r="Q132" s="64"/>
      <c r="R132" s="64"/>
      <c r="S132" s="64"/>
      <c r="T132" s="64"/>
      <c r="U132" s="64"/>
      <c r="V132" s="64"/>
      <c r="W132" s="64"/>
      <c r="X132" s="64"/>
      <c r="Y132" s="65"/>
      <c r="Z132" s="34"/>
      <c r="AA132" s="34"/>
      <c r="AB132" s="34"/>
      <c r="AC132" s="34"/>
      <c r="AD132" s="34"/>
      <c r="AE132" s="34"/>
      <c r="AT132" s="17" t="s">
        <v>133</v>
      </c>
      <c r="AU132" s="17" t="s">
        <v>84</v>
      </c>
    </row>
    <row r="133" spans="1:47" s="2" customFormat="1" ht="11.25">
      <c r="A133" s="34"/>
      <c r="B133" s="35"/>
      <c r="C133" s="36"/>
      <c r="D133" s="194" t="s">
        <v>135</v>
      </c>
      <c r="E133" s="36"/>
      <c r="F133" s="195" t="s">
        <v>292</v>
      </c>
      <c r="G133" s="36"/>
      <c r="H133" s="36"/>
      <c r="I133" s="191"/>
      <c r="J133" s="191"/>
      <c r="K133" s="36"/>
      <c r="L133" s="36"/>
      <c r="M133" s="39"/>
      <c r="N133" s="192"/>
      <c r="O133" s="193"/>
      <c r="P133" s="64"/>
      <c r="Q133" s="64"/>
      <c r="R133" s="64"/>
      <c r="S133" s="64"/>
      <c r="T133" s="64"/>
      <c r="U133" s="64"/>
      <c r="V133" s="64"/>
      <c r="W133" s="64"/>
      <c r="X133" s="64"/>
      <c r="Y133" s="65"/>
      <c r="Z133" s="34"/>
      <c r="AA133" s="34"/>
      <c r="AB133" s="34"/>
      <c r="AC133" s="34"/>
      <c r="AD133" s="34"/>
      <c r="AE133" s="34"/>
      <c r="AT133" s="17" t="s">
        <v>135</v>
      </c>
      <c r="AU133" s="17" t="s">
        <v>84</v>
      </c>
    </row>
    <row r="134" spans="1:47" s="2" customFormat="1" ht="19.5">
      <c r="A134" s="34"/>
      <c r="B134" s="35"/>
      <c r="C134" s="36"/>
      <c r="D134" s="189" t="s">
        <v>146</v>
      </c>
      <c r="E134" s="36"/>
      <c r="F134" s="217" t="s">
        <v>293</v>
      </c>
      <c r="G134" s="36"/>
      <c r="H134" s="36"/>
      <c r="I134" s="191"/>
      <c r="J134" s="191"/>
      <c r="K134" s="36"/>
      <c r="L134" s="36"/>
      <c r="M134" s="39"/>
      <c r="N134" s="192"/>
      <c r="O134" s="193"/>
      <c r="P134" s="64"/>
      <c r="Q134" s="64"/>
      <c r="R134" s="64"/>
      <c r="S134" s="64"/>
      <c r="T134" s="64"/>
      <c r="U134" s="64"/>
      <c r="V134" s="64"/>
      <c r="W134" s="64"/>
      <c r="X134" s="64"/>
      <c r="Y134" s="65"/>
      <c r="Z134" s="34"/>
      <c r="AA134" s="34"/>
      <c r="AB134" s="34"/>
      <c r="AC134" s="34"/>
      <c r="AD134" s="34"/>
      <c r="AE134" s="34"/>
      <c r="AT134" s="17" t="s">
        <v>146</v>
      </c>
      <c r="AU134" s="17" t="s">
        <v>84</v>
      </c>
    </row>
    <row r="135" spans="2:51" s="13" customFormat="1" ht="11.25">
      <c r="B135" s="196"/>
      <c r="C135" s="197"/>
      <c r="D135" s="189" t="s">
        <v>137</v>
      </c>
      <c r="E135" s="198" t="s">
        <v>20</v>
      </c>
      <c r="F135" s="199" t="s">
        <v>294</v>
      </c>
      <c r="G135" s="197"/>
      <c r="H135" s="200">
        <v>117.5</v>
      </c>
      <c r="I135" s="201"/>
      <c r="J135" s="201"/>
      <c r="K135" s="197"/>
      <c r="L135" s="197"/>
      <c r="M135" s="202"/>
      <c r="N135" s="203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5"/>
      <c r="AT135" s="206" t="s">
        <v>137</v>
      </c>
      <c r="AU135" s="206" t="s">
        <v>84</v>
      </c>
      <c r="AV135" s="13" t="s">
        <v>84</v>
      </c>
      <c r="AW135" s="13" t="s">
        <v>5</v>
      </c>
      <c r="AX135" s="13" t="s">
        <v>75</v>
      </c>
      <c r="AY135" s="206" t="s">
        <v>123</v>
      </c>
    </row>
    <row r="136" spans="1:65" s="2" customFormat="1" ht="24.2" customHeight="1">
      <c r="A136" s="34"/>
      <c r="B136" s="35"/>
      <c r="C136" s="175" t="s">
        <v>196</v>
      </c>
      <c r="D136" s="175" t="s">
        <v>126</v>
      </c>
      <c r="E136" s="176" t="s">
        <v>298</v>
      </c>
      <c r="F136" s="177" t="s">
        <v>299</v>
      </c>
      <c r="G136" s="178" t="s">
        <v>216</v>
      </c>
      <c r="H136" s="179">
        <v>225</v>
      </c>
      <c r="I136" s="180"/>
      <c r="J136" s="180"/>
      <c r="K136" s="181">
        <f>ROUND(P136*H136,2)</f>
        <v>0</v>
      </c>
      <c r="L136" s="177" t="s">
        <v>20</v>
      </c>
      <c r="M136" s="39"/>
      <c r="N136" s="182" t="s">
        <v>20</v>
      </c>
      <c r="O136" s="183" t="s">
        <v>44</v>
      </c>
      <c r="P136" s="184">
        <f>I136+J136</f>
        <v>0</v>
      </c>
      <c r="Q136" s="184">
        <f>ROUND(I136*H136,2)</f>
        <v>0</v>
      </c>
      <c r="R136" s="184">
        <f>ROUND(J136*H136,2)</f>
        <v>0</v>
      </c>
      <c r="S136" s="64"/>
      <c r="T136" s="185">
        <f>S136*H136</f>
        <v>0</v>
      </c>
      <c r="U136" s="185">
        <v>0</v>
      </c>
      <c r="V136" s="185">
        <f>U136*H136</f>
        <v>0</v>
      </c>
      <c r="W136" s="185">
        <v>0</v>
      </c>
      <c r="X136" s="185">
        <f>W136*H136</f>
        <v>0</v>
      </c>
      <c r="Y136" s="186" t="s">
        <v>20</v>
      </c>
      <c r="Z136" s="34"/>
      <c r="AA136" s="34"/>
      <c r="AB136" s="34"/>
      <c r="AC136" s="34"/>
      <c r="AD136" s="34"/>
      <c r="AE136" s="34"/>
      <c r="AR136" s="187" t="s">
        <v>131</v>
      </c>
      <c r="AT136" s="187" t="s">
        <v>126</v>
      </c>
      <c r="AU136" s="187" t="s">
        <v>84</v>
      </c>
      <c r="AY136" s="17" t="s">
        <v>123</v>
      </c>
      <c r="BE136" s="188">
        <f>IF(O136="základní",K136,0)</f>
        <v>0</v>
      </c>
      <c r="BF136" s="188">
        <f>IF(O136="snížená",K136,0)</f>
        <v>0</v>
      </c>
      <c r="BG136" s="188">
        <f>IF(O136="zákl. přenesená",K136,0)</f>
        <v>0</v>
      </c>
      <c r="BH136" s="188">
        <f>IF(O136="sníž. přenesená",K136,0)</f>
        <v>0</v>
      </c>
      <c r="BI136" s="188">
        <f>IF(O136="nulová",K136,0)</f>
        <v>0</v>
      </c>
      <c r="BJ136" s="17" t="s">
        <v>82</v>
      </c>
      <c r="BK136" s="188">
        <f>ROUND(P136*H136,2)</f>
        <v>0</v>
      </c>
      <c r="BL136" s="17" t="s">
        <v>131</v>
      </c>
      <c r="BM136" s="187" t="s">
        <v>312</v>
      </c>
    </row>
    <row r="137" spans="1:47" s="2" customFormat="1" ht="19.5">
      <c r="A137" s="34"/>
      <c r="B137" s="35"/>
      <c r="C137" s="36"/>
      <c r="D137" s="189" t="s">
        <v>133</v>
      </c>
      <c r="E137" s="36"/>
      <c r="F137" s="190" t="s">
        <v>299</v>
      </c>
      <c r="G137" s="36"/>
      <c r="H137" s="36"/>
      <c r="I137" s="191"/>
      <c r="J137" s="191"/>
      <c r="K137" s="36"/>
      <c r="L137" s="36"/>
      <c r="M137" s="39"/>
      <c r="N137" s="192"/>
      <c r="O137" s="193"/>
      <c r="P137" s="64"/>
      <c r="Q137" s="64"/>
      <c r="R137" s="64"/>
      <c r="S137" s="64"/>
      <c r="T137" s="64"/>
      <c r="U137" s="64"/>
      <c r="V137" s="64"/>
      <c r="W137" s="64"/>
      <c r="X137" s="64"/>
      <c r="Y137" s="65"/>
      <c r="Z137" s="34"/>
      <c r="AA137" s="34"/>
      <c r="AB137" s="34"/>
      <c r="AC137" s="34"/>
      <c r="AD137" s="34"/>
      <c r="AE137" s="34"/>
      <c r="AT137" s="17" t="s">
        <v>133</v>
      </c>
      <c r="AU137" s="17" t="s">
        <v>84</v>
      </c>
    </row>
    <row r="138" spans="1:47" s="2" customFormat="1" ht="19.5">
      <c r="A138" s="34"/>
      <c r="B138" s="35"/>
      <c r="C138" s="36"/>
      <c r="D138" s="189" t="s">
        <v>146</v>
      </c>
      <c r="E138" s="36"/>
      <c r="F138" s="217" t="s">
        <v>313</v>
      </c>
      <c r="G138" s="36"/>
      <c r="H138" s="36"/>
      <c r="I138" s="191"/>
      <c r="J138" s="191"/>
      <c r="K138" s="36"/>
      <c r="L138" s="36"/>
      <c r="M138" s="39"/>
      <c r="N138" s="192"/>
      <c r="O138" s="193"/>
      <c r="P138" s="64"/>
      <c r="Q138" s="64"/>
      <c r="R138" s="64"/>
      <c r="S138" s="64"/>
      <c r="T138" s="64"/>
      <c r="U138" s="64"/>
      <c r="V138" s="64"/>
      <c r="W138" s="64"/>
      <c r="X138" s="64"/>
      <c r="Y138" s="65"/>
      <c r="Z138" s="34"/>
      <c r="AA138" s="34"/>
      <c r="AB138" s="34"/>
      <c r="AC138" s="34"/>
      <c r="AD138" s="34"/>
      <c r="AE138" s="34"/>
      <c r="AT138" s="17" t="s">
        <v>146</v>
      </c>
      <c r="AU138" s="17" t="s">
        <v>84</v>
      </c>
    </row>
    <row r="139" spans="2:51" s="13" customFormat="1" ht="11.25">
      <c r="B139" s="196"/>
      <c r="C139" s="197"/>
      <c r="D139" s="189" t="s">
        <v>137</v>
      </c>
      <c r="E139" s="198" t="s">
        <v>20</v>
      </c>
      <c r="F139" s="199" t="s">
        <v>302</v>
      </c>
      <c r="G139" s="197"/>
      <c r="H139" s="200">
        <v>225</v>
      </c>
      <c r="I139" s="201"/>
      <c r="J139" s="201"/>
      <c r="K139" s="197"/>
      <c r="L139" s="197"/>
      <c r="M139" s="202"/>
      <c r="N139" s="203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5"/>
      <c r="AT139" s="206" t="s">
        <v>137</v>
      </c>
      <c r="AU139" s="206" t="s">
        <v>84</v>
      </c>
      <c r="AV139" s="13" t="s">
        <v>84</v>
      </c>
      <c r="AW139" s="13" t="s">
        <v>5</v>
      </c>
      <c r="AX139" s="13" t="s">
        <v>75</v>
      </c>
      <c r="AY139" s="206" t="s">
        <v>123</v>
      </c>
    </row>
    <row r="140" spans="2:51" s="14" customFormat="1" ht="11.25">
      <c r="B140" s="218"/>
      <c r="C140" s="219"/>
      <c r="D140" s="189" t="s">
        <v>137</v>
      </c>
      <c r="E140" s="220" t="s">
        <v>20</v>
      </c>
      <c r="F140" s="221" t="s">
        <v>150</v>
      </c>
      <c r="G140" s="219"/>
      <c r="H140" s="222">
        <v>225</v>
      </c>
      <c r="I140" s="223"/>
      <c r="J140" s="223"/>
      <c r="K140" s="219"/>
      <c r="L140" s="219"/>
      <c r="M140" s="224"/>
      <c r="N140" s="225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7"/>
      <c r="AT140" s="228" t="s">
        <v>137</v>
      </c>
      <c r="AU140" s="228" t="s">
        <v>84</v>
      </c>
      <c r="AV140" s="14" t="s">
        <v>131</v>
      </c>
      <c r="AW140" s="14" t="s">
        <v>5</v>
      </c>
      <c r="AX140" s="14" t="s">
        <v>82</v>
      </c>
      <c r="AY140" s="228" t="s">
        <v>123</v>
      </c>
    </row>
    <row r="141" spans="1:65" s="2" customFormat="1" ht="24.2" customHeight="1">
      <c r="A141" s="34"/>
      <c r="B141" s="35"/>
      <c r="C141" s="175" t="s">
        <v>201</v>
      </c>
      <c r="D141" s="175" t="s">
        <v>126</v>
      </c>
      <c r="E141" s="176" t="s">
        <v>314</v>
      </c>
      <c r="F141" s="177" t="s">
        <v>315</v>
      </c>
      <c r="G141" s="178" t="s">
        <v>129</v>
      </c>
      <c r="H141" s="179">
        <v>25</v>
      </c>
      <c r="I141" s="180"/>
      <c r="J141" s="180"/>
      <c r="K141" s="181">
        <f>ROUND(P141*H141,2)</f>
        <v>0</v>
      </c>
      <c r="L141" s="177" t="s">
        <v>20</v>
      </c>
      <c r="M141" s="39"/>
      <c r="N141" s="182" t="s">
        <v>20</v>
      </c>
      <c r="O141" s="183" t="s">
        <v>44</v>
      </c>
      <c r="P141" s="184">
        <f>I141+J141</f>
        <v>0</v>
      </c>
      <c r="Q141" s="184">
        <f>ROUND(I141*H141,2)</f>
        <v>0</v>
      </c>
      <c r="R141" s="184">
        <f>ROUND(J141*H141,2)</f>
        <v>0</v>
      </c>
      <c r="S141" s="64"/>
      <c r="T141" s="185">
        <f>S141*H141</f>
        <v>0</v>
      </c>
      <c r="U141" s="185">
        <v>0</v>
      </c>
      <c r="V141" s="185">
        <f>U141*H141</f>
        <v>0</v>
      </c>
      <c r="W141" s="185">
        <v>0</v>
      </c>
      <c r="X141" s="185">
        <f>W141*H141</f>
        <v>0</v>
      </c>
      <c r="Y141" s="186" t="s">
        <v>20</v>
      </c>
      <c r="Z141" s="34"/>
      <c r="AA141" s="34"/>
      <c r="AB141" s="34"/>
      <c r="AC141" s="34"/>
      <c r="AD141" s="34"/>
      <c r="AE141" s="34"/>
      <c r="AR141" s="187" t="s">
        <v>131</v>
      </c>
      <c r="AT141" s="187" t="s">
        <v>126</v>
      </c>
      <c r="AU141" s="187" t="s">
        <v>84</v>
      </c>
      <c r="AY141" s="17" t="s">
        <v>123</v>
      </c>
      <c r="BE141" s="188">
        <f>IF(O141="základní",K141,0)</f>
        <v>0</v>
      </c>
      <c r="BF141" s="188">
        <f>IF(O141="snížená",K141,0)</f>
        <v>0</v>
      </c>
      <c r="BG141" s="188">
        <f>IF(O141="zákl. přenesená",K141,0)</f>
        <v>0</v>
      </c>
      <c r="BH141" s="188">
        <f>IF(O141="sníž. přenesená",K141,0)</f>
        <v>0</v>
      </c>
      <c r="BI141" s="188">
        <f>IF(O141="nulová",K141,0)</f>
        <v>0</v>
      </c>
      <c r="BJ141" s="17" t="s">
        <v>82</v>
      </c>
      <c r="BK141" s="188">
        <f>ROUND(P141*H141,2)</f>
        <v>0</v>
      </c>
      <c r="BL141" s="17" t="s">
        <v>131</v>
      </c>
      <c r="BM141" s="187" t="s">
        <v>316</v>
      </c>
    </row>
    <row r="142" spans="1:47" s="2" customFormat="1" ht="11.25">
      <c r="A142" s="34"/>
      <c r="B142" s="35"/>
      <c r="C142" s="36"/>
      <c r="D142" s="189" t="s">
        <v>133</v>
      </c>
      <c r="E142" s="36"/>
      <c r="F142" s="190" t="s">
        <v>315</v>
      </c>
      <c r="G142" s="36"/>
      <c r="H142" s="36"/>
      <c r="I142" s="191"/>
      <c r="J142" s="191"/>
      <c r="K142" s="36"/>
      <c r="L142" s="36"/>
      <c r="M142" s="39"/>
      <c r="N142" s="192"/>
      <c r="O142" s="193"/>
      <c r="P142" s="64"/>
      <c r="Q142" s="64"/>
      <c r="R142" s="64"/>
      <c r="S142" s="64"/>
      <c r="T142" s="64"/>
      <c r="U142" s="64"/>
      <c r="V142" s="64"/>
      <c r="W142" s="64"/>
      <c r="X142" s="64"/>
      <c r="Y142" s="65"/>
      <c r="Z142" s="34"/>
      <c r="AA142" s="34"/>
      <c r="AB142" s="34"/>
      <c r="AC142" s="34"/>
      <c r="AD142" s="34"/>
      <c r="AE142" s="34"/>
      <c r="AT142" s="17" t="s">
        <v>133</v>
      </c>
      <c r="AU142" s="17" t="s">
        <v>84</v>
      </c>
    </row>
    <row r="143" spans="1:47" s="2" customFormat="1" ht="29.25">
      <c r="A143" s="34"/>
      <c r="B143" s="35"/>
      <c r="C143" s="36"/>
      <c r="D143" s="189" t="s">
        <v>146</v>
      </c>
      <c r="E143" s="36"/>
      <c r="F143" s="217" t="s">
        <v>317</v>
      </c>
      <c r="G143" s="36"/>
      <c r="H143" s="36"/>
      <c r="I143" s="191"/>
      <c r="J143" s="191"/>
      <c r="K143" s="36"/>
      <c r="L143" s="36"/>
      <c r="M143" s="39"/>
      <c r="N143" s="192"/>
      <c r="O143" s="193"/>
      <c r="P143" s="64"/>
      <c r="Q143" s="64"/>
      <c r="R143" s="64"/>
      <c r="S143" s="64"/>
      <c r="T143" s="64"/>
      <c r="U143" s="64"/>
      <c r="V143" s="64"/>
      <c r="W143" s="64"/>
      <c r="X143" s="64"/>
      <c r="Y143" s="65"/>
      <c r="Z143" s="34"/>
      <c r="AA143" s="34"/>
      <c r="AB143" s="34"/>
      <c r="AC143" s="34"/>
      <c r="AD143" s="34"/>
      <c r="AE143" s="34"/>
      <c r="AT143" s="17" t="s">
        <v>146</v>
      </c>
      <c r="AU143" s="17" t="s">
        <v>84</v>
      </c>
    </row>
    <row r="144" spans="2:51" s="13" customFormat="1" ht="11.25">
      <c r="B144" s="196"/>
      <c r="C144" s="197"/>
      <c r="D144" s="189" t="s">
        <v>137</v>
      </c>
      <c r="E144" s="198" t="s">
        <v>20</v>
      </c>
      <c r="F144" s="199" t="s">
        <v>266</v>
      </c>
      <c r="G144" s="197"/>
      <c r="H144" s="200">
        <v>25</v>
      </c>
      <c r="I144" s="201"/>
      <c r="J144" s="201"/>
      <c r="K144" s="197"/>
      <c r="L144" s="197"/>
      <c r="M144" s="202"/>
      <c r="N144" s="203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5"/>
      <c r="AT144" s="206" t="s">
        <v>137</v>
      </c>
      <c r="AU144" s="206" t="s">
        <v>84</v>
      </c>
      <c r="AV144" s="13" t="s">
        <v>84</v>
      </c>
      <c r="AW144" s="13" t="s">
        <v>5</v>
      </c>
      <c r="AX144" s="13" t="s">
        <v>75</v>
      </c>
      <c r="AY144" s="206" t="s">
        <v>123</v>
      </c>
    </row>
    <row r="145" spans="2:51" s="14" customFormat="1" ht="11.25">
      <c r="B145" s="218"/>
      <c r="C145" s="219"/>
      <c r="D145" s="189" t="s">
        <v>137</v>
      </c>
      <c r="E145" s="220" t="s">
        <v>20</v>
      </c>
      <c r="F145" s="221" t="s">
        <v>150</v>
      </c>
      <c r="G145" s="219"/>
      <c r="H145" s="222">
        <v>25</v>
      </c>
      <c r="I145" s="223"/>
      <c r="J145" s="223"/>
      <c r="K145" s="219"/>
      <c r="L145" s="219"/>
      <c r="M145" s="224"/>
      <c r="N145" s="225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7"/>
      <c r="AT145" s="228" t="s">
        <v>137</v>
      </c>
      <c r="AU145" s="228" t="s">
        <v>84</v>
      </c>
      <c r="AV145" s="14" t="s">
        <v>131</v>
      </c>
      <c r="AW145" s="14" t="s">
        <v>5</v>
      </c>
      <c r="AX145" s="14" t="s">
        <v>82</v>
      </c>
      <c r="AY145" s="228" t="s">
        <v>123</v>
      </c>
    </row>
    <row r="146" spans="1:65" s="2" customFormat="1" ht="24.2" customHeight="1">
      <c r="A146" s="34"/>
      <c r="B146" s="35"/>
      <c r="C146" s="175" t="s">
        <v>206</v>
      </c>
      <c r="D146" s="175" t="s">
        <v>126</v>
      </c>
      <c r="E146" s="176" t="s">
        <v>152</v>
      </c>
      <c r="F146" s="177" t="s">
        <v>153</v>
      </c>
      <c r="G146" s="178" t="s">
        <v>154</v>
      </c>
      <c r="H146" s="179">
        <v>20</v>
      </c>
      <c r="I146" s="180"/>
      <c r="J146" s="180"/>
      <c r="K146" s="181">
        <f>ROUND(P146*H146,2)</f>
        <v>0</v>
      </c>
      <c r="L146" s="177" t="s">
        <v>130</v>
      </c>
      <c r="M146" s="39"/>
      <c r="N146" s="182" t="s">
        <v>20</v>
      </c>
      <c r="O146" s="183" t="s">
        <v>44</v>
      </c>
      <c r="P146" s="184">
        <f>I146+J146</f>
        <v>0</v>
      </c>
      <c r="Q146" s="184">
        <f>ROUND(I146*H146,2)</f>
        <v>0</v>
      </c>
      <c r="R146" s="184">
        <f>ROUND(J146*H146,2)</f>
        <v>0</v>
      </c>
      <c r="S146" s="64"/>
      <c r="T146" s="185">
        <f>S146*H146</f>
        <v>0</v>
      </c>
      <c r="U146" s="185">
        <v>0</v>
      </c>
      <c r="V146" s="185">
        <f>U146*H146</f>
        <v>0</v>
      </c>
      <c r="W146" s="185">
        <v>0</v>
      </c>
      <c r="X146" s="185">
        <f>W146*H146</f>
        <v>0</v>
      </c>
      <c r="Y146" s="186" t="s">
        <v>20</v>
      </c>
      <c r="Z146" s="34"/>
      <c r="AA146" s="34"/>
      <c r="AB146" s="34"/>
      <c r="AC146" s="34"/>
      <c r="AD146" s="34"/>
      <c r="AE146" s="34"/>
      <c r="AR146" s="187" t="s">
        <v>131</v>
      </c>
      <c r="AT146" s="187" t="s">
        <v>126</v>
      </c>
      <c r="AU146" s="187" t="s">
        <v>84</v>
      </c>
      <c r="AY146" s="17" t="s">
        <v>123</v>
      </c>
      <c r="BE146" s="188">
        <f>IF(O146="základní",K146,0)</f>
        <v>0</v>
      </c>
      <c r="BF146" s="188">
        <f>IF(O146="snížená",K146,0)</f>
        <v>0</v>
      </c>
      <c r="BG146" s="188">
        <f>IF(O146="zákl. přenesená",K146,0)</f>
        <v>0</v>
      </c>
      <c r="BH146" s="188">
        <f>IF(O146="sníž. přenesená",K146,0)</f>
        <v>0</v>
      </c>
      <c r="BI146" s="188">
        <f>IF(O146="nulová",K146,0)</f>
        <v>0</v>
      </c>
      <c r="BJ146" s="17" t="s">
        <v>82</v>
      </c>
      <c r="BK146" s="188">
        <f>ROUND(P146*H146,2)</f>
        <v>0</v>
      </c>
      <c r="BL146" s="17" t="s">
        <v>131</v>
      </c>
      <c r="BM146" s="187" t="s">
        <v>318</v>
      </c>
    </row>
    <row r="147" spans="1:47" s="2" customFormat="1" ht="11.25">
      <c r="A147" s="34"/>
      <c r="B147" s="35"/>
      <c r="C147" s="36"/>
      <c r="D147" s="189" t="s">
        <v>133</v>
      </c>
      <c r="E147" s="36"/>
      <c r="F147" s="190" t="s">
        <v>156</v>
      </c>
      <c r="G147" s="36"/>
      <c r="H147" s="36"/>
      <c r="I147" s="191"/>
      <c r="J147" s="191"/>
      <c r="K147" s="36"/>
      <c r="L147" s="36"/>
      <c r="M147" s="39"/>
      <c r="N147" s="192"/>
      <c r="O147" s="193"/>
      <c r="P147" s="64"/>
      <c r="Q147" s="64"/>
      <c r="R147" s="64"/>
      <c r="S147" s="64"/>
      <c r="T147" s="64"/>
      <c r="U147" s="64"/>
      <c r="V147" s="64"/>
      <c r="W147" s="64"/>
      <c r="X147" s="64"/>
      <c r="Y147" s="65"/>
      <c r="Z147" s="34"/>
      <c r="AA147" s="34"/>
      <c r="AB147" s="34"/>
      <c r="AC147" s="34"/>
      <c r="AD147" s="34"/>
      <c r="AE147" s="34"/>
      <c r="AT147" s="17" t="s">
        <v>133</v>
      </c>
      <c r="AU147" s="17" t="s">
        <v>84</v>
      </c>
    </row>
    <row r="148" spans="1:47" s="2" customFormat="1" ht="11.25">
      <c r="A148" s="34"/>
      <c r="B148" s="35"/>
      <c r="C148" s="36"/>
      <c r="D148" s="194" t="s">
        <v>135</v>
      </c>
      <c r="E148" s="36"/>
      <c r="F148" s="195" t="s">
        <v>157</v>
      </c>
      <c r="G148" s="36"/>
      <c r="H148" s="36"/>
      <c r="I148" s="191"/>
      <c r="J148" s="191"/>
      <c r="K148" s="36"/>
      <c r="L148" s="36"/>
      <c r="M148" s="39"/>
      <c r="N148" s="192"/>
      <c r="O148" s="193"/>
      <c r="P148" s="64"/>
      <c r="Q148" s="64"/>
      <c r="R148" s="64"/>
      <c r="S148" s="64"/>
      <c r="T148" s="64"/>
      <c r="U148" s="64"/>
      <c r="V148" s="64"/>
      <c r="W148" s="64"/>
      <c r="X148" s="64"/>
      <c r="Y148" s="65"/>
      <c r="Z148" s="34"/>
      <c r="AA148" s="34"/>
      <c r="AB148" s="34"/>
      <c r="AC148" s="34"/>
      <c r="AD148" s="34"/>
      <c r="AE148" s="34"/>
      <c r="AT148" s="17" t="s">
        <v>135</v>
      </c>
      <c r="AU148" s="17" t="s">
        <v>84</v>
      </c>
    </row>
    <row r="149" spans="2:51" s="13" customFormat="1" ht="11.25">
      <c r="B149" s="196"/>
      <c r="C149" s="197"/>
      <c r="D149" s="189" t="s">
        <v>137</v>
      </c>
      <c r="E149" s="198" t="s">
        <v>20</v>
      </c>
      <c r="F149" s="199" t="s">
        <v>304</v>
      </c>
      <c r="G149" s="197"/>
      <c r="H149" s="200">
        <v>20</v>
      </c>
      <c r="I149" s="201"/>
      <c r="J149" s="201"/>
      <c r="K149" s="197"/>
      <c r="L149" s="197"/>
      <c r="M149" s="202"/>
      <c r="N149" s="203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5"/>
      <c r="AT149" s="206" t="s">
        <v>137</v>
      </c>
      <c r="AU149" s="206" t="s">
        <v>84</v>
      </c>
      <c r="AV149" s="13" t="s">
        <v>84</v>
      </c>
      <c r="AW149" s="13" t="s">
        <v>5</v>
      </c>
      <c r="AX149" s="13" t="s">
        <v>75</v>
      </c>
      <c r="AY149" s="206" t="s">
        <v>123</v>
      </c>
    </row>
    <row r="150" spans="1:65" s="2" customFormat="1" ht="21.75" customHeight="1">
      <c r="A150" s="34"/>
      <c r="B150" s="35"/>
      <c r="C150" s="175" t="s">
        <v>213</v>
      </c>
      <c r="D150" s="175" t="s">
        <v>126</v>
      </c>
      <c r="E150" s="176" t="s">
        <v>159</v>
      </c>
      <c r="F150" s="177" t="s">
        <v>160</v>
      </c>
      <c r="G150" s="178" t="s">
        <v>154</v>
      </c>
      <c r="H150" s="179">
        <v>20</v>
      </c>
      <c r="I150" s="180"/>
      <c r="J150" s="180"/>
      <c r="K150" s="181">
        <f>ROUND(P150*H150,2)</f>
        <v>0</v>
      </c>
      <c r="L150" s="177" t="s">
        <v>20</v>
      </c>
      <c r="M150" s="39"/>
      <c r="N150" s="182" t="s">
        <v>20</v>
      </c>
      <c r="O150" s="183" t="s">
        <v>44</v>
      </c>
      <c r="P150" s="184">
        <f>I150+J150</f>
        <v>0</v>
      </c>
      <c r="Q150" s="184">
        <f>ROUND(I150*H150,2)</f>
        <v>0</v>
      </c>
      <c r="R150" s="184">
        <f>ROUND(J150*H150,2)</f>
        <v>0</v>
      </c>
      <c r="S150" s="64"/>
      <c r="T150" s="185">
        <f>S150*H150</f>
        <v>0</v>
      </c>
      <c r="U150" s="185">
        <v>0</v>
      </c>
      <c r="V150" s="185">
        <f>U150*H150</f>
        <v>0</v>
      </c>
      <c r="W150" s="185">
        <v>0</v>
      </c>
      <c r="X150" s="185">
        <f>W150*H150</f>
        <v>0</v>
      </c>
      <c r="Y150" s="186" t="s">
        <v>20</v>
      </c>
      <c r="Z150" s="34"/>
      <c r="AA150" s="34"/>
      <c r="AB150" s="34"/>
      <c r="AC150" s="34"/>
      <c r="AD150" s="34"/>
      <c r="AE150" s="34"/>
      <c r="AR150" s="187" t="s">
        <v>131</v>
      </c>
      <c r="AT150" s="187" t="s">
        <v>126</v>
      </c>
      <c r="AU150" s="187" t="s">
        <v>84</v>
      </c>
      <c r="AY150" s="17" t="s">
        <v>123</v>
      </c>
      <c r="BE150" s="188">
        <f>IF(O150="základní",K150,0)</f>
        <v>0</v>
      </c>
      <c r="BF150" s="188">
        <f>IF(O150="snížená",K150,0)</f>
        <v>0</v>
      </c>
      <c r="BG150" s="188">
        <f>IF(O150="zákl. přenesená",K150,0)</f>
        <v>0</v>
      </c>
      <c r="BH150" s="188">
        <f>IF(O150="sníž. přenesená",K150,0)</f>
        <v>0</v>
      </c>
      <c r="BI150" s="188">
        <f>IF(O150="nulová",K150,0)</f>
        <v>0</v>
      </c>
      <c r="BJ150" s="17" t="s">
        <v>82</v>
      </c>
      <c r="BK150" s="188">
        <f>ROUND(P150*H150,2)</f>
        <v>0</v>
      </c>
      <c r="BL150" s="17" t="s">
        <v>131</v>
      </c>
      <c r="BM150" s="187" t="s">
        <v>319</v>
      </c>
    </row>
    <row r="151" spans="1:47" s="2" customFormat="1" ht="11.25">
      <c r="A151" s="34"/>
      <c r="B151" s="35"/>
      <c r="C151" s="36"/>
      <c r="D151" s="189" t="s">
        <v>133</v>
      </c>
      <c r="E151" s="36"/>
      <c r="F151" s="190" t="s">
        <v>162</v>
      </c>
      <c r="G151" s="36"/>
      <c r="H151" s="36"/>
      <c r="I151" s="191"/>
      <c r="J151" s="191"/>
      <c r="K151" s="36"/>
      <c r="L151" s="36"/>
      <c r="M151" s="39"/>
      <c r="N151" s="192"/>
      <c r="O151" s="193"/>
      <c r="P151" s="64"/>
      <c r="Q151" s="64"/>
      <c r="R151" s="64"/>
      <c r="S151" s="64"/>
      <c r="T151" s="64"/>
      <c r="U151" s="64"/>
      <c r="V151" s="64"/>
      <c r="W151" s="64"/>
      <c r="X151" s="64"/>
      <c r="Y151" s="65"/>
      <c r="Z151" s="34"/>
      <c r="AA151" s="34"/>
      <c r="AB151" s="34"/>
      <c r="AC151" s="34"/>
      <c r="AD151" s="34"/>
      <c r="AE151" s="34"/>
      <c r="AT151" s="17" t="s">
        <v>133</v>
      </c>
      <c r="AU151" s="17" t="s">
        <v>84</v>
      </c>
    </row>
    <row r="152" spans="1:65" s="2" customFormat="1" ht="21.75" customHeight="1">
      <c r="A152" s="34"/>
      <c r="B152" s="35"/>
      <c r="C152" s="207" t="s">
        <v>9</v>
      </c>
      <c r="D152" s="207" t="s">
        <v>140</v>
      </c>
      <c r="E152" s="208" t="s">
        <v>164</v>
      </c>
      <c r="F152" s="209" t="s">
        <v>165</v>
      </c>
      <c r="G152" s="210" t="s">
        <v>154</v>
      </c>
      <c r="H152" s="211">
        <v>20</v>
      </c>
      <c r="I152" s="212"/>
      <c r="J152" s="213"/>
      <c r="K152" s="214">
        <f>ROUND(P152*H152,2)</f>
        <v>0</v>
      </c>
      <c r="L152" s="209" t="s">
        <v>20</v>
      </c>
      <c r="M152" s="215"/>
      <c r="N152" s="216" t="s">
        <v>20</v>
      </c>
      <c r="O152" s="183" t="s">
        <v>44</v>
      </c>
      <c r="P152" s="184">
        <f>I152+J152</f>
        <v>0</v>
      </c>
      <c r="Q152" s="184">
        <f>ROUND(I152*H152,2)</f>
        <v>0</v>
      </c>
      <c r="R152" s="184">
        <f>ROUND(J152*H152,2)</f>
        <v>0</v>
      </c>
      <c r="S152" s="64"/>
      <c r="T152" s="185">
        <f>S152*H152</f>
        <v>0</v>
      </c>
      <c r="U152" s="185">
        <v>0</v>
      </c>
      <c r="V152" s="185">
        <f>U152*H152</f>
        <v>0</v>
      </c>
      <c r="W152" s="185">
        <v>0</v>
      </c>
      <c r="X152" s="185">
        <f>W152*H152</f>
        <v>0</v>
      </c>
      <c r="Y152" s="186" t="s">
        <v>20</v>
      </c>
      <c r="Z152" s="34"/>
      <c r="AA152" s="34"/>
      <c r="AB152" s="34"/>
      <c r="AC152" s="34"/>
      <c r="AD152" s="34"/>
      <c r="AE152" s="34"/>
      <c r="AR152" s="187" t="s">
        <v>144</v>
      </c>
      <c r="AT152" s="187" t="s">
        <v>140</v>
      </c>
      <c r="AU152" s="187" t="s">
        <v>84</v>
      </c>
      <c r="AY152" s="17" t="s">
        <v>123</v>
      </c>
      <c r="BE152" s="188">
        <f>IF(O152="základní",K152,0)</f>
        <v>0</v>
      </c>
      <c r="BF152" s="188">
        <f>IF(O152="snížená",K152,0)</f>
        <v>0</v>
      </c>
      <c r="BG152" s="188">
        <f>IF(O152="zákl. přenesená",K152,0)</f>
        <v>0</v>
      </c>
      <c r="BH152" s="188">
        <f>IF(O152="sníž. přenesená",K152,0)</f>
        <v>0</v>
      </c>
      <c r="BI152" s="188">
        <f>IF(O152="nulová",K152,0)</f>
        <v>0</v>
      </c>
      <c r="BJ152" s="17" t="s">
        <v>82</v>
      </c>
      <c r="BK152" s="188">
        <f>ROUND(P152*H152,2)</f>
        <v>0</v>
      </c>
      <c r="BL152" s="17" t="s">
        <v>131</v>
      </c>
      <c r="BM152" s="187" t="s">
        <v>320</v>
      </c>
    </row>
    <row r="153" spans="1:47" s="2" customFormat="1" ht="11.25">
      <c r="A153" s="34"/>
      <c r="B153" s="35"/>
      <c r="C153" s="36"/>
      <c r="D153" s="189" t="s">
        <v>133</v>
      </c>
      <c r="E153" s="36"/>
      <c r="F153" s="190" t="s">
        <v>165</v>
      </c>
      <c r="G153" s="36"/>
      <c r="H153" s="36"/>
      <c r="I153" s="191"/>
      <c r="J153" s="191"/>
      <c r="K153" s="36"/>
      <c r="L153" s="36"/>
      <c r="M153" s="39"/>
      <c r="N153" s="192"/>
      <c r="O153" s="193"/>
      <c r="P153" s="64"/>
      <c r="Q153" s="64"/>
      <c r="R153" s="64"/>
      <c r="S153" s="64"/>
      <c r="T153" s="64"/>
      <c r="U153" s="64"/>
      <c r="V153" s="64"/>
      <c r="W153" s="64"/>
      <c r="X153" s="64"/>
      <c r="Y153" s="65"/>
      <c r="Z153" s="34"/>
      <c r="AA153" s="34"/>
      <c r="AB153" s="34"/>
      <c r="AC153" s="34"/>
      <c r="AD153" s="34"/>
      <c r="AE153" s="34"/>
      <c r="AT153" s="17" t="s">
        <v>133</v>
      </c>
      <c r="AU153" s="17" t="s">
        <v>84</v>
      </c>
    </row>
    <row r="154" spans="1:47" s="2" customFormat="1" ht="19.5">
      <c r="A154" s="34"/>
      <c r="B154" s="35"/>
      <c r="C154" s="36"/>
      <c r="D154" s="189" t="s">
        <v>146</v>
      </c>
      <c r="E154" s="36"/>
      <c r="F154" s="217" t="s">
        <v>307</v>
      </c>
      <c r="G154" s="36"/>
      <c r="H154" s="36"/>
      <c r="I154" s="191"/>
      <c r="J154" s="191"/>
      <c r="K154" s="36"/>
      <c r="L154" s="36"/>
      <c r="M154" s="39"/>
      <c r="N154" s="192"/>
      <c r="O154" s="193"/>
      <c r="P154" s="64"/>
      <c r="Q154" s="64"/>
      <c r="R154" s="64"/>
      <c r="S154" s="64"/>
      <c r="T154" s="64"/>
      <c r="U154" s="64"/>
      <c r="V154" s="64"/>
      <c r="W154" s="64"/>
      <c r="X154" s="64"/>
      <c r="Y154" s="65"/>
      <c r="Z154" s="34"/>
      <c r="AA154" s="34"/>
      <c r="AB154" s="34"/>
      <c r="AC154" s="34"/>
      <c r="AD154" s="34"/>
      <c r="AE154" s="34"/>
      <c r="AT154" s="17" t="s">
        <v>146</v>
      </c>
      <c r="AU154" s="17" t="s">
        <v>84</v>
      </c>
    </row>
    <row r="155" spans="2:51" s="13" customFormat="1" ht="11.25">
      <c r="B155" s="196"/>
      <c r="C155" s="197"/>
      <c r="D155" s="189" t="s">
        <v>137</v>
      </c>
      <c r="E155" s="198" t="s">
        <v>20</v>
      </c>
      <c r="F155" s="199" t="s">
        <v>304</v>
      </c>
      <c r="G155" s="197"/>
      <c r="H155" s="200">
        <v>20</v>
      </c>
      <c r="I155" s="201"/>
      <c r="J155" s="201"/>
      <c r="K155" s="197"/>
      <c r="L155" s="197"/>
      <c r="M155" s="202"/>
      <c r="N155" s="203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AT155" s="206" t="s">
        <v>137</v>
      </c>
      <c r="AU155" s="206" t="s">
        <v>84</v>
      </c>
      <c r="AV155" s="13" t="s">
        <v>84</v>
      </c>
      <c r="AW155" s="13" t="s">
        <v>5</v>
      </c>
      <c r="AX155" s="13" t="s">
        <v>75</v>
      </c>
      <c r="AY155" s="206" t="s">
        <v>123</v>
      </c>
    </row>
    <row r="156" spans="2:51" s="14" customFormat="1" ht="11.25">
      <c r="B156" s="218"/>
      <c r="C156" s="219"/>
      <c r="D156" s="189" t="s">
        <v>137</v>
      </c>
      <c r="E156" s="220" t="s">
        <v>20</v>
      </c>
      <c r="F156" s="221" t="s">
        <v>150</v>
      </c>
      <c r="G156" s="219"/>
      <c r="H156" s="222">
        <v>20</v>
      </c>
      <c r="I156" s="223"/>
      <c r="J156" s="223"/>
      <c r="K156" s="219"/>
      <c r="L156" s="219"/>
      <c r="M156" s="224"/>
      <c r="N156" s="225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7"/>
      <c r="AT156" s="228" t="s">
        <v>137</v>
      </c>
      <c r="AU156" s="228" t="s">
        <v>84</v>
      </c>
      <c r="AV156" s="14" t="s">
        <v>131</v>
      </c>
      <c r="AW156" s="14" t="s">
        <v>5</v>
      </c>
      <c r="AX156" s="14" t="s">
        <v>82</v>
      </c>
      <c r="AY156" s="228" t="s">
        <v>123</v>
      </c>
    </row>
    <row r="157" spans="2:63" s="12" customFormat="1" ht="22.9" customHeight="1">
      <c r="B157" s="158"/>
      <c r="C157" s="159"/>
      <c r="D157" s="160" t="s">
        <v>74</v>
      </c>
      <c r="E157" s="173" t="s">
        <v>321</v>
      </c>
      <c r="F157" s="173" t="s">
        <v>322</v>
      </c>
      <c r="G157" s="159"/>
      <c r="H157" s="159"/>
      <c r="I157" s="162"/>
      <c r="J157" s="162"/>
      <c r="K157" s="174">
        <f>BK157</f>
        <v>0</v>
      </c>
      <c r="L157" s="159"/>
      <c r="M157" s="164"/>
      <c r="N157" s="165"/>
      <c r="O157" s="166"/>
      <c r="P157" s="166"/>
      <c r="Q157" s="167">
        <f>SUM(Q158:Q197)</f>
        <v>0</v>
      </c>
      <c r="R157" s="167">
        <f>SUM(R158:R197)</f>
        <v>0</v>
      </c>
      <c r="S157" s="166"/>
      <c r="T157" s="168">
        <f>SUM(T158:T197)</f>
        <v>0</v>
      </c>
      <c r="U157" s="166"/>
      <c r="V157" s="168">
        <f>SUM(V158:V197)</f>
        <v>0.0126</v>
      </c>
      <c r="W157" s="166"/>
      <c r="X157" s="168">
        <f>SUM(X158:X197)</f>
        <v>0</v>
      </c>
      <c r="Y157" s="169"/>
      <c r="AR157" s="170" t="s">
        <v>82</v>
      </c>
      <c r="AT157" s="171" t="s">
        <v>74</v>
      </c>
      <c r="AU157" s="171" t="s">
        <v>82</v>
      </c>
      <c r="AY157" s="170" t="s">
        <v>123</v>
      </c>
      <c r="BK157" s="172">
        <f>SUM(BK158:BK197)</f>
        <v>0</v>
      </c>
    </row>
    <row r="158" spans="1:65" s="2" customFormat="1" ht="24.2" customHeight="1">
      <c r="A158" s="34"/>
      <c r="B158" s="35"/>
      <c r="C158" s="207" t="s">
        <v>227</v>
      </c>
      <c r="D158" s="207" t="s">
        <v>140</v>
      </c>
      <c r="E158" s="208" t="s">
        <v>141</v>
      </c>
      <c r="F158" s="209" t="s">
        <v>142</v>
      </c>
      <c r="G158" s="210" t="s">
        <v>143</v>
      </c>
      <c r="H158" s="211">
        <v>12.6</v>
      </c>
      <c r="I158" s="212"/>
      <c r="J158" s="213"/>
      <c r="K158" s="214">
        <f>ROUND(P158*H158,2)</f>
        <v>0</v>
      </c>
      <c r="L158" s="209" t="s">
        <v>20</v>
      </c>
      <c r="M158" s="215"/>
      <c r="N158" s="216" t="s">
        <v>20</v>
      </c>
      <c r="O158" s="183" t="s">
        <v>44</v>
      </c>
      <c r="P158" s="184">
        <f>I158+J158</f>
        <v>0</v>
      </c>
      <c r="Q158" s="184">
        <f>ROUND(I158*H158,2)</f>
        <v>0</v>
      </c>
      <c r="R158" s="184">
        <f>ROUND(J158*H158,2)</f>
        <v>0</v>
      </c>
      <c r="S158" s="64"/>
      <c r="T158" s="185">
        <f>S158*H158</f>
        <v>0</v>
      </c>
      <c r="U158" s="185">
        <v>0.001</v>
      </c>
      <c r="V158" s="185">
        <f>U158*H158</f>
        <v>0.0126</v>
      </c>
      <c r="W158" s="185">
        <v>0</v>
      </c>
      <c r="X158" s="185">
        <f>W158*H158</f>
        <v>0</v>
      </c>
      <c r="Y158" s="186" t="s">
        <v>20</v>
      </c>
      <c r="Z158" s="34"/>
      <c r="AA158" s="34"/>
      <c r="AB158" s="34"/>
      <c r="AC158" s="34"/>
      <c r="AD158" s="34"/>
      <c r="AE158" s="34"/>
      <c r="AR158" s="187" t="s">
        <v>144</v>
      </c>
      <c r="AT158" s="187" t="s">
        <v>140</v>
      </c>
      <c r="AU158" s="187" t="s">
        <v>84</v>
      </c>
      <c r="AY158" s="17" t="s">
        <v>123</v>
      </c>
      <c r="BE158" s="188">
        <f>IF(O158="základní",K158,0)</f>
        <v>0</v>
      </c>
      <c r="BF158" s="188">
        <f>IF(O158="snížená",K158,0)</f>
        <v>0</v>
      </c>
      <c r="BG158" s="188">
        <f>IF(O158="zákl. přenesená",K158,0)</f>
        <v>0</v>
      </c>
      <c r="BH158" s="188">
        <f>IF(O158="sníž. přenesená",K158,0)</f>
        <v>0</v>
      </c>
      <c r="BI158" s="188">
        <f>IF(O158="nulová",K158,0)</f>
        <v>0</v>
      </c>
      <c r="BJ158" s="17" t="s">
        <v>82</v>
      </c>
      <c r="BK158" s="188">
        <f>ROUND(P158*H158,2)</f>
        <v>0</v>
      </c>
      <c r="BL158" s="17" t="s">
        <v>131</v>
      </c>
      <c r="BM158" s="187" t="s">
        <v>323</v>
      </c>
    </row>
    <row r="159" spans="1:47" s="2" customFormat="1" ht="11.25">
      <c r="A159" s="34"/>
      <c r="B159" s="35"/>
      <c r="C159" s="36"/>
      <c r="D159" s="189" t="s">
        <v>133</v>
      </c>
      <c r="E159" s="36"/>
      <c r="F159" s="190" t="s">
        <v>142</v>
      </c>
      <c r="G159" s="36"/>
      <c r="H159" s="36"/>
      <c r="I159" s="191"/>
      <c r="J159" s="191"/>
      <c r="K159" s="36"/>
      <c r="L159" s="36"/>
      <c r="M159" s="39"/>
      <c r="N159" s="192"/>
      <c r="O159" s="193"/>
      <c r="P159" s="64"/>
      <c r="Q159" s="64"/>
      <c r="R159" s="64"/>
      <c r="S159" s="64"/>
      <c r="T159" s="64"/>
      <c r="U159" s="64"/>
      <c r="V159" s="64"/>
      <c r="W159" s="64"/>
      <c r="X159" s="64"/>
      <c r="Y159" s="65"/>
      <c r="Z159" s="34"/>
      <c r="AA159" s="34"/>
      <c r="AB159" s="34"/>
      <c r="AC159" s="34"/>
      <c r="AD159" s="34"/>
      <c r="AE159" s="34"/>
      <c r="AT159" s="17" t="s">
        <v>133</v>
      </c>
      <c r="AU159" s="17" t="s">
        <v>84</v>
      </c>
    </row>
    <row r="160" spans="1:47" s="2" customFormat="1" ht="58.5">
      <c r="A160" s="34"/>
      <c r="B160" s="35"/>
      <c r="C160" s="36"/>
      <c r="D160" s="189" t="s">
        <v>146</v>
      </c>
      <c r="E160" s="36"/>
      <c r="F160" s="217" t="s">
        <v>147</v>
      </c>
      <c r="G160" s="36"/>
      <c r="H160" s="36"/>
      <c r="I160" s="191"/>
      <c r="J160" s="191"/>
      <c r="K160" s="36"/>
      <c r="L160" s="36"/>
      <c r="M160" s="39"/>
      <c r="N160" s="192"/>
      <c r="O160" s="193"/>
      <c r="P160" s="64"/>
      <c r="Q160" s="64"/>
      <c r="R160" s="64"/>
      <c r="S160" s="64"/>
      <c r="T160" s="64"/>
      <c r="U160" s="64"/>
      <c r="V160" s="64"/>
      <c r="W160" s="64"/>
      <c r="X160" s="64"/>
      <c r="Y160" s="65"/>
      <c r="Z160" s="34"/>
      <c r="AA160" s="34"/>
      <c r="AB160" s="34"/>
      <c r="AC160" s="34"/>
      <c r="AD160" s="34"/>
      <c r="AE160" s="34"/>
      <c r="AT160" s="17" t="s">
        <v>146</v>
      </c>
      <c r="AU160" s="17" t="s">
        <v>84</v>
      </c>
    </row>
    <row r="161" spans="2:51" s="13" customFormat="1" ht="11.25">
      <c r="B161" s="196"/>
      <c r="C161" s="197"/>
      <c r="D161" s="189" t="s">
        <v>137</v>
      </c>
      <c r="E161" s="198" t="s">
        <v>20</v>
      </c>
      <c r="F161" s="199" t="s">
        <v>148</v>
      </c>
      <c r="G161" s="197"/>
      <c r="H161" s="200">
        <v>9</v>
      </c>
      <c r="I161" s="201"/>
      <c r="J161" s="201"/>
      <c r="K161" s="197"/>
      <c r="L161" s="197"/>
      <c r="M161" s="202"/>
      <c r="N161" s="203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5"/>
      <c r="AT161" s="206" t="s">
        <v>137</v>
      </c>
      <c r="AU161" s="206" t="s">
        <v>84</v>
      </c>
      <c r="AV161" s="13" t="s">
        <v>84</v>
      </c>
      <c r="AW161" s="13" t="s">
        <v>5</v>
      </c>
      <c r="AX161" s="13" t="s">
        <v>75</v>
      </c>
      <c r="AY161" s="206" t="s">
        <v>123</v>
      </c>
    </row>
    <row r="162" spans="2:51" s="13" customFormat="1" ht="11.25">
      <c r="B162" s="196"/>
      <c r="C162" s="197"/>
      <c r="D162" s="189" t="s">
        <v>137</v>
      </c>
      <c r="E162" s="198" t="s">
        <v>20</v>
      </c>
      <c r="F162" s="199" t="s">
        <v>149</v>
      </c>
      <c r="G162" s="197"/>
      <c r="H162" s="200">
        <v>3.6</v>
      </c>
      <c r="I162" s="201"/>
      <c r="J162" s="201"/>
      <c r="K162" s="197"/>
      <c r="L162" s="197"/>
      <c r="M162" s="202"/>
      <c r="N162" s="203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5"/>
      <c r="AT162" s="206" t="s">
        <v>137</v>
      </c>
      <c r="AU162" s="206" t="s">
        <v>84</v>
      </c>
      <c r="AV162" s="13" t="s">
        <v>84</v>
      </c>
      <c r="AW162" s="13" t="s">
        <v>5</v>
      </c>
      <c r="AX162" s="13" t="s">
        <v>75</v>
      </c>
      <c r="AY162" s="206" t="s">
        <v>123</v>
      </c>
    </row>
    <row r="163" spans="2:51" s="14" customFormat="1" ht="11.25">
      <c r="B163" s="218"/>
      <c r="C163" s="219"/>
      <c r="D163" s="189" t="s">
        <v>137</v>
      </c>
      <c r="E163" s="220" t="s">
        <v>20</v>
      </c>
      <c r="F163" s="221" t="s">
        <v>150</v>
      </c>
      <c r="G163" s="219"/>
      <c r="H163" s="222">
        <v>12.6</v>
      </c>
      <c r="I163" s="223"/>
      <c r="J163" s="223"/>
      <c r="K163" s="219"/>
      <c r="L163" s="219"/>
      <c r="M163" s="224"/>
      <c r="N163" s="225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7"/>
      <c r="AT163" s="228" t="s">
        <v>137</v>
      </c>
      <c r="AU163" s="228" t="s">
        <v>84</v>
      </c>
      <c r="AV163" s="14" t="s">
        <v>131</v>
      </c>
      <c r="AW163" s="14" t="s">
        <v>5</v>
      </c>
      <c r="AX163" s="14" t="s">
        <v>82</v>
      </c>
      <c r="AY163" s="228" t="s">
        <v>123</v>
      </c>
    </row>
    <row r="164" spans="1:65" s="2" customFormat="1" ht="24.2" customHeight="1">
      <c r="A164" s="34"/>
      <c r="B164" s="35"/>
      <c r="C164" s="175" t="s">
        <v>232</v>
      </c>
      <c r="D164" s="175" t="s">
        <v>126</v>
      </c>
      <c r="E164" s="176" t="s">
        <v>324</v>
      </c>
      <c r="F164" s="177" t="s">
        <v>325</v>
      </c>
      <c r="G164" s="178" t="s">
        <v>129</v>
      </c>
      <c r="H164" s="179">
        <v>7</v>
      </c>
      <c r="I164" s="180"/>
      <c r="J164" s="180"/>
      <c r="K164" s="181">
        <f>ROUND(P164*H164,2)</f>
        <v>0</v>
      </c>
      <c r="L164" s="177" t="s">
        <v>130</v>
      </c>
      <c r="M164" s="39"/>
      <c r="N164" s="182" t="s">
        <v>20</v>
      </c>
      <c r="O164" s="183" t="s">
        <v>44</v>
      </c>
      <c r="P164" s="184">
        <f>I164+J164</f>
        <v>0</v>
      </c>
      <c r="Q164" s="184">
        <f>ROUND(I164*H164,2)</f>
        <v>0</v>
      </c>
      <c r="R164" s="184">
        <f>ROUND(J164*H164,2)</f>
        <v>0</v>
      </c>
      <c r="S164" s="64"/>
      <c r="T164" s="185">
        <f>S164*H164</f>
        <v>0</v>
      </c>
      <c r="U164" s="185">
        <v>0</v>
      </c>
      <c r="V164" s="185">
        <f>U164*H164</f>
        <v>0</v>
      </c>
      <c r="W164" s="185">
        <v>0</v>
      </c>
      <c r="X164" s="185">
        <f>W164*H164</f>
        <v>0</v>
      </c>
      <c r="Y164" s="186" t="s">
        <v>20</v>
      </c>
      <c r="Z164" s="34"/>
      <c r="AA164" s="34"/>
      <c r="AB164" s="34"/>
      <c r="AC164" s="34"/>
      <c r="AD164" s="34"/>
      <c r="AE164" s="34"/>
      <c r="AR164" s="187" t="s">
        <v>131</v>
      </c>
      <c r="AT164" s="187" t="s">
        <v>126</v>
      </c>
      <c r="AU164" s="187" t="s">
        <v>84</v>
      </c>
      <c r="AY164" s="17" t="s">
        <v>123</v>
      </c>
      <c r="BE164" s="188">
        <f>IF(O164="základní",K164,0)</f>
        <v>0</v>
      </c>
      <c r="BF164" s="188">
        <f>IF(O164="snížená",K164,0)</f>
        <v>0</v>
      </c>
      <c r="BG164" s="188">
        <f>IF(O164="zákl. přenesená",K164,0)</f>
        <v>0</v>
      </c>
      <c r="BH164" s="188">
        <f>IF(O164="sníž. přenesená",K164,0)</f>
        <v>0</v>
      </c>
      <c r="BI164" s="188">
        <f>IF(O164="nulová",K164,0)</f>
        <v>0</v>
      </c>
      <c r="BJ164" s="17" t="s">
        <v>82</v>
      </c>
      <c r="BK164" s="188">
        <f>ROUND(P164*H164,2)</f>
        <v>0</v>
      </c>
      <c r="BL164" s="17" t="s">
        <v>131</v>
      </c>
      <c r="BM164" s="187" t="s">
        <v>326</v>
      </c>
    </row>
    <row r="165" spans="1:47" s="2" customFormat="1" ht="19.5">
      <c r="A165" s="34"/>
      <c r="B165" s="35"/>
      <c r="C165" s="36"/>
      <c r="D165" s="189" t="s">
        <v>133</v>
      </c>
      <c r="E165" s="36"/>
      <c r="F165" s="190" t="s">
        <v>327</v>
      </c>
      <c r="G165" s="36"/>
      <c r="H165" s="36"/>
      <c r="I165" s="191"/>
      <c r="J165" s="191"/>
      <c r="K165" s="36"/>
      <c r="L165" s="36"/>
      <c r="M165" s="39"/>
      <c r="N165" s="192"/>
      <c r="O165" s="193"/>
      <c r="P165" s="64"/>
      <c r="Q165" s="64"/>
      <c r="R165" s="64"/>
      <c r="S165" s="64"/>
      <c r="T165" s="64"/>
      <c r="U165" s="64"/>
      <c r="V165" s="64"/>
      <c r="W165" s="64"/>
      <c r="X165" s="64"/>
      <c r="Y165" s="65"/>
      <c r="Z165" s="34"/>
      <c r="AA165" s="34"/>
      <c r="AB165" s="34"/>
      <c r="AC165" s="34"/>
      <c r="AD165" s="34"/>
      <c r="AE165" s="34"/>
      <c r="AT165" s="17" t="s">
        <v>133</v>
      </c>
      <c r="AU165" s="17" t="s">
        <v>84</v>
      </c>
    </row>
    <row r="166" spans="1:47" s="2" customFormat="1" ht="11.25">
      <c r="A166" s="34"/>
      <c r="B166" s="35"/>
      <c r="C166" s="36"/>
      <c r="D166" s="194" t="s">
        <v>135</v>
      </c>
      <c r="E166" s="36"/>
      <c r="F166" s="195" t="s">
        <v>328</v>
      </c>
      <c r="G166" s="36"/>
      <c r="H166" s="36"/>
      <c r="I166" s="191"/>
      <c r="J166" s="191"/>
      <c r="K166" s="36"/>
      <c r="L166" s="36"/>
      <c r="M166" s="39"/>
      <c r="N166" s="192"/>
      <c r="O166" s="193"/>
      <c r="P166" s="64"/>
      <c r="Q166" s="64"/>
      <c r="R166" s="64"/>
      <c r="S166" s="64"/>
      <c r="T166" s="64"/>
      <c r="U166" s="64"/>
      <c r="V166" s="64"/>
      <c r="W166" s="64"/>
      <c r="X166" s="64"/>
      <c r="Y166" s="65"/>
      <c r="Z166" s="34"/>
      <c r="AA166" s="34"/>
      <c r="AB166" s="34"/>
      <c r="AC166" s="34"/>
      <c r="AD166" s="34"/>
      <c r="AE166" s="34"/>
      <c r="AT166" s="17" t="s">
        <v>135</v>
      </c>
      <c r="AU166" s="17" t="s">
        <v>84</v>
      </c>
    </row>
    <row r="167" spans="1:47" s="2" customFormat="1" ht="39">
      <c r="A167" s="34"/>
      <c r="B167" s="35"/>
      <c r="C167" s="36"/>
      <c r="D167" s="189" t="s">
        <v>146</v>
      </c>
      <c r="E167" s="36"/>
      <c r="F167" s="217" t="s">
        <v>329</v>
      </c>
      <c r="G167" s="36"/>
      <c r="H167" s="36"/>
      <c r="I167" s="191"/>
      <c r="J167" s="191"/>
      <c r="K167" s="36"/>
      <c r="L167" s="36"/>
      <c r="M167" s="39"/>
      <c r="N167" s="192"/>
      <c r="O167" s="193"/>
      <c r="P167" s="64"/>
      <c r="Q167" s="64"/>
      <c r="R167" s="64"/>
      <c r="S167" s="64"/>
      <c r="T167" s="64"/>
      <c r="U167" s="64"/>
      <c r="V167" s="64"/>
      <c r="W167" s="64"/>
      <c r="X167" s="64"/>
      <c r="Y167" s="65"/>
      <c r="Z167" s="34"/>
      <c r="AA167" s="34"/>
      <c r="AB167" s="34"/>
      <c r="AC167" s="34"/>
      <c r="AD167" s="34"/>
      <c r="AE167" s="34"/>
      <c r="AT167" s="17" t="s">
        <v>146</v>
      </c>
      <c r="AU167" s="17" t="s">
        <v>84</v>
      </c>
    </row>
    <row r="168" spans="2:51" s="13" customFormat="1" ht="11.25">
      <c r="B168" s="196"/>
      <c r="C168" s="197"/>
      <c r="D168" s="189" t="s">
        <v>137</v>
      </c>
      <c r="E168" s="198" t="s">
        <v>20</v>
      </c>
      <c r="F168" s="199" t="s">
        <v>139</v>
      </c>
      <c r="G168" s="197"/>
      <c r="H168" s="200">
        <v>7</v>
      </c>
      <c r="I168" s="201"/>
      <c r="J168" s="201"/>
      <c r="K168" s="197"/>
      <c r="L168" s="197"/>
      <c r="M168" s="202"/>
      <c r="N168" s="203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5"/>
      <c r="AT168" s="206" t="s">
        <v>137</v>
      </c>
      <c r="AU168" s="206" t="s">
        <v>84</v>
      </c>
      <c r="AV168" s="13" t="s">
        <v>84</v>
      </c>
      <c r="AW168" s="13" t="s">
        <v>5</v>
      </c>
      <c r="AX168" s="13" t="s">
        <v>75</v>
      </c>
      <c r="AY168" s="206" t="s">
        <v>123</v>
      </c>
    </row>
    <row r="169" spans="1:65" s="2" customFormat="1" ht="24.2" customHeight="1">
      <c r="A169" s="34"/>
      <c r="B169" s="35"/>
      <c r="C169" s="175" t="s">
        <v>138</v>
      </c>
      <c r="D169" s="175" t="s">
        <v>126</v>
      </c>
      <c r="E169" s="176" t="s">
        <v>282</v>
      </c>
      <c r="F169" s="177" t="s">
        <v>283</v>
      </c>
      <c r="G169" s="178" t="s">
        <v>129</v>
      </c>
      <c r="H169" s="179">
        <v>18</v>
      </c>
      <c r="I169" s="180"/>
      <c r="J169" s="180"/>
      <c r="K169" s="181">
        <f>ROUND(P169*H169,2)</f>
        <v>0</v>
      </c>
      <c r="L169" s="177" t="s">
        <v>20</v>
      </c>
      <c r="M169" s="39"/>
      <c r="N169" s="182" t="s">
        <v>20</v>
      </c>
      <c r="O169" s="183" t="s">
        <v>44</v>
      </c>
      <c r="P169" s="184">
        <f>I169+J169</f>
        <v>0</v>
      </c>
      <c r="Q169" s="184">
        <f>ROUND(I169*H169,2)</f>
        <v>0</v>
      </c>
      <c r="R169" s="184">
        <f>ROUND(J169*H169,2)</f>
        <v>0</v>
      </c>
      <c r="S169" s="64"/>
      <c r="T169" s="185">
        <f>S169*H169</f>
        <v>0</v>
      </c>
      <c r="U169" s="185">
        <v>0</v>
      </c>
      <c r="V169" s="185">
        <f>U169*H169</f>
        <v>0</v>
      </c>
      <c r="W169" s="185">
        <v>0</v>
      </c>
      <c r="X169" s="185">
        <f>W169*H169</f>
        <v>0</v>
      </c>
      <c r="Y169" s="186" t="s">
        <v>20</v>
      </c>
      <c r="Z169" s="34"/>
      <c r="AA169" s="34"/>
      <c r="AB169" s="34"/>
      <c r="AC169" s="34"/>
      <c r="AD169" s="34"/>
      <c r="AE169" s="34"/>
      <c r="AR169" s="187" t="s">
        <v>131</v>
      </c>
      <c r="AT169" s="187" t="s">
        <v>126</v>
      </c>
      <c r="AU169" s="187" t="s">
        <v>84</v>
      </c>
      <c r="AY169" s="17" t="s">
        <v>123</v>
      </c>
      <c r="BE169" s="188">
        <f>IF(O169="základní",K169,0)</f>
        <v>0</v>
      </c>
      <c r="BF169" s="188">
        <f>IF(O169="snížená",K169,0)</f>
        <v>0</v>
      </c>
      <c r="BG169" s="188">
        <f>IF(O169="zákl. přenesená",K169,0)</f>
        <v>0</v>
      </c>
      <c r="BH169" s="188">
        <f>IF(O169="sníž. přenesená",K169,0)</f>
        <v>0</v>
      </c>
      <c r="BI169" s="188">
        <f>IF(O169="nulová",K169,0)</f>
        <v>0</v>
      </c>
      <c r="BJ169" s="17" t="s">
        <v>82</v>
      </c>
      <c r="BK169" s="188">
        <f>ROUND(P169*H169,2)</f>
        <v>0</v>
      </c>
      <c r="BL169" s="17" t="s">
        <v>131</v>
      </c>
      <c r="BM169" s="187" t="s">
        <v>330</v>
      </c>
    </row>
    <row r="170" spans="1:47" s="2" customFormat="1" ht="19.5">
      <c r="A170" s="34"/>
      <c r="B170" s="35"/>
      <c r="C170" s="36"/>
      <c r="D170" s="189" t="s">
        <v>133</v>
      </c>
      <c r="E170" s="36"/>
      <c r="F170" s="190" t="s">
        <v>285</v>
      </c>
      <c r="G170" s="36"/>
      <c r="H170" s="36"/>
      <c r="I170" s="191"/>
      <c r="J170" s="191"/>
      <c r="K170" s="36"/>
      <c r="L170" s="36"/>
      <c r="M170" s="39"/>
      <c r="N170" s="192"/>
      <c r="O170" s="193"/>
      <c r="P170" s="64"/>
      <c r="Q170" s="64"/>
      <c r="R170" s="64"/>
      <c r="S170" s="64"/>
      <c r="T170" s="64"/>
      <c r="U170" s="64"/>
      <c r="V170" s="64"/>
      <c r="W170" s="64"/>
      <c r="X170" s="64"/>
      <c r="Y170" s="65"/>
      <c r="Z170" s="34"/>
      <c r="AA170" s="34"/>
      <c r="AB170" s="34"/>
      <c r="AC170" s="34"/>
      <c r="AD170" s="34"/>
      <c r="AE170" s="34"/>
      <c r="AT170" s="17" t="s">
        <v>133</v>
      </c>
      <c r="AU170" s="17" t="s">
        <v>84</v>
      </c>
    </row>
    <row r="171" spans="1:47" s="2" customFormat="1" ht="19.5">
      <c r="A171" s="34"/>
      <c r="B171" s="35"/>
      <c r="C171" s="36"/>
      <c r="D171" s="189" t="s">
        <v>146</v>
      </c>
      <c r="E171" s="36"/>
      <c r="F171" s="217" t="s">
        <v>286</v>
      </c>
      <c r="G171" s="36"/>
      <c r="H171" s="36"/>
      <c r="I171" s="191"/>
      <c r="J171" s="191"/>
      <c r="K171" s="36"/>
      <c r="L171" s="36"/>
      <c r="M171" s="39"/>
      <c r="N171" s="192"/>
      <c r="O171" s="193"/>
      <c r="P171" s="64"/>
      <c r="Q171" s="64"/>
      <c r="R171" s="64"/>
      <c r="S171" s="64"/>
      <c r="T171" s="64"/>
      <c r="U171" s="64"/>
      <c r="V171" s="64"/>
      <c r="W171" s="64"/>
      <c r="X171" s="64"/>
      <c r="Y171" s="65"/>
      <c r="Z171" s="34"/>
      <c r="AA171" s="34"/>
      <c r="AB171" s="34"/>
      <c r="AC171" s="34"/>
      <c r="AD171" s="34"/>
      <c r="AE171" s="34"/>
      <c r="AT171" s="17" t="s">
        <v>146</v>
      </c>
      <c r="AU171" s="17" t="s">
        <v>84</v>
      </c>
    </row>
    <row r="172" spans="2:51" s="13" customFormat="1" ht="11.25">
      <c r="B172" s="196"/>
      <c r="C172" s="197"/>
      <c r="D172" s="189" t="s">
        <v>137</v>
      </c>
      <c r="E172" s="198" t="s">
        <v>20</v>
      </c>
      <c r="F172" s="199" t="s">
        <v>138</v>
      </c>
      <c r="G172" s="197"/>
      <c r="H172" s="200">
        <v>18</v>
      </c>
      <c r="I172" s="201"/>
      <c r="J172" s="201"/>
      <c r="K172" s="197"/>
      <c r="L172" s="197"/>
      <c r="M172" s="202"/>
      <c r="N172" s="203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5"/>
      <c r="AT172" s="206" t="s">
        <v>137</v>
      </c>
      <c r="AU172" s="206" t="s">
        <v>84</v>
      </c>
      <c r="AV172" s="13" t="s">
        <v>84</v>
      </c>
      <c r="AW172" s="13" t="s">
        <v>5</v>
      </c>
      <c r="AX172" s="13" t="s">
        <v>75</v>
      </c>
      <c r="AY172" s="206" t="s">
        <v>123</v>
      </c>
    </row>
    <row r="173" spans="2:51" s="14" customFormat="1" ht="11.25">
      <c r="B173" s="218"/>
      <c r="C173" s="219"/>
      <c r="D173" s="189" t="s">
        <v>137</v>
      </c>
      <c r="E173" s="220" t="s">
        <v>20</v>
      </c>
      <c r="F173" s="221" t="s">
        <v>150</v>
      </c>
      <c r="G173" s="219"/>
      <c r="H173" s="222">
        <v>18</v>
      </c>
      <c r="I173" s="223"/>
      <c r="J173" s="223"/>
      <c r="K173" s="219"/>
      <c r="L173" s="219"/>
      <c r="M173" s="224"/>
      <c r="N173" s="225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7"/>
      <c r="AT173" s="228" t="s">
        <v>137</v>
      </c>
      <c r="AU173" s="228" t="s">
        <v>84</v>
      </c>
      <c r="AV173" s="14" t="s">
        <v>131</v>
      </c>
      <c r="AW173" s="14" t="s">
        <v>5</v>
      </c>
      <c r="AX173" s="14" t="s">
        <v>82</v>
      </c>
      <c r="AY173" s="228" t="s">
        <v>123</v>
      </c>
    </row>
    <row r="174" spans="1:65" s="2" customFormat="1" ht="24.2" customHeight="1">
      <c r="A174" s="34"/>
      <c r="B174" s="35"/>
      <c r="C174" s="175" t="s">
        <v>239</v>
      </c>
      <c r="D174" s="175" t="s">
        <v>126</v>
      </c>
      <c r="E174" s="176" t="s">
        <v>202</v>
      </c>
      <c r="F174" s="177" t="s">
        <v>295</v>
      </c>
      <c r="G174" s="178" t="s">
        <v>129</v>
      </c>
      <c r="H174" s="179">
        <v>25</v>
      </c>
      <c r="I174" s="180"/>
      <c r="J174" s="180"/>
      <c r="K174" s="181">
        <f>ROUND(P174*H174,2)</f>
        <v>0</v>
      </c>
      <c r="L174" s="177" t="s">
        <v>130</v>
      </c>
      <c r="M174" s="39"/>
      <c r="N174" s="182" t="s">
        <v>20</v>
      </c>
      <c r="O174" s="183" t="s">
        <v>44</v>
      </c>
      <c r="P174" s="184">
        <f>I174+J174</f>
        <v>0</v>
      </c>
      <c r="Q174" s="184">
        <f>ROUND(I174*H174,2)</f>
        <v>0</v>
      </c>
      <c r="R174" s="184">
        <f>ROUND(J174*H174,2)</f>
        <v>0</v>
      </c>
      <c r="S174" s="64"/>
      <c r="T174" s="185">
        <f>S174*H174</f>
        <v>0</v>
      </c>
      <c r="U174" s="185">
        <v>0</v>
      </c>
      <c r="V174" s="185">
        <f>U174*H174</f>
        <v>0</v>
      </c>
      <c r="W174" s="185">
        <v>0</v>
      </c>
      <c r="X174" s="185">
        <f>W174*H174</f>
        <v>0</v>
      </c>
      <c r="Y174" s="186" t="s">
        <v>20</v>
      </c>
      <c r="Z174" s="34"/>
      <c r="AA174" s="34"/>
      <c r="AB174" s="34"/>
      <c r="AC174" s="34"/>
      <c r="AD174" s="34"/>
      <c r="AE174" s="34"/>
      <c r="AR174" s="187" t="s">
        <v>131</v>
      </c>
      <c r="AT174" s="187" t="s">
        <v>126</v>
      </c>
      <c r="AU174" s="187" t="s">
        <v>84</v>
      </c>
      <c r="AY174" s="17" t="s">
        <v>123</v>
      </c>
      <c r="BE174" s="188">
        <f>IF(O174="základní",K174,0)</f>
        <v>0</v>
      </c>
      <c r="BF174" s="188">
        <f>IF(O174="snížená",K174,0)</f>
        <v>0</v>
      </c>
      <c r="BG174" s="188">
        <f>IF(O174="zákl. přenesená",K174,0)</f>
        <v>0</v>
      </c>
      <c r="BH174" s="188">
        <f>IF(O174="sníž. přenesená",K174,0)</f>
        <v>0</v>
      </c>
      <c r="BI174" s="188">
        <f>IF(O174="nulová",K174,0)</f>
        <v>0</v>
      </c>
      <c r="BJ174" s="17" t="s">
        <v>82</v>
      </c>
      <c r="BK174" s="188">
        <f>ROUND(P174*H174,2)</f>
        <v>0</v>
      </c>
      <c r="BL174" s="17" t="s">
        <v>131</v>
      </c>
      <c r="BM174" s="187" t="s">
        <v>331</v>
      </c>
    </row>
    <row r="175" spans="1:47" s="2" customFormat="1" ht="19.5">
      <c r="A175" s="34"/>
      <c r="B175" s="35"/>
      <c r="C175" s="36"/>
      <c r="D175" s="189" t="s">
        <v>133</v>
      </c>
      <c r="E175" s="36"/>
      <c r="F175" s="190" t="s">
        <v>203</v>
      </c>
      <c r="G175" s="36"/>
      <c r="H175" s="36"/>
      <c r="I175" s="191"/>
      <c r="J175" s="191"/>
      <c r="K175" s="36"/>
      <c r="L175" s="36"/>
      <c r="M175" s="39"/>
      <c r="N175" s="192"/>
      <c r="O175" s="193"/>
      <c r="P175" s="64"/>
      <c r="Q175" s="64"/>
      <c r="R175" s="64"/>
      <c r="S175" s="64"/>
      <c r="T175" s="64"/>
      <c r="U175" s="64"/>
      <c r="V175" s="64"/>
      <c r="W175" s="64"/>
      <c r="X175" s="64"/>
      <c r="Y175" s="65"/>
      <c r="Z175" s="34"/>
      <c r="AA175" s="34"/>
      <c r="AB175" s="34"/>
      <c r="AC175" s="34"/>
      <c r="AD175" s="34"/>
      <c r="AE175" s="34"/>
      <c r="AT175" s="17" t="s">
        <v>133</v>
      </c>
      <c r="AU175" s="17" t="s">
        <v>84</v>
      </c>
    </row>
    <row r="176" spans="1:47" s="2" customFormat="1" ht="11.25">
      <c r="A176" s="34"/>
      <c r="B176" s="35"/>
      <c r="C176" s="36"/>
      <c r="D176" s="194" t="s">
        <v>135</v>
      </c>
      <c r="E176" s="36"/>
      <c r="F176" s="195" t="s">
        <v>297</v>
      </c>
      <c r="G176" s="36"/>
      <c r="H176" s="36"/>
      <c r="I176" s="191"/>
      <c r="J176" s="191"/>
      <c r="K176" s="36"/>
      <c r="L176" s="36"/>
      <c r="M176" s="39"/>
      <c r="N176" s="192"/>
      <c r="O176" s="193"/>
      <c r="P176" s="64"/>
      <c r="Q176" s="64"/>
      <c r="R176" s="64"/>
      <c r="S176" s="64"/>
      <c r="T176" s="64"/>
      <c r="U176" s="64"/>
      <c r="V176" s="64"/>
      <c r="W176" s="64"/>
      <c r="X176" s="64"/>
      <c r="Y176" s="65"/>
      <c r="Z176" s="34"/>
      <c r="AA176" s="34"/>
      <c r="AB176" s="34"/>
      <c r="AC176" s="34"/>
      <c r="AD176" s="34"/>
      <c r="AE176" s="34"/>
      <c r="AT176" s="17" t="s">
        <v>135</v>
      </c>
      <c r="AU176" s="17" t="s">
        <v>84</v>
      </c>
    </row>
    <row r="177" spans="1:47" s="2" customFormat="1" ht="19.5">
      <c r="A177" s="34"/>
      <c r="B177" s="35"/>
      <c r="C177" s="36"/>
      <c r="D177" s="189" t="s">
        <v>146</v>
      </c>
      <c r="E177" s="36"/>
      <c r="F177" s="217" t="s">
        <v>293</v>
      </c>
      <c r="G177" s="36"/>
      <c r="H177" s="36"/>
      <c r="I177" s="191"/>
      <c r="J177" s="191"/>
      <c r="K177" s="36"/>
      <c r="L177" s="36"/>
      <c r="M177" s="39"/>
      <c r="N177" s="192"/>
      <c r="O177" s="193"/>
      <c r="P177" s="64"/>
      <c r="Q177" s="64"/>
      <c r="R177" s="64"/>
      <c r="S177" s="64"/>
      <c r="T177" s="64"/>
      <c r="U177" s="64"/>
      <c r="V177" s="64"/>
      <c r="W177" s="64"/>
      <c r="X177" s="64"/>
      <c r="Y177" s="65"/>
      <c r="Z177" s="34"/>
      <c r="AA177" s="34"/>
      <c r="AB177" s="34"/>
      <c r="AC177" s="34"/>
      <c r="AD177" s="34"/>
      <c r="AE177" s="34"/>
      <c r="AT177" s="17" t="s">
        <v>146</v>
      </c>
      <c r="AU177" s="17" t="s">
        <v>84</v>
      </c>
    </row>
    <row r="178" spans="2:51" s="13" customFormat="1" ht="11.25">
      <c r="B178" s="196"/>
      <c r="C178" s="197"/>
      <c r="D178" s="189" t="s">
        <v>137</v>
      </c>
      <c r="E178" s="198" t="s">
        <v>20</v>
      </c>
      <c r="F178" s="199" t="s">
        <v>138</v>
      </c>
      <c r="G178" s="197"/>
      <c r="H178" s="200">
        <v>18</v>
      </c>
      <c r="I178" s="201"/>
      <c r="J178" s="201"/>
      <c r="K178" s="197"/>
      <c r="L178" s="197"/>
      <c r="M178" s="202"/>
      <c r="N178" s="203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5"/>
      <c r="AT178" s="206" t="s">
        <v>137</v>
      </c>
      <c r="AU178" s="206" t="s">
        <v>84</v>
      </c>
      <c r="AV178" s="13" t="s">
        <v>84</v>
      </c>
      <c r="AW178" s="13" t="s">
        <v>5</v>
      </c>
      <c r="AX178" s="13" t="s">
        <v>75</v>
      </c>
      <c r="AY178" s="206" t="s">
        <v>123</v>
      </c>
    </row>
    <row r="179" spans="2:51" s="13" customFormat="1" ht="11.25">
      <c r="B179" s="196"/>
      <c r="C179" s="197"/>
      <c r="D179" s="189" t="s">
        <v>137</v>
      </c>
      <c r="E179" s="198" t="s">
        <v>20</v>
      </c>
      <c r="F179" s="199" t="s">
        <v>139</v>
      </c>
      <c r="G179" s="197"/>
      <c r="H179" s="200">
        <v>7</v>
      </c>
      <c r="I179" s="201"/>
      <c r="J179" s="201"/>
      <c r="K179" s="197"/>
      <c r="L179" s="197"/>
      <c r="M179" s="202"/>
      <c r="N179" s="203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5"/>
      <c r="AT179" s="206" t="s">
        <v>137</v>
      </c>
      <c r="AU179" s="206" t="s">
        <v>84</v>
      </c>
      <c r="AV179" s="13" t="s">
        <v>84</v>
      </c>
      <c r="AW179" s="13" t="s">
        <v>5</v>
      </c>
      <c r="AX179" s="13" t="s">
        <v>75</v>
      </c>
      <c r="AY179" s="206" t="s">
        <v>123</v>
      </c>
    </row>
    <row r="180" spans="1:65" s="2" customFormat="1" ht="24.2" customHeight="1">
      <c r="A180" s="34"/>
      <c r="B180" s="35"/>
      <c r="C180" s="175" t="s">
        <v>243</v>
      </c>
      <c r="D180" s="175" t="s">
        <v>126</v>
      </c>
      <c r="E180" s="176" t="s">
        <v>287</v>
      </c>
      <c r="F180" s="177" t="s">
        <v>288</v>
      </c>
      <c r="G180" s="178" t="s">
        <v>289</v>
      </c>
      <c r="H180" s="179">
        <v>117.5</v>
      </c>
      <c r="I180" s="180"/>
      <c r="J180" s="180"/>
      <c r="K180" s="181">
        <f>ROUND(P180*H180,2)</f>
        <v>0</v>
      </c>
      <c r="L180" s="177" t="s">
        <v>130</v>
      </c>
      <c r="M180" s="39"/>
      <c r="N180" s="182" t="s">
        <v>20</v>
      </c>
      <c r="O180" s="183" t="s">
        <v>44</v>
      </c>
      <c r="P180" s="184">
        <f>I180+J180</f>
        <v>0</v>
      </c>
      <c r="Q180" s="184">
        <f>ROUND(I180*H180,2)</f>
        <v>0</v>
      </c>
      <c r="R180" s="184">
        <f>ROUND(J180*H180,2)</f>
        <v>0</v>
      </c>
      <c r="S180" s="64"/>
      <c r="T180" s="185">
        <f>S180*H180</f>
        <v>0</v>
      </c>
      <c r="U180" s="185">
        <v>0</v>
      </c>
      <c r="V180" s="185">
        <f>U180*H180</f>
        <v>0</v>
      </c>
      <c r="W180" s="185">
        <v>0</v>
      </c>
      <c r="X180" s="185">
        <f>W180*H180</f>
        <v>0</v>
      </c>
      <c r="Y180" s="186" t="s">
        <v>20</v>
      </c>
      <c r="Z180" s="34"/>
      <c r="AA180" s="34"/>
      <c r="AB180" s="34"/>
      <c r="AC180" s="34"/>
      <c r="AD180" s="34"/>
      <c r="AE180" s="34"/>
      <c r="AR180" s="187" t="s">
        <v>131</v>
      </c>
      <c r="AT180" s="187" t="s">
        <v>126</v>
      </c>
      <c r="AU180" s="187" t="s">
        <v>84</v>
      </c>
      <c r="AY180" s="17" t="s">
        <v>123</v>
      </c>
      <c r="BE180" s="188">
        <f>IF(O180="základní",K180,0)</f>
        <v>0</v>
      </c>
      <c r="BF180" s="188">
        <f>IF(O180="snížená",K180,0)</f>
        <v>0</v>
      </c>
      <c r="BG180" s="188">
        <f>IF(O180="zákl. přenesená",K180,0)</f>
        <v>0</v>
      </c>
      <c r="BH180" s="188">
        <f>IF(O180="sníž. přenesená",K180,0)</f>
        <v>0</v>
      </c>
      <c r="BI180" s="188">
        <f>IF(O180="nulová",K180,0)</f>
        <v>0</v>
      </c>
      <c r="BJ180" s="17" t="s">
        <v>82</v>
      </c>
      <c r="BK180" s="188">
        <f>ROUND(P180*H180,2)</f>
        <v>0</v>
      </c>
      <c r="BL180" s="17" t="s">
        <v>131</v>
      </c>
      <c r="BM180" s="187" t="s">
        <v>332</v>
      </c>
    </row>
    <row r="181" spans="1:47" s="2" customFormat="1" ht="11.25">
      <c r="A181" s="34"/>
      <c r="B181" s="35"/>
      <c r="C181" s="36"/>
      <c r="D181" s="189" t="s">
        <v>133</v>
      </c>
      <c r="E181" s="36"/>
      <c r="F181" s="190" t="s">
        <v>291</v>
      </c>
      <c r="G181" s="36"/>
      <c r="H181" s="36"/>
      <c r="I181" s="191"/>
      <c r="J181" s="191"/>
      <c r="K181" s="36"/>
      <c r="L181" s="36"/>
      <c r="M181" s="39"/>
      <c r="N181" s="192"/>
      <c r="O181" s="193"/>
      <c r="P181" s="64"/>
      <c r="Q181" s="64"/>
      <c r="R181" s="64"/>
      <c r="S181" s="64"/>
      <c r="T181" s="64"/>
      <c r="U181" s="64"/>
      <c r="V181" s="64"/>
      <c r="W181" s="64"/>
      <c r="X181" s="64"/>
      <c r="Y181" s="65"/>
      <c r="Z181" s="34"/>
      <c r="AA181" s="34"/>
      <c r="AB181" s="34"/>
      <c r="AC181" s="34"/>
      <c r="AD181" s="34"/>
      <c r="AE181" s="34"/>
      <c r="AT181" s="17" t="s">
        <v>133</v>
      </c>
      <c r="AU181" s="17" t="s">
        <v>84</v>
      </c>
    </row>
    <row r="182" spans="1:47" s="2" customFormat="1" ht="11.25">
      <c r="A182" s="34"/>
      <c r="B182" s="35"/>
      <c r="C182" s="36"/>
      <c r="D182" s="194" t="s">
        <v>135</v>
      </c>
      <c r="E182" s="36"/>
      <c r="F182" s="195" t="s">
        <v>292</v>
      </c>
      <c r="G182" s="36"/>
      <c r="H182" s="36"/>
      <c r="I182" s="191"/>
      <c r="J182" s="191"/>
      <c r="K182" s="36"/>
      <c r="L182" s="36"/>
      <c r="M182" s="39"/>
      <c r="N182" s="192"/>
      <c r="O182" s="193"/>
      <c r="P182" s="64"/>
      <c r="Q182" s="64"/>
      <c r="R182" s="64"/>
      <c r="S182" s="64"/>
      <c r="T182" s="64"/>
      <c r="U182" s="64"/>
      <c r="V182" s="64"/>
      <c r="W182" s="64"/>
      <c r="X182" s="64"/>
      <c r="Y182" s="65"/>
      <c r="Z182" s="34"/>
      <c r="AA182" s="34"/>
      <c r="AB182" s="34"/>
      <c r="AC182" s="34"/>
      <c r="AD182" s="34"/>
      <c r="AE182" s="34"/>
      <c r="AT182" s="17" t="s">
        <v>135</v>
      </c>
      <c r="AU182" s="17" t="s">
        <v>84</v>
      </c>
    </row>
    <row r="183" spans="1:47" s="2" customFormat="1" ht="19.5">
      <c r="A183" s="34"/>
      <c r="B183" s="35"/>
      <c r="C183" s="36"/>
      <c r="D183" s="189" t="s">
        <v>146</v>
      </c>
      <c r="E183" s="36"/>
      <c r="F183" s="217" t="s">
        <v>293</v>
      </c>
      <c r="G183" s="36"/>
      <c r="H183" s="36"/>
      <c r="I183" s="191"/>
      <c r="J183" s="191"/>
      <c r="K183" s="36"/>
      <c r="L183" s="36"/>
      <c r="M183" s="39"/>
      <c r="N183" s="192"/>
      <c r="O183" s="193"/>
      <c r="P183" s="64"/>
      <c r="Q183" s="64"/>
      <c r="R183" s="64"/>
      <c r="S183" s="64"/>
      <c r="T183" s="64"/>
      <c r="U183" s="64"/>
      <c r="V183" s="64"/>
      <c r="W183" s="64"/>
      <c r="X183" s="64"/>
      <c r="Y183" s="65"/>
      <c r="Z183" s="34"/>
      <c r="AA183" s="34"/>
      <c r="AB183" s="34"/>
      <c r="AC183" s="34"/>
      <c r="AD183" s="34"/>
      <c r="AE183" s="34"/>
      <c r="AT183" s="17" t="s">
        <v>146</v>
      </c>
      <c r="AU183" s="17" t="s">
        <v>84</v>
      </c>
    </row>
    <row r="184" spans="2:51" s="13" customFormat="1" ht="11.25">
      <c r="B184" s="196"/>
      <c r="C184" s="197"/>
      <c r="D184" s="189" t="s">
        <v>137</v>
      </c>
      <c r="E184" s="198" t="s">
        <v>20</v>
      </c>
      <c r="F184" s="199" t="s">
        <v>294</v>
      </c>
      <c r="G184" s="197"/>
      <c r="H184" s="200">
        <v>117.5</v>
      </c>
      <c r="I184" s="201"/>
      <c r="J184" s="201"/>
      <c r="K184" s="197"/>
      <c r="L184" s="197"/>
      <c r="M184" s="202"/>
      <c r="N184" s="203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5"/>
      <c r="AT184" s="206" t="s">
        <v>137</v>
      </c>
      <c r="AU184" s="206" t="s">
        <v>84</v>
      </c>
      <c r="AV184" s="13" t="s">
        <v>84</v>
      </c>
      <c r="AW184" s="13" t="s">
        <v>5</v>
      </c>
      <c r="AX184" s="13" t="s">
        <v>75</v>
      </c>
      <c r="AY184" s="206" t="s">
        <v>123</v>
      </c>
    </row>
    <row r="185" spans="1:65" s="2" customFormat="1" ht="24.2" customHeight="1">
      <c r="A185" s="34"/>
      <c r="B185" s="35"/>
      <c r="C185" s="175" t="s">
        <v>8</v>
      </c>
      <c r="D185" s="175" t="s">
        <v>126</v>
      </c>
      <c r="E185" s="176" t="s">
        <v>298</v>
      </c>
      <c r="F185" s="177" t="s">
        <v>299</v>
      </c>
      <c r="G185" s="178" t="s">
        <v>216</v>
      </c>
      <c r="H185" s="179">
        <v>135</v>
      </c>
      <c r="I185" s="180"/>
      <c r="J185" s="180"/>
      <c r="K185" s="181">
        <f>ROUND(P185*H185,2)</f>
        <v>0</v>
      </c>
      <c r="L185" s="177" t="s">
        <v>20</v>
      </c>
      <c r="M185" s="39"/>
      <c r="N185" s="182" t="s">
        <v>20</v>
      </c>
      <c r="O185" s="183" t="s">
        <v>44</v>
      </c>
      <c r="P185" s="184">
        <f>I185+J185</f>
        <v>0</v>
      </c>
      <c r="Q185" s="184">
        <f>ROUND(I185*H185,2)</f>
        <v>0</v>
      </c>
      <c r="R185" s="184">
        <f>ROUND(J185*H185,2)</f>
        <v>0</v>
      </c>
      <c r="S185" s="64"/>
      <c r="T185" s="185">
        <f>S185*H185</f>
        <v>0</v>
      </c>
      <c r="U185" s="185">
        <v>0</v>
      </c>
      <c r="V185" s="185">
        <f>U185*H185</f>
        <v>0</v>
      </c>
      <c r="W185" s="185">
        <v>0</v>
      </c>
      <c r="X185" s="185">
        <f>W185*H185</f>
        <v>0</v>
      </c>
      <c r="Y185" s="186" t="s">
        <v>20</v>
      </c>
      <c r="Z185" s="34"/>
      <c r="AA185" s="34"/>
      <c r="AB185" s="34"/>
      <c r="AC185" s="34"/>
      <c r="AD185" s="34"/>
      <c r="AE185" s="34"/>
      <c r="AR185" s="187" t="s">
        <v>131</v>
      </c>
      <c r="AT185" s="187" t="s">
        <v>126</v>
      </c>
      <c r="AU185" s="187" t="s">
        <v>84</v>
      </c>
      <c r="AY185" s="17" t="s">
        <v>123</v>
      </c>
      <c r="BE185" s="188">
        <f>IF(O185="základní",K185,0)</f>
        <v>0</v>
      </c>
      <c r="BF185" s="188">
        <f>IF(O185="snížená",K185,0)</f>
        <v>0</v>
      </c>
      <c r="BG185" s="188">
        <f>IF(O185="zákl. přenesená",K185,0)</f>
        <v>0</v>
      </c>
      <c r="BH185" s="188">
        <f>IF(O185="sníž. přenesená",K185,0)</f>
        <v>0</v>
      </c>
      <c r="BI185" s="188">
        <f>IF(O185="nulová",K185,0)</f>
        <v>0</v>
      </c>
      <c r="BJ185" s="17" t="s">
        <v>82</v>
      </c>
      <c r="BK185" s="188">
        <f>ROUND(P185*H185,2)</f>
        <v>0</v>
      </c>
      <c r="BL185" s="17" t="s">
        <v>131</v>
      </c>
      <c r="BM185" s="187" t="s">
        <v>333</v>
      </c>
    </row>
    <row r="186" spans="1:47" s="2" customFormat="1" ht="19.5">
      <c r="A186" s="34"/>
      <c r="B186" s="35"/>
      <c r="C186" s="36"/>
      <c r="D186" s="189" t="s">
        <v>133</v>
      </c>
      <c r="E186" s="36"/>
      <c r="F186" s="190" t="s">
        <v>299</v>
      </c>
      <c r="G186" s="36"/>
      <c r="H186" s="36"/>
      <c r="I186" s="191"/>
      <c r="J186" s="191"/>
      <c r="K186" s="36"/>
      <c r="L186" s="36"/>
      <c r="M186" s="39"/>
      <c r="N186" s="192"/>
      <c r="O186" s="193"/>
      <c r="P186" s="64"/>
      <c r="Q186" s="64"/>
      <c r="R186" s="64"/>
      <c r="S186" s="64"/>
      <c r="T186" s="64"/>
      <c r="U186" s="64"/>
      <c r="V186" s="64"/>
      <c r="W186" s="64"/>
      <c r="X186" s="64"/>
      <c r="Y186" s="65"/>
      <c r="Z186" s="34"/>
      <c r="AA186" s="34"/>
      <c r="AB186" s="34"/>
      <c r="AC186" s="34"/>
      <c r="AD186" s="34"/>
      <c r="AE186" s="34"/>
      <c r="AT186" s="17" t="s">
        <v>133</v>
      </c>
      <c r="AU186" s="17" t="s">
        <v>84</v>
      </c>
    </row>
    <row r="187" spans="1:47" s="2" customFormat="1" ht="29.25">
      <c r="A187" s="34"/>
      <c r="B187" s="35"/>
      <c r="C187" s="36"/>
      <c r="D187" s="189" t="s">
        <v>146</v>
      </c>
      <c r="E187" s="36"/>
      <c r="F187" s="217" t="s">
        <v>334</v>
      </c>
      <c r="G187" s="36"/>
      <c r="H187" s="36"/>
      <c r="I187" s="191"/>
      <c r="J187" s="191"/>
      <c r="K187" s="36"/>
      <c r="L187" s="36"/>
      <c r="M187" s="39"/>
      <c r="N187" s="192"/>
      <c r="O187" s="193"/>
      <c r="P187" s="64"/>
      <c r="Q187" s="64"/>
      <c r="R187" s="64"/>
      <c r="S187" s="64"/>
      <c r="T187" s="64"/>
      <c r="U187" s="64"/>
      <c r="V187" s="64"/>
      <c r="W187" s="64"/>
      <c r="X187" s="64"/>
      <c r="Y187" s="65"/>
      <c r="Z187" s="34"/>
      <c r="AA187" s="34"/>
      <c r="AB187" s="34"/>
      <c r="AC187" s="34"/>
      <c r="AD187" s="34"/>
      <c r="AE187" s="34"/>
      <c r="AT187" s="17" t="s">
        <v>146</v>
      </c>
      <c r="AU187" s="17" t="s">
        <v>84</v>
      </c>
    </row>
    <row r="188" spans="2:51" s="13" customFormat="1" ht="11.25">
      <c r="B188" s="196"/>
      <c r="C188" s="197"/>
      <c r="D188" s="189" t="s">
        <v>137</v>
      </c>
      <c r="E188" s="198" t="s">
        <v>20</v>
      </c>
      <c r="F188" s="199" t="s">
        <v>335</v>
      </c>
      <c r="G188" s="197"/>
      <c r="H188" s="200">
        <v>135</v>
      </c>
      <c r="I188" s="201"/>
      <c r="J188" s="201"/>
      <c r="K188" s="197"/>
      <c r="L188" s="197"/>
      <c r="M188" s="202"/>
      <c r="N188" s="203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5"/>
      <c r="AT188" s="206" t="s">
        <v>137</v>
      </c>
      <c r="AU188" s="206" t="s">
        <v>84</v>
      </c>
      <c r="AV188" s="13" t="s">
        <v>84</v>
      </c>
      <c r="AW188" s="13" t="s">
        <v>5</v>
      </c>
      <c r="AX188" s="13" t="s">
        <v>75</v>
      </c>
      <c r="AY188" s="206" t="s">
        <v>123</v>
      </c>
    </row>
    <row r="189" spans="2:51" s="14" customFormat="1" ht="11.25">
      <c r="B189" s="218"/>
      <c r="C189" s="219"/>
      <c r="D189" s="189" t="s">
        <v>137</v>
      </c>
      <c r="E189" s="220" t="s">
        <v>20</v>
      </c>
      <c r="F189" s="221" t="s">
        <v>150</v>
      </c>
      <c r="G189" s="219"/>
      <c r="H189" s="222">
        <v>135</v>
      </c>
      <c r="I189" s="223"/>
      <c r="J189" s="223"/>
      <c r="K189" s="219"/>
      <c r="L189" s="219"/>
      <c r="M189" s="224"/>
      <c r="N189" s="225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7"/>
      <c r="AT189" s="228" t="s">
        <v>137</v>
      </c>
      <c r="AU189" s="228" t="s">
        <v>84</v>
      </c>
      <c r="AV189" s="14" t="s">
        <v>131</v>
      </c>
      <c r="AW189" s="14" t="s">
        <v>5</v>
      </c>
      <c r="AX189" s="14" t="s">
        <v>82</v>
      </c>
      <c r="AY189" s="228" t="s">
        <v>123</v>
      </c>
    </row>
    <row r="190" spans="1:65" s="2" customFormat="1" ht="24.2" customHeight="1">
      <c r="A190" s="34"/>
      <c r="B190" s="35"/>
      <c r="C190" s="175" t="s">
        <v>250</v>
      </c>
      <c r="D190" s="175" t="s">
        <v>126</v>
      </c>
      <c r="E190" s="176" t="s">
        <v>152</v>
      </c>
      <c r="F190" s="177" t="s">
        <v>153</v>
      </c>
      <c r="G190" s="178" t="s">
        <v>154</v>
      </c>
      <c r="H190" s="179">
        <v>20</v>
      </c>
      <c r="I190" s="180"/>
      <c r="J190" s="180"/>
      <c r="K190" s="181">
        <f>ROUND(P190*H190,2)</f>
        <v>0</v>
      </c>
      <c r="L190" s="177" t="s">
        <v>130</v>
      </c>
      <c r="M190" s="39"/>
      <c r="N190" s="182" t="s">
        <v>20</v>
      </c>
      <c r="O190" s="183" t="s">
        <v>44</v>
      </c>
      <c r="P190" s="184">
        <f>I190+J190</f>
        <v>0</v>
      </c>
      <c r="Q190" s="184">
        <f>ROUND(I190*H190,2)</f>
        <v>0</v>
      </c>
      <c r="R190" s="184">
        <f>ROUND(J190*H190,2)</f>
        <v>0</v>
      </c>
      <c r="S190" s="64"/>
      <c r="T190" s="185">
        <f>S190*H190</f>
        <v>0</v>
      </c>
      <c r="U190" s="185">
        <v>0</v>
      </c>
      <c r="V190" s="185">
        <f>U190*H190</f>
        <v>0</v>
      </c>
      <c r="W190" s="185">
        <v>0</v>
      </c>
      <c r="X190" s="185">
        <f>W190*H190</f>
        <v>0</v>
      </c>
      <c r="Y190" s="186" t="s">
        <v>20</v>
      </c>
      <c r="Z190" s="34"/>
      <c r="AA190" s="34"/>
      <c r="AB190" s="34"/>
      <c r="AC190" s="34"/>
      <c r="AD190" s="34"/>
      <c r="AE190" s="34"/>
      <c r="AR190" s="187" t="s">
        <v>131</v>
      </c>
      <c r="AT190" s="187" t="s">
        <v>126</v>
      </c>
      <c r="AU190" s="187" t="s">
        <v>84</v>
      </c>
      <c r="AY190" s="17" t="s">
        <v>123</v>
      </c>
      <c r="BE190" s="188">
        <f>IF(O190="základní",K190,0)</f>
        <v>0</v>
      </c>
      <c r="BF190" s="188">
        <f>IF(O190="snížená",K190,0)</f>
        <v>0</v>
      </c>
      <c r="BG190" s="188">
        <f>IF(O190="zákl. přenesená",K190,0)</f>
        <v>0</v>
      </c>
      <c r="BH190" s="188">
        <f>IF(O190="sníž. přenesená",K190,0)</f>
        <v>0</v>
      </c>
      <c r="BI190" s="188">
        <f>IF(O190="nulová",K190,0)</f>
        <v>0</v>
      </c>
      <c r="BJ190" s="17" t="s">
        <v>82</v>
      </c>
      <c r="BK190" s="188">
        <f>ROUND(P190*H190,2)</f>
        <v>0</v>
      </c>
      <c r="BL190" s="17" t="s">
        <v>131</v>
      </c>
      <c r="BM190" s="187" t="s">
        <v>336</v>
      </c>
    </row>
    <row r="191" spans="1:47" s="2" customFormat="1" ht="11.25">
      <c r="A191" s="34"/>
      <c r="B191" s="35"/>
      <c r="C191" s="36"/>
      <c r="D191" s="189" t="s">
        <v>133</v>
      </c>
      <c r="E191" s="36"/>
      <c r="F191" s="190" t="s">
        <v>156</v>
      </c>
      <c r="G191" s="36"/>
      <c r="H191" s="36"/>
      <c r="I191" s="191"/>
      <c r="J191" s="191"/>
      <c r="K191" s="36"/>
      <c r="L191" s="36"/>
      <c r="M191" s="39"/>
      <c r="N191" s="192"/>
      <c r="O191" s="193"/>
      <c r="P191" s="64"/>
      <c r="Q191" s="64"/>
      <c r="R191" s="64"/>
      <c r="S191" s="64"/>
      <c r="T191" s="64"/>
      <c r="U191" s="64"/>
      <c r="V191" s="64"/>
      <c r="W191" s="64"/>
      <c r="X191" s="64"/>
      <c r="Y191" s="65"/>
      <c r="Z191" s="34"/>
      <c r="AA191" s="34"/>
      <c r="AB191" s="34"/>
      <c r="AC191" s="34"/>
      <c r="AD191" s="34"/>
      <c r="AE191" s="34"/>
      <c r="AT191" s="17" t="s">
        <v>133</v>
      </c>
      <c r="AU191" s="17" t="s">
        <v>84</v>
      </c>
    </row>
    <row r="192" spans="1:47" s="2" customFormat="1" ht="11.25">
      <c r="A192" s="34"/>
      <c r="B192" s="35"/>
      <c r="C192" s="36"/>
      <c r="D192" s="194" t="s">
        <v>135</v>
      </c>
      <c r="E192" s="36"/>
      <c r="F192" s="195" t="s">
        <v>157</v>
      </c>
      <c r="G192" s="36"/>
      <c r="H192" s="36"/>
      <c r="I192" s="191"/>
      <c r="J192" s="191"/>
      <c r="K192" s="36"/>
      <c r="L192" s="36"/>
      <c r="M192" s="39"/>
      <c r="N192" s="192"/>
      <c r="O192" s="193"/>
      <c r="P192" s="64"/>
      <c r="Q192" s="64"/>
      <c r="R192" s="64"/>
      <c r="S192" s="64"/>
      <c r="T192" s="64"/>
      <c r="U192" s="64"/>
      <c r="V192" s="64"/>
      <c r="W192" s="64"/>
      <c r="X192" s="64"/>
      <c r="Y192" s="65"/>
      <c r="Z192" s="34"/>
      <c r="AA192" s="34"/>
      <c r="AB192" s="34"/>
      <c r="AC192" s="34"/>
      <c r="AD192" s="34"/>
      <c r="AE192" s="34"/>
      <c r="AT192" s="17" t="s">
        <v>135</v>
      </c>
      <c r="AU192" s="17" t="s">
        <v>84</v>
      </c>
    </row>
    <row r="193" spans="1:65" s="2" customFormat="1" ht="21.75" customHeight="1">
      <c r="A193" s="34"/>
      <c r="B193" s="35"/>
      <c r="C193" s="175" t="s">
        <v>255</v>
      </c>
      <c r="D193" s="175" t="s">
        <v>126</v>
      </c>
      <c r="E193" s="176" t="s">
        <v>159</v>
      </c>
      <c r="F193" s="177" t="s">
        <v>160</v>
      </c>
      <c r="G193" s="178" t="s">
        <v>154</v>
      </c>
      <c r="H193" s="179">
        <v>20</v>
      </c>
      <c r="I193" s="180"/>
      <c r="J193" s="180"/>
      <c r="K193" s="181">
        <f>ROUND(P193*H193,2)</f>
        <v>0</v>
      </c>
      <c r="L193" s="177" t="s">
        <v>20</v>
      </c>
      <c r="M193" s="39"/>
      <c r="N193" s="182" t="s">
        <v>20</v>
      </c>
      <c r="O193" s="183" t="s">
        <v>44</v>
      </c>
      <c r="P193" s="184">
        <f>I193+J193</f>
        <v>0</v>
      </c>
      <c r="Q193" s="184">
        <f>ROUND(I193*H193,2)</f>
        <v>0</v>
      </c>
      <c r="R193" s="184">
        <f>ROUND(J193*H193,2)</f>
        <v>0</v>
      </c>
      <c r="S193" s="64"/>
      <c r="T193" s="185">
        <f>S193*H193</f>
        <v>0</v>
      </c>
      <c r="U193" s="185">
        <v>0</v>
      </c>
      <c r="V193" s="185">
        <f>U193*H193</f>
        <v>0</v>
      </c>
      <c r="W193" s="185">
        <v>0</v>
      </c>
      <c r="X193" s="185">
        <f>W193*H193</f>
        <v>0</v>
      </c>
      <c r="Y193" s="186" t="s">
        <v>20</v>
      </c>
      <c r="Z193" s="34"/>
      <c r="AA193" s="34"/>
      <c r="AB193" s="34"/>
      <c r="AC193" s="34"/>
      <c r="AD193" s="34"/>
      <c r="AE193" s="34"/>
      <c r="AR193" s="187" t="s">
        <v>131</v>
      </c>
      <c r="AT193" s="187" t="s">
        <v>126</v>
      </c>
      <c r="AU193" s="187" t="s">
        <v>84</v>
      </c>
      <c r="AY193" s="17" t="s">
        <v>123</v>
      </c>
      <c r="BE193" s="188">
        <f>IF(O193="základní",K193,0)</f>
        <v>0</v>
      </c>
      <c r="BF193" s="188">
        <f>IF(O193="snížená",K193,0)</f>
        <v>0</v>
      </c>
      <c r="BG193" s="188">
        <f>IF(O193="zákl. přenesená",K193,0)</f>
        <v>0</v>
      </c>
      <c r="BH193" s="188">
        <f>IF(O193="sníž. přenesená",K193,0)</f>
        <v>0</v>
      </c>
      <c r="BI193" s="188">
        <f>IF(O193="nulová",K193,0)</f>
        <v>0</v>
      </c>
      <c r="BJ193" s="17" t="s">
        <v>82</v>
      </c>
      <c r="BK193" s="188">
        <f>ROUND(P193*H193,2)</f>
        <v>0</v>
      </c>
      <c r="BL193" s="17" t="s">
        <v>131</v>
      </c>
      <c r="BM193" s="187" t="s">
        <v>337</v>
      </c>
    </row>
    <row r="194" spans="1:47" s="2" customFormat="1" ht="11.25">
      <c r="A194" s="34"/>
      <c r="B194" s="35"/>
      <c r="C194" s="36"/>
      <c r="D194" s="189" t="s">
        <v>133</v>
      </c>
      <c r="E194" s="36"/>
      <c r="F194" s="190" t="s">
        <v>162</v>
      </c>
      <c r="G194" s="36"/>
      <c r="H194" s="36"/>
      <c r="I194" s="191"/>
      <c r="J194" s="191"/>
      <c r="K194" s="36"/>
      <c r="L194" s="36"/>
      <c r="M194" s="39"/>
      <c r="N194" s="192"/>
      <c r="O194" s="193"/>
      <c r="P194" s="64"/>
      <c r="Q194" s="64"/>
      <c r="R194" s="64"/>
      <c r="S194" s="64"/>
      <c r="T194" s="64"/>
      <c r="U194" s="64"/>
      <c r="V194" s="64"/>
      <c r="W194" s="64"/>
      <c r="X194" s="64"/>
      <c r="Y194" s="65"/>
      <c r="Z194" s="34"/>
      <c r="AA194" s="34"/>
      <c r="AB194" s="34"/>
      <c r="AC194" s="34"/>
      <c r="AD194" s="34"/>
      <c r="AE194" s="34"/>
      <c r="AT194" s="17" t="s">
        <v>133</v>
      </c>
      <c r="AU194" s="17" t="s">
        <v>84</v>
      </c>
    </row>
    <row r="195" spans="1:65" s="2" customFormat="1" ht="21.75" customHeight="1">
      <c r="A195" s="34"/>
      <c r="B195" s="35"/>
      <c r="C195" s="207" t="s">
        <v>261</v>
      </c>
      <c r="D195" s="207" t="s">
        <v>140</v>
      </c>
      <c r="E195" s="208" t="s">
        <v>164</v>
      </c>
      <c r="F195" s="209" t="s">
        <v>165</v>
      </c>
      <c r="G195" s="210" t="s">
        <v>154</v>
      </c>
      <c r="H195" s="211">
        <v>20</v>
      </c>
      <c r="I195" s="212"/>
      <c r="J195" s="213"/>
      <c r="K195" s="214">
        <f>ROUND(P195*H195,2)</f>
        <v>0</v>
      </c>
      <c r="L195" s="209" t="s">
        <v>20</v>
      </c>
      <c r="M195" s="215"/>
      <c r="N195" s="216" t="s">
        <v>20</v>
      </c>
      <c r="O195" s="183" t="s">
        <v>44</v>
      </c>
      <c r="P195" s="184">
        <f>I195+J195</f>
        <v>0</v>
      </c>
      <c r="Q195" s="184">
        <f>ROUND(I195*H195,2)</f>
        <v>0</v>
      </c>
      <c r="R195" s="184">
        <f>ROUND(J195*H195,2)</f>
        <v>0</v>
      </c>
      <c r="S195" s="64"/>
      <c r="T195" s="185">
        <f>S195*H195</f>
        <v>0</v>
      </c>
      <c r="U195" s="185">
        <v>0</v>
      </c>
      <c r="V195" s="185">
        <f>U195*H195</f>
        <v>0</v>
      </c>
      <c r="W195" s="185">
        <v>0</v>
      </c>
      <c r="X195" s="185">
        <f>W195*H195</f>
        <v>0</v>
      </c>
      <c r="Y195" s="186" t="s">
        <v>20</v>
      </c>
      <c r="Z195" s="34"/>
      <c r="AA195" s="34"/>
      <c r="AB195" s="34"/>
      <c r="AC195" s="34"/>
      <c r="AD195" s="34"/>
      <c r="AE195" s="34"/>
      <c r="AR195" s="187" t="s">
        <v>144</v>
      </c>
      <c r="AT195" s="187" t="s">
        <v>140</v>
      </c>
      <c r="AU195" s="187" t="s">
        <v>84</v>
      </c>
      <c r="AY195" s="17" t="s">
        <v>123</v>
      </c>
      <c r="BE195" s="188">
        <f>IF(O195="základní",K195,0)</f>
        <v>0</v>
      </c>
      <c r="BF195" s="188">
        <f>IF(O195="snížená",K195,0)</f>
        <v>0</v>
      </c>
      <c r="BG195" s="188">
        <f>IF(O195="zákl. přenesená",K195,0)</f>
        <v>0</v>
      </c>
      <c r="BH195" s="188">
        <f>IF(O195="sníž. přenesená",K195,0)</f>
        <v>0</v>
      </c>
      <c r="BI195" s="188">
        <f>IF(O195="nulová",K195,0)</f>
        <v>0</v>
      </c>
      <c r="BJ195" s="17" t="s">
        <v>82</v>
      </c>
      <c r="BK195" s="188">
        <f>ROUND(P195*H195,2)</f>
        <v>0</v>
      </c>
      <c r="BL195" s="17" t="s">
        <v>131</v>
      </c>
      <c r="BM195" s="187" t="s">
        <v>338</v>
      </c>
    </row>
    <row r="196" spans="1:47" s="2" customFormat="1" ht="11.25">
      <c r="A196" s="34"/>
      <c r="B196" s="35"/>
      <c r="C196" s="36"/>
      <c r="D196" s="189" t="s">
        <v>133</v>
      </c>
      <c r="E196" s="36"/>
      <c r="F196" s="190" t="s">
        <v>165</v>
      </c>
      <c r="G196" s="36"/>
      <c r="H196" s="36"/>
      <c r="I196" s="191"/>
      <c r="J196" s="191"/>
      <c r="K196" s="36"/>
      <c r="L196" s="36"/>
      <c r="M196" s="39"/>
      <c r="N196" s="192"/>
      <c r="O196" s="193"/>
      <c r="P196" s="64"/>
      <c r="Q196" s="64"/>
      <c r="R196" s="64"/>
      <c r="S196" s="64"/>
      <c r="T196" s="64"/>
      <c r="U196" s="64"/>
      <c r="V196" s="64"/>
      <c r="W196" s="64"/>
      <c r="X196" s="64"/>
      <c r="Y196" s="65"/>
      <c r="Z196" s="34"/>
      <c r="AA196" s="34"/>
      <c r="AB196" s="34"/>
      <c r="AC196" s="34"/>
      <c r="AD196" s="34"/>
      <c r="AE196" s="34"/>
      <c r="AT196" s="17" t="s">
        <v>133</v>
      </c>
      <c r="AU196" s="17" t="s">
        <v>84</v>
      </c>
    </row>
    <row r="197" spans="1:47" s="2" customFormat="1" ht="19.5">
      <c r="A197" s="34"/>
      <c r="B197" s="35"/>
      <c r="C197" s="36"/>
      <c r="D197" s="189" t="s">
        <v>146</v>
      </c>
      <c r="E197" s="36"/>
      <c r="F197" s="217" t="s">
        <v>307</v>
      </c>
      <c r="G197" s="36"/>
      <c r="H197" s="36"/>
      <c r="I197" s="191"/>
      <c r="J197" s="191"/>
      <c r="K197" s="36"/>
      <c r="L197" s="36"/>
      <c r="M197" s="39"/>
      <c r="N197" s="229"/>
      <c r="O197" s="230"/>
      <c r="P197" s="231"/>
      <c r="Q197" s="231"/>
      <c r="R197" s="231"/>
      <c r="S197" s="231"/>
      <c r="T197" s="231"/>
      <c r="U197" s="231"/>
      <c r="V197" s="231"/>
      <c r="W197" s="231"/>
      <c r="X197" s="231"/>
      <c r="Y197" s="232"/>
      <c r="Z197" s="34"/>
      <c r="AA197" s="34"/>
      <c r="AB197" s="34"/>
      <c r="AC197" s="34"/>
      <c r="AD197" s="34"/>
      <c r="AE197" s="34"/>
      <c r="AT197" s="17" t="s">
        <v>146</v>
      </c>
      <c r="AU197" s="17" t="s">
        <v>84</v>
      </c>
    </row>
    <row r="198" spans="1:31" s="2" customFormat="1" ht="6.95" customHeight="1">
      <c r="A198" s="34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39"/>
      <c r="N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</sheetData>
  <sheetProtection algorithmName="SHA-512" hashValue="r5g+GDoVXmH7poIK4xYEVnl/SEzlfz9vva0BF57HpDWjd4PmTp3ZlJMtL18MFxKBu+ZMf57bdAfXz5O2LqHnhQ==" saltValue="txBz0ZDCmpDjfoUdaR798m0Gwwjwn4p6qysNs2IPCPyOP5H524/5e4wNMHc1g8SsfC3TDQxF19UXc6yOzRvxXQ==" spinCount="100000" sheet="1" objects="1" scenarios="1" formatColumns="0" formatRows="0" autoFilter="0"/>
  <autoFilter ref="C84:L197"/>
  <mergeCells count="9">
    <mergeCell ref="E52:H52"/>
    <mergeCell ref="E75:H75"/>
    <mergeCell ref="E77:H77"/>
    <mergeCell ref="M2:Z2"/>
    <mergeCell ref="E7:H7"/>
    <mergeCell ref="E9:H9"/>
    <mergeCell ref="E18:H18"/>
    <mergeCell ref="E27:H27"/>
    <mergeCell ref="E50:H50"/>
  </mergeCells>
  <hyperlinks>
    <hyperlink ref="F90" r:id="rId1" display="https://podminky.urs.cz/item/CS_URS_2021_02/184806161"/>
    <hyperlink ref="F101" r:id="rId2" display="https://podminky.urs.cz/item/CS_URS_2022_01/185803511"/>
    <hyperlink ref="F106" r:id="rId3" display="https://podminky.urs.cz/item/CS_URS_2022_01/184215413"/>
    <hyperlink ref="F117" r:id="rId4" display="https://podminky.urs.cz/item/CS_URS_2022_01/185804311"/>
    <hyperlink ref="F127" r:id="rId5" display="https://podminky.urs.cz/item/CS_URS_2022_01/184215413"/>
    <hyperlink ref="F133" r:id="rId6" display="https://podminky.urs.cz/item/CS_URS_2022_01/185803511"/>
    <hyperlink ref="F148" r:id="rId7" display="https://podminky.urs.cz/item/CS_URS_2022_01/185804311"/>
    <hyperlink ref="F166" r:id="rId8" display="https://podminky.urs.cz/item/CS_URS_2022_01/184806152"/>
    <hyperlink ref="F176" r:id="rId9" display="https://podminky.urs.cz/item/CS_URS_2022_01/184215413"/>
    <hyperlink ref="F182" r:id="rId10" display="https://podminky.urs.cz/item/CS_URS_2022_01/185803511"/>
    <hyperlink ref="F192" r:id="rId11" display="https://podminky.urs.cz/item/CS_URS_2022_01/185804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3" customWidth="1"/>
    <col min="2" max="2" width="1.7109375" style="233" customWidth="1"/>
    <col min="3" max="4" width="5.00390625" style="233" customWidth="1"/>
    <col min="5" max="5" width="11.7109375" style="233" customWidth="1"/>
    <col min="6" max="6" width="9.140625" style="233" customWidth="1"/>
    <col min="7" max="7" width="5.00390625" style="233" customWidth="1"/>
    <col min="8" max="8" width="77.8515625" style="233" customWidth="1"/>
    <col min="9" max="10" width="20.00390625" style="233" customWidth="1"/>
    <col min="11" max="11" width="1.7109375" style="233" customWidth="1"/>
  </cols>
  <sheetData>
    <row r="1" s="1" customFormat="1" ht="37.5" customHeight="1"/>
    <row r="2" spans="2:11" s="1" customFormat="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5" customFormat="1" ht="45" customHeight="1">
      <c r="B3" s="237"/>
      <c r="C3" s="365" t="s">
        <v>339</v>
      </c>
      <c r="D3" s="365"/>
      <c r="E3" s="365"/>
      <c r="F3" s="365"/>
      <c r="G3" s="365"/>
      <c r="H3" s="365"/>
      <c r="I3" s="365"/>
      <c r="J3" s="365"/>
      <c r="K3" s="238"/>
    </row>
    <row r="4" spans="2:11" s="1" customFormat="1" ht="25.5" customHeight="1">
      <c r="B4" s="239"/>
      <c r="C4" s="370" t="s">
        <v>340</v>
      </c>
      <c r="D4" s="370"/>
      <c r="E4" s="370"/>
      <c r="F4" s="370"/>
      <c r="G4" s="370"/>
      <c r="H4" s="370"/>
      <c r="I4" s="370"/>
      <c r="J4" s="370"/>
      <c r="K4" s="240"/>
    </row>
    <row r="5" spans="2:11" s="1" customFormat="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s="1" customFormat="1" ht="15" customHeight="1">
      <c r="B6" s="239"/>
      <c r="C6" s="369" t="s">
        <v>341</v>
      </c>
      <c r="D6" s="369"/>
      <c r="E6" s="369"/>
      <c r="F6" s="369"/>
      <c r="G6" s="369"/>
      <c r="H6" s="369"/>
      <c r="I6" s="369"/>
      <c r="J6" s="369"/>
      <c r="K6" s="240"/>
    </row>
    <row r="7" spans="2:11" s="1" customFormat="1" ht="15" customHeight="1">
      <c r="B7" s="243"/>
      <c r="C7" s="369" t="s">
        <v>342</v>
      </c>
      <c r="D7" s="369"/>
      <c r="E7" s="369"/>
      <c r="F7" s="369"/>
      <c r="G7" s="369"/>
      <c r="H7" s="369"/>
      <c r="I7" s="369"/>
      <c r="J7" s="369"/>
      <c r="K7" s="240"/>
    </row>
    <row r="8" spans="2:11" s="1" customFormat="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s="1" customFormat="1" ht="15" customHeight="1">
      <c r="B9" s="243"/>
      <c r="C9" s="369" t="s">
        <v>343</v>
      </c>
      <c r="D9" s="369"/>
      <c r="E9" s="369"/>
      <c r="F9" s="369"/>
      <c r="G9" s="369"/>
      <c r="H9" s="369"/>
      <c r="I9" s="369"/>
      <c r="J9" s="369"/>
      <c r="K9" s="240"/>
    </row>
    <row r="10" spans="2:11" s="1" customFormat="1" ht="15" customHeight="1">
      <c r="B10" s="243"/>
      <c r="C10" s="242"/>
      <c r="D10" s="369" t="s">
        <v>344</v>
      </c>
      <c r="E10" s="369"/>
      <c r="F10" s="369"/>
      <c r="G10" s="369"/>
      <c r="H10" s="369"/>
      <c r="I10" s="369"/>
      <c r="J10" s="369"/>
      <c r="K10" s="240"/>
    </row>
    <row r="11" spans="2:11" s="1" customFormat="1" ht="15" customHeight="1">
      <c r="B11" s="243"/>
      <c r="C11" s="244"/>
      <c r="D11" s="369" t="s">
        <v>345</v>
      </c>
      <c r="E11" s="369"/>
      <c r="F11" s="369"/>
      <c r="G11" s="369"/>
      <c r="H11" s="369"/>
      <c r="I11" s="369"/>
      <c r="J11" s="369"/>
      <c r="K11" s="240"/>
    </row>
    <row r="12" spans="2:11" s="1" customFormat="1" ht="15" customHeight="1">
      <c r="B12" s="243"/>
      <c r="C12" s="244"/>
      <c r="D12" s="242"/>
      <c r="E12" s="242"/>
      <c r="F12" s="242"/>
      <c r="G12" s="242"/>
      <c r="H12" s="242"/>
      <c r="I12" s="242"/>
      <c r="J12" s="242"/>
      <c r="K12" s="240"/>
    </row>
    <row r="13" spans="2:11" s="1" customFormat="1" ht="15" customHeight="1">
      <c r="B13" s="243"/>
      <c r="C13" s="244"/>
      <c r="D13" s="245" t="s">
        <v>346</v>
      </c>
      <c r="E13" s="242"/>
      <c r="F13" s="242"/>
      <c r="G13" s="242"/>
      <c r="H13" s="242"/>
      <c r="I13" s="242"/>
      <c r="J13" s="242"/>
      <c r="K13" s="240"/>
    </row>
    <row r="14" spans="2:11" s="1" customFormat="1" ht="12.75" customHeight="1">
      <c r="B14" s="243"/>
      <c r="C14" s="244"/>
      <c r="D14" s="244"/>
      <c r="E14" s="244"/>
      <c r="F14" s="244"/>
      <c r="G14" s="244"/>
      <c r="H14" s="244"/>
      <c r="I14" s="244"/>
      <c r="J14" s="244"/>
      <c r="K14" s="240"/>
    </row>
    <row r="15" spans="2:11" s="1" customFormat="1" ht="15" customHeight="1">
      <c r="B15" s="243"/>
      <c r="C15" s="244"/>
      <c r="D15" s="369" t="s">
        <v>347</v>
      </c>
      <c r="E15" s="369"/>
      <c r="F15" s="369"/>
      <c r="G15" s="369"/>
      <c r="H15" s="369"/>
      <c r="I15" s="369"/>
      <c r="J15" s="369"/>
      <c r="K15" s="240"/>
    </row>
    <row r="16" spans="2:11" s="1" customFormat="1" ht="15" customHeight="1">
      <c r="B16" s="243"/>
      <c r="C16" s="244"/>
      <c r="D16" s="369" t="s">
        <v>348</v>
      </c>
      <c r="E16" s="369"/>
      <c r="F16" s="369"/>
      <c r="G16" s="369"/>
      <c r="H16" s="369"/>
      <c r="I16" s="369"/>
      <c r="J16" s="369"/>
      <c r="K16" s="240"/>
    </row>
    <row r="17" spans="2:11" s="1" customFormat="1" ht="15" customHeight="1">
      <c r="B17" s="243"/>
      <c r="C17" s="244"/>
      <c r="D17" s="369" t="s">
        <v>349</v>
      </c>
      <c r="E17" s="369"/>
      <c r="F17" s="369"/>
      <c r="G17" s="369"/>
      <c r="H17" s="369"/>
      <c r="I17" s="369"/>
      <c r="J17" s="369"/>
      <c r="K17" s="240"/>
    </row>
    <row r="18" spans="2:11" s="1" customFormat="1" ht="15" customHeight="1">
      <c r="B18" s="243"/>
      <c r="C18" s="244"/>
      <c r="D18" s="244"/>
      <c r="E18" s="246" t="s">
        <v>81</v>
      </c>
      <c r="F18" s="369" t="s">
        <v>350</v>
      </c>
      <c r="G18" s="369"/>
      <c r="H18" s="369"/>
      <c r="I18" s="369"/>
      <c r="J18" s="369"/>
      <c r="K18" s="240"/>
    </row>
    <row r="19" spans="2:11" s="1" customFormat="1" ht="15" customHeight="1">
      <c r="B19" s="243"/>
      <c r="C19" s="244"/>
      <c r="D19" s="244"/>
      <c r="E19" s="246" t="s">
        <v>351</v>
      </c>
      <c r="F19" s="369" t="s">
        <v>352</v>
      </c>
      <c r="G19" s="369"/>
      <c r="H19" s="369"/>
      <c r="I19" s="369"/>
      <c r="J19" s="369"/>
      <c r="K19" s="240"/>
    </row>
    <row r="20" spans="2:11" s="1" customFormat="1" ht="15" customHeight="1">
      <c r="B20" s="243"/>
      <c r="C20" s="244"/>
      <c r="D20" s="244"/>
      <c r="E20" s="246" t="s">
        <v>353</v>
      </c>
      <c r="F20" s="369" t="s">
        <v>354</v>
      </c>
      <c r="G20" s="369"/>
      <c r="H20" s="369"/>
      <c r="I20" s="369"/>
      <c r="J20" s="369"/>
      <c r="K20" s="240"/>
    </row>
    <row r="21" spans="2:11" s="1" customFormat="1" ht="15" customHeight="1">
      <c r="B21" s="243"/>
      <c r="C21" s="244"/>
      <c r="D21" s="244"/>
      <c r="E21" s="246" t="s">
        <v>355</v>
      </c>
      <c r="F21" s="369" t="s">
        <v>356</v>
      </c>
      <c r="G21" s="369"/>
      <c r="H21" s="369"/>
      <c r="I21" s="369"/>
      <c r="J21" s="369"/>
      <c r="K21" s="240"/>
    </row>
    <row r="22" spans="2:11" s="1" customFormat="1" ht="15" customHeight="1">
      <c r="B22" s="243"/>
      <c r="C22" s="244"/>
      <c r="D22" s="244"/>
      <c r="E22" s="246" t="s">
        <v>357</v>
      </c>
      <c r="F22" s="369" t="s">
        <v>358</v>
      </c>
      <c r="G22" s="369"/>
      <c r="H22" s="369"/>
      <c r="I22" s="369"/>
      <c r="J22" s="369"/>
      <c r="K22" s="240"/>
    </row>
    <row r="23" spans="2:11" s="1" customFormat="1" ht="15" customHeight="1">
      <c r="B23" s="243"/>
      <c r="C23" s="244"/>
      <c r="D23" s="244"/>
      <c r="E23" s="246" t="s">
        <v>359</v>
      </c>
      <c r="F23" s="369" t="s">
        <v>360</v>
      </c>
      <c r="G23" s="369"/>
      <c r="H23" s="369"/>
      <c r="I23" s="369"/>
      <c r="J23" s="369"/>
      <c r="K23" s="240"/>
    </row>
    <row r="24" spans="2:11" s="1" customFormat="1" ht="12.75" customHeight="1">
      <c r="B24" s="243"/>
      <c r="C24" s="244"/>
      <c r="D24" s="244"/>
      <c r="E24" s="244"/>
      <c r="F24" s="244"/>
      <c r="G24" s="244"/>
      <c r="H24" s="244"/>
      <c r="I24" s="244"/>
      <c r="J24" s="244"/>
      <c r="K24" s="240"/>
    </row>
    <row r="25" spans="2:11" s="1" customFormat="1" ht="15" customHeight="1">
      <c r="B25" s="243"/>
      <c r="C25" s="369" t="s">
        <v>361</v>
      </c>
      <c r="D25" s="369"/>
      <c r="E25" s="369"/>
      <c r="F25" s="369"/>
      <c r="G25" s="369"/>
      <c r="H25" s="369"/>
      <c r="I25" s="369"/>
      <c r="J25" s="369"/>
      <c r="K25" s="240"/>
    </row>
    <row r="26" spans="2:11" s="1" customFormat="1" ht="15" customHeight="1">
      <c r="B26" s="243"/>
      <c r="C26" s="369" t="s">
        <v>362</v>
      </c>
      <c r="D26" s="369"/>
      <c r="E26" s="369"/>
      <c r="F26" s="369"/>
      <c r="G26" s="369"/>
      <c r="H26" s="369"/>
      <c r="I26" s="369"/>
      <c r="J26" s="369"/>
      <c r="K26" s="240"/>
    </row>
    <row r="27" spans="2:11" s="1" customFormat="1" ht="15" customHeight="1">
      <c r="B27" s="243"/>
      <c r="C27" s="242"/>
      <c r="D27" s="369" t="s">
        <v>363</v>
      </c>
      <c r="E27" s="369"/>
      <c r="F27" s="369"/>
      <c r="G27" s="369"/>
      <c r="H27" s="369"/>
      <c r="I27" s="369"/>
      <c r="J27" s="369"/>
      <c r="K27" s="240"/>
    </row>
    <row r="28" spans="2:11" s="1" customFormat="1" ht="15" customHeight="1">
      <c r="B28" s="243"/>
      <c r="C28" s="244"/>
      <c r="D28" s="369" t="s">
        <v>364</v>
      </c>
      <c r="E28" s="369"/>
      <c r="F28" s="369"/>
      <c r="G28" s="369"/>
      <c r="H28" s="369"/>
      <c r="I28" s="369"/>
      <c r="J28" s="369"/>
      <c r="K28" s="240"/>
    </row>
    <row r="29" spans="2:11" s="1" customFormat="1" ht="12.75" customHeight="1">
      <c r="B29" s="243"/>
      <c r="C29" s="244"/>
      <c r="D29" s="244"/>
      <c r="E29" s="244"/>
      <c r="F29" s="244"/>
      <c r="G29" s="244"/>
      <c r="H29" s="244"/>
      <c r="I29" s="244"/>
      <c r="J29" s="244"/>
      <c r="K29" s="240"/>
    </row>
    <row r="30" spans="2:11" s="1" customFormat="1" ht="15" customHeight="1">
      <c r="B30" s="243"/>
      <c r="C30" s="244"/>
      <c r="D30" s="369" t="s">
        <v>365</v>
      </c>
      <c r="E30" s="369"/>
      <c r="F30" s="369"/>
      <c r="G30" s="369"/>
      <c r="H30" s="369"/>
      <c r="I30" s="369"/>
      <c r="J30" s="369"/>
      <c r="K30" s="240"/>
    </row>
    <row r="31" spans="2:11" s="1" customFormat="1" ht="15" customHeight="1">
      <c r="B31" s="243"/>
      <c r="C31" s="244"/>
      <c r="D31" s="369" t="s">
        <v>366</v>
      </c>
      <c r="E31" s="369"/>
      <c r="F31" s="369"/>
      <c r="G31" s="369"/>
      <c r="H31" s="369"/>
      <c r="I31" s="369"/>
      <c r="J31" s="369"/>
      <c r="K31" s="240"/>
    </row>
    <row r="32" spans="2:11" s="1" customFormat="1" ht="12.75" customHeight="1">
      <c r="B32" s="243"/>
      <c r="C32" s="244"/>
      <c r="D32" s="244"/>
      <c r="E32" s="244"/>
      <c r="F32" s="244"/>
      <c r="G32" s="244"/>
      <c r="H32" s="244"/>
      <c r="I32" s="244"/>
      <c r="J32" s="244"/>
      <c r="K32" s="240"/>
    </row>
    <row r="33" spans="2:11" s="1" customFormat="1" ht="15" customHeight="1">
      <c r="B33" s="243"/>
      <c r="C33" s="244"/>
      <c r="D33" s="369" t="s">
        <v>367</v>
      </c>
      <c r="E33" s="369"/>
      <c r="F33" s="369"/>
      <c r="G33" s="369"/>
      <c r="H33" s="369"/>
      <c r="I33" s="369"/>
      <c r="J33" s="369"/>
      <c r="K33" s="240"/>
    </row>
    <row r="34" spans="2:11" s="1" customFormat="1" ht="15" customHeight="1">
      <c r="B34" s="243"/>
      <c r="C34" s="244"/>
      <c r="D34" s="369" t="s">
        <v>368</v>
      </c>
      <c r="E34" s="369"/>
      <c r="F34" s="369"/>
      <c r="G34" s="369"/>
      <c r="H34" s="369"/>
      <c r="I34" s="369"/>
      <c r="J34" s="369"/>
      <c r="K34" s="240"/>
    </row>
    <row r="35" spans="2:11" s="1" customFormat="1" ht="15" customHeight="1">
      <c r="B35" s="243"/>
      <c r="C35" s="244"/>
      <c r="D35" s="369" t="s">
        <v>369</v>
      </c>
      <c r="E35" s="369"/>
      <c r="F35" s="369"/>
      <c r="G35" s="369"/>
      <c r="H35" s="369"/>
      <c r="I35" s="369"/>
      <c r="J35" s="369"/>
      <c r="K35" s="240"/>
    </row>
    <row r="36" spans="2:11" s="1" customFormat="1" ht="15" customHeight="1">
      <c r="B36" s="243"/>
      <c r="C36" s="244"/>
      <c r="D36" s="242"/>
      <c r="E36" s="245" t="s">
        <v>104</v>
      </c>
      <c r="F36" s="242"/>
      <c r="G36" s="369" t="s">
        <v>370</v>
      </c>
      <c r="H36" s="369"/>
      <c r="I36" s="369"/>
      <c r="J36" s="369"/>
      <c r="K36" s="240"/>
    </row>
    <row r="37" spans="2:11" s="1" customFormat="1" ht="30.75" customHeight="1">
      <c r="B37" s="243"/>
      <c r="C37" s="244"/>
      <c r="D37" s="242"/>
      <c r="E37" s="245" t="s">
        <v>371</v>
      </c>
      <c r="F37" s="242"/>
      <c r="G37" s="369" t="s">
        <v>372</v>
      </c>
      <c r="H37" s="369"/>
      <c r="I37" s="369"/>
      <c r="J37" s="369"/>
      <c r="K37" s="240"/>
    </row>
    <row r="38" spans="2:11" s="1" customFormat="1" ht="15" customHeight="1">
      <c r="B38" s="243"/>
      <c r="C38" s="244"/>
      <c r="D38" s="242"/>
      <c r="E38" s="245" t="s">
        <v>54</v>
      </c>
      <c r="F38" s="242"/>
      <c r="G38" s="369" t="s">
        <v>373</v>
      </c>
      <c r="H38" s="369"/>
      <c r="I38" s="369"/>
      <c r="J38" s="369"/>
      <c r="K38" s="240"/>
    </row>
    <row r="39" spans="2:11" s="1" customFormat="1" ht="15" customHeight="1">
      <c r="B39" s="243"/>
      <c r="C39" s="244"/>
      <c r="D39" s="242"/>
      <c r="E39" s="245" t="s">
        <v>55</v>
      </c>
      <c r="F39" s="242"/>
      <c r="G39" s="369" t="s">
        <v>374</v>
      </c>
      <c r="H39" s="369"/>
      <c r="I39" s="369"/>
      <c r="J39" s="369"/>
      <c r="K39" s="240"/>
    </row>
    <row r="40" spans="2:11" s="1" customFormat="1" ht="15" customHeight="1">
      <c r="B40" s="243"/>
      <c r="C40" s="244"/>
      <c r="D40" s="242"/>
      <c r="E40" s="245" t="s">
        <v>105</v>
      </c>
      <c r="F40" s="242"/>
      <c r="G40" s="369" t="s">
        <v>375</v>
      </c>
      <c r="H40" s="369"/>
      <c r="I40" s="369"/>
      <c r="J40" s="369"/>
      <c r="K40" s="240"/>
    </row>
    <row r="41" spans="2:11" s="1" customFormat="1" ht="15" customHeight="1">
      <c r="B41" s="243"/>
      <c r="C41" s="244"/>
      <c r="D41" s="242"/>
      <c r="E41" s="245" t="s">
        <v>106</v>
      </c>
      <c r="F41" s="242"/>
      <c r="G41" s="369" t="s">
        <v>376</v>
      </c>
      <c r="H41" s="369"/>
      <c r="I41" s="369"/>
      <c r="J41" s="369"/>
      <c r="K41" s="240"/>
    </row>
    <row r="42" spans="2:11" s="1" customFormat="1" ht="15" customHeight="1">
      <c r="B42" s="243"/>
      <c r="C42" s="244"/>
      <c r="D42" s="242"/>
      <c r="E42" s="245" t="s">
        <v>377</v>
      </c>
      <c r="F42" s="242"/>
      <c r="G42" s="369" t="s">
        <v>378</v>
      </c>
      <c r="H42" s="369"/>
      <c r="I42" s="369"/>
      <c r="J42" s="369"/>
      <c r="K42" s="240"/>
    </row>
    <row r="43" spans="2:11" s="1" customFormat="1" ht="15" customHeight="1">
      <c r="B43" s="243"/>
      <c r="C43" s="244"/>
      <c r="D43" s="242"/>
      <c r="E43" s="245"/>
      <c r="F43" s="242"/>
      <c r="G43" s="369" t="s">
        <v>379</v>
      </c>
      <c r="H43" s="369"/>
      <c r="I43" s="369"/>
      <c r="J43" s="369"/>
      <c r="K43" s="240"/>
    </row>
    <row r="44" spans="2:11" s="1" customFormat="1" ht="15" customHeight="1">
      <c r="B44" s="243"/>
      <c r="C44" s="244"/>
      <c r="D44" s="242"/>
      <c r="E44" s="245" t="s">
        <v>380</v>
      </c>
      <c r="F44" s="242"/>
      <c r="G44" s="369" t="s">
        <v>381</v>
      </c>
      <c r="H44" s="369"/>
      <c r="I44" s="369"/>
      <c r="J44" s="369"/>
      <c r="K44" s="240"/>
    </row>
    <row r="45" spans="2:11" s="1" customFormat="1" ht="15" customHeight="1">
      <c r="B45" s="243"/>
      <c r="C45" s="244"/>
      <c r="D45" s="242"/>
      <c r="E45" s="245" t="s">
        <v>109</v>
      </c>
      <c r="F45" s="242"/>
      <c r="G45" s="369" t="s">
        <v>382</v>
      </c>
      <c r="H45" s="369"/>
      <c r="I45" s="369"/>
      <c r="J45" s="369"/>
      <c r="K45" s="240"/>
    </row>
    <row r="46" spans="2:11" s="1" customFormat="1" ht="12.75" customHeight="1">
      <c r="B46" s="243"/>
      <c r="C46" s="244"/>
      <c r="D46" s="242"/>
      <c r="E46" s="242"/>
      <c r="F46" s="242"/>
      <c r="G46" s="242"/>
      <c r="H46" s="242"/>
      <c r="I46" s="242"/>
      <c r="J46" s="242"/>
      <c r="K46" s="240"/>
    </row>
    <row r="47" spans="2:11" s="1" customFormat="1" ht="15" customHeight="1">
      <c r="B47" s="243"/>
      <c r="C47" s="244"/>
      <c r="D47" s="369" t="s">
        <v>383</v>
      </c>
      <c r="E47" s="369"/>
      <c r="F47" s="369"/>
      <c r="G47" s="369"/>
      <c r="H47" s="369"/>
      <c r="I47" s="369"/>
      <c r="J47" s="369"/>
      <c r="K47" s="240"/>
    </row>
    <row r="48" spans="2:11" s="1" customFormat="1" ht="15" customHeight="1">
      <c r="B48" s="243"/>
      <c r="C48" s="244"/>
      <c r="D48" s="244"/>
      <c r="E48" s="369" t="s">
        <v>384</v>
      </c>
      <c r="F48" s="369"/>
      <c r="G48" s="369"/>
      <c r="H48" s="369"/>
      <c r="I48" s="369"/>
      <c r="J48" s="369"/>
      <c r="K48" s="240"/>
    </row>
    <row r="49" spans="2:11" s="1" customFormat="1" ht="15" customHeight="1">
      <c r="B49" s="243"/>
      <c r="C49" s="244"/>
      <c r="D49" s="244"/>
      <c r="E49" s="369" t="s">
        <v>385</v>
      </c>
      <c r="F49" s="369"/>
      <c r="G49" s="369"/>
      <c r="H49" s="369"/>
      <c r="I49" s="369"/>
      <c r="J49" s="369"/>
      <c r="K49" s="240"/>
    </row>
    <row r="50" spans="2:11" s="1" customFormat="1" ht="15" customHeight="1">
      <c r="B50" s="243"/>
      <c r="C50" s="244"/>
      <c r="D50" s="244"/>
      <c r="E50" s="369" t="s">
        <v>386</v>
      </c>
      <c r="F50" s="369"/>
      <c r="G50" s="369"/>
      <c r="H50" s="369"/>
      <c r="I50" s="369"/>
      <c r="J50" s="369"/>
      <c r="K50" s="240"/>
    </row>
    <row r="51" spans="2:11" s="1" customFormat="1" ht="15" customHeight="1">
      <c r="B51" s="243"/>
      <c r="C51" s="244"/>
      <c r="D51" s="369" t="s">
        <v>387</v>
      </c>
      <c r="E51" s="369"/>
      <c r="F51" s="369"/>
      <c r="G51" s="369"/>
      <c r="H51" s="369"/>
      <c r="I51" s="369"/>
      <c r="J51" s="369"/>
      <c r="K51" s="240"/>
    </row>
    <row r="52" spans="2:11" s="1" customFormat="1" ht="25.5" customHeight="1">
      <c r="B52" s="239"/>
      <c r="C52" s="370" t="s">
        <v>388</v>
      </c>
      <c r="D52" s="370"/>
      <c r="E52" s="370"/>
      <c r="F52" s="370"/>
      <c r="G52" s="370"/>
      <c r="H52" s="370"/>
      <c r="I52" s="370"/>
      <c r="J52" s="370"/>
      <c r="K52" s="240"/>
    </row>
    <row r="53" spans="2:11" s="1" customFormat="1" ht="5.25" customHeight="1">
      <c r="B53" s="239"/>
      <c r="C53" s="241"/>
      <c r="D53" s="241"/>
      <c r="E53" s="241"/>
      <c r="F53" s="241"/>
      <c r="G53" s="241"/>
      <c r="H53" s="241"/>
      <c r="I53" s="241"/>
      <c r="J53" s="241"/>
      <c r="K53" s="240"/>
    </row>
    <row r="54" spans="2:11" s="1" customFormat="1" ht="15" customHeight="1">
      <c r="B54" s="239"/>
      <c r="C54" s="369" t="s">
        <v>389</v>
      </c>
      <c r="D54" s="369"/>
      <c r="E54" s="369"/>
      <c r="F54" s="369"/>
      <c r="G54" s="369"/>
      <c r="H54" s="369"/>
      <c r="I54" s="369"/>
      <c r="J54" s="369"/>
      <c r="K54" s="240"/>
    </row>
    <row r="55" spans="2:11" s="1" customFormat="1" ht="15" customHeight="1">
      <c r="B55" s="239"/>
      <c r="C55" s="369" t="s">
        <v>390</v>
      </c>
      <c r="D55" s="369"/>
      <c r="E55" s="369"/>
      <c r="F55" s="369"/>
      <c r="G55" s="369"/>
      <c r="H55" s="369"/>
      <c r="I55" s="369"/>
      <c r="J55" s="369"/>
      <c r="K55" s="240"/>
    </row>
    <row r="56" spans="2:11" s="1" customFormat="1" ht="12.75" customHeight="1">
      <c r="B56" s="239"/>
      <c r="C56" s="242"/>
      <c r="D56" s="242"/>
      <c r="E56" s="242"/>
      <c r="F56" s="242"/>
      <c r="G56" s="242"/>
      <c r="H56" s="242"/>
      <c r="I56" s="242"/>
      <c r="J56" s="242"/>
      <c r="K56" s="240"/>
    </row>
    <row r="57" spans="2:11" s="1" customFormat="1" ht="15" customHeight="1">
      <c r="B57" s="239"/>
      <c r="C57" s="369" t="s">
        <v>391</v>
      </c>
      <c r="D57" s="369"/>
      <c r="E57" s="369"/>
      <c r="F57" s="369"/>
      <c r="G57" s="369"/>
      <c r="H57" s="369"/>
      <c r="I57" s="369"/>
      <c r="J57" s="369"/>
      <c r="K57" s="240"/>
    </row>
    <row r="58" spans="2:11" s="1" customFormat="1" ht="15" customHeight="1">
      <c r="B58" s="239"/>
      <c r="C58" s="244"/>
      <c r="D58" s="369" t="s">
        <v>392</v>
      </c>
      <c r="E58" s="369"/>
      <c r="F58" s="369"/>
      <c r="G58" s="369"/>
      <c r="H58" s="369"/>
      <c r="I58" s="369"/>
      <c r="J58" s="369"/>
      <c r="K58" s="240"/>
    </row>
    <row r="59" spans="2:11" s="1" customFormat="1" ht="15" customHeight="1">
      <c r="B59" s="239"/>
      <c r="C59" s="244"/>
      <c r="D59" s="369" t="s">
        <v>393</v>
      </c>
      <c r="E59" s="369"/>
      <c r="F59" s="369"/>
      <c r="G59" s="369"/>
      <c r="H59" s="369"/>
      <c r="I59" s="369"/>
      <c r="J59" s="369"/>
      <c r="K59" s="240"/>
    </row>
    <row r="60" spans="2:11" s="1" customFormat="1" ht="15" customHeight="1">
      <c r="B60" s="239"/>
      <c r="C60" s="244"/>
      <c r="D60" s="369" t="s">
        <v>394</v>
      </c>
      <c r="E60" s="369"/>
      <c r="F60" s="369"/>
      <c r="G60" s="369"/>
      <c r="H60" s="369"/>
      <c r="I60" s="369"/>
      <c r="J60" s="369"/>
      <c r="K60" s="240"/>
    </row>
    <row r="61" spans="2:11" s="1" customFormat="1" ht="15" customHeight="1">
      <c r="B61" s="239"/>
      <c r="C61" s="244"/>
      <c r="D61" s="369" t="s">
        <v>395</v>
      </c>
      <c r="E61" s="369"/>
      <c r="F61" s="369"/>
      <c r="G61" s="369"/>
      <c r="H61" s="369"/>
      <c r="I61" s="369"/>
      <c r="J61" s="369"/>
      <c r="K61" s="240"/>
    </row>
    <row r="62" spans="2:11" s="1" customFormat="1" ht="15" customHeight="1">
      <c r="B62" s="239"/>
      <c r="C62" s="244"/>
      <c r="D62" s="371" t="s">
        <v>396</v>
      </c>
      <c r="E62" s="371"/>
      <c r="F62" s="371"/>
      <c r="G62" s="371"/>
      <c r="H62" s="371"/>
      <c r="I62" s="371"/>
      <c r="J62" s="371"/>
      <c r="K62" s="240"/>
    </row>
    <row r="63" spans="2:11" s="1" customFormat="1" ht="15" customHeight="1">
      <c r="B63" s="239"/>
      <c r="C63" s="244"/>
      <c r="D63" s="369" t="s">
        <v>397</v>
      </c>
      <c r="E63" s="369"/>
      <c r="F63" s="369"/>
      <c r="G63" s="369"/>
      <c r="H63" s="369"/>
      <c r="I63" s="369"/>
      <c r="J63" s="369"/>
      <c r="K63" s="240"/>
    </row>
    <row r="64" spans="2:11" s="1" customFormat="1" ht="12.75" customHeight="1">
      <c r="B64" s="239"/>
      <c r="C64" s="244"/>
      <c r="D64" s="244"/>
      <c r="E64" s="247"/>
      <c r="F64" s="244"/>
      <c r="G64" s="244"/>
      <c r="H64" s="244"/>
      <c r="I64" s="244"/>
      <c r="J64" s="244"/>
      <c r="K64" s="240"/>
    </row>
    <row r="65" spans="2:11" s="1" customFormat="1" ht="15" customHeight="1">
      <c r="B65" s="239"/>
      <c r="C65" s="244"/>
      <c r="D65" s="369" t="s">
        <v>398</v>
      </c>
      <c r="E65" s="369"/>
      <c r="F65" s="369"/>
      <c r="G65" s="369"/>
      <c r="H65" s="369"/>
      <c r="I65" s="369"/>
      <c r="J65" s="369"/>
      <c r="K65" s="240"/>
    </row>
    <row r="66" spans="2:11" s="1" customFormat="1" ht="15" customHeight="1">
      <c r="B66" s="239"/>
      <c r="C66" s="244"/>
      <c r="D66" s="371" t="s">
        <v>399</v>
      </c>
      <c r="E66" s="371"/>
      <c r="F66" s="371"/>
      <c r="G66" s="371"/>
      <c r="H66" s="371"/>
      <c r="I66" s="371"/>
      <c r="J66" s="371"/>
      <c r="K66" s="240"/>
    </row>
    <row r="67" spans="2:11" s="1" customFormat="1" ht="15" customHeight="1">
      <c r="B67" s="239"/>
      <c r="C67" s="244"/>
      <c r="D67" s="369" t="s">
        <v>400</v>
      </c>
      <c r="E67" s="369"/>
      <c r="F67" s="369"/>
      <c r="G67" s="369"/>
      <c r="H67" s="369"/>
      <c r="I67" s="369"/>
      <c r="J67" s="369"/>
      <c r="K67" s="240"/>
    </row>
    <row r="68" spans="2:11" s="1" customFormat="1" ht="15" customHeight="1">
      <c r="B68" s="239"/>
      <c r="C68" s="244"/>
      <c r="D68" s="369" t="s">
        <v>401</v>
      </c>
      <c r="E68" s="369"/>
      <c r="F68" s="369"/>
      <c r="G68" s="369"/>
      <c r="H68" s="369"/>
      <c r="I68" s="369"/>
      <c r="J68" s="369"/>
      <c r="K68" s="240"/>
    </row>
    <row r="69" spans="2:11" s="1" customFormat="1" ht="15" customHeight="1">
      <c r="B69" s="239"/>
      <c r="C69" s="244"/>
      <c r="D69" s="369" t="s">
        <v>402</v>
      </c>
      <c r="E69" s="369"/>
      <c r="F69" s="369"/>
      <c r="G69" s="369"/>
      <c r="H69" s="369"/>
      <c r="I69" s="369"/>
      <c r="J69" s="369"/>
      <c r="K69" s="240"/>
    </row>
    <row r="70" spans="2:11" s="1" customFormat="1" ht="15" customHeight="1">
      <c r="B70" s="239"/>
      <c r="C70" s="244"/>
      <c r="D70" s="369" t="s">
        <v>403</v>
      </c>
      <c r="E70" s="369"/>
      <c r="F70" s="369"/>
      <c r="G70" s="369"/>
      <c r="H70" s="369"/>
      <c r="I70" s="369"/>
      <c r="J70" s="369"/>
      <c r="K70" s="240"/>
    </row>
    <row r="71" spans="2:11" s="1" customFormat="1" ht="12.75" customHeight="1">
      <c r="B71" s="248"/>
      <c r="C71" s="249"/>
      <c r="D71" s="249"/>
      <c r="E71" s="249"/>
      <c r="F71" s="249"/>
      <c r="G71" s="249"/>
      <c r="H71" s="249"/>
      <c r="I71" s="249"/>
      <c r="J71" s="249"/>
      <c r="K71" s="250"/>
    </row>
    <row r="72" spans="2:11" s="1" customFormat="1" ht="18.75" customHeight="1">
      <c r="B72" s="251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s="1" customFormat="1" ht="18.75" customHeight="1">
      <c r="B73" s="252"/>
      <c r="C73" s="252"/>
      <c r="D73" s="252"/>
      <c r="E73" s="252"/>
      <c r="F73" s="252"/>
      <c r="G73" s="252"/>
      <c r="H73" s="252"/>
      <c r="I73" s="252"/>
      <c r="J73" s="252"/>
      <c r="K73" s="252"/>
    </row>
    <row r="74" spans="2:11" s="1" customFormat="1" ht="7.5" customHeight="1">
      <c r="B74" s="253"/>
      <c r="C74" s="254"/>
      <c r="D74" s="254"/>
      <c r="E74" s="254"/>
      <c r="F74" s="254"/>
      <c r="G74" s="254"/>
      <c r="H74" s="254"/>
      <c r="I74" s="254"/>
      <c r="J74" s="254"/>
      <c r="K74" s="255"/>
    </row>
    <row r="75" spans="2:11" s="1" customFormat="1" ht="45" customHeight="1">
      <c r="B75" s="256"/>
      <c r="C75" s="364" t="s">
        <v>404</v>
      </c>
      <c r="D75" s="364"/>
      <c r="E75" s="364"/>
      <c r="F75" s="364"/>
      <c r="G75" s="364"/>
      <c r="H75" s="364"/>
      <c r="I75" s="364"/>
      <c r="J75" s="364"/>
      <c r="K75" s="257"/>
    </row>
    <row r="76" spans="2:11" s="1" customFormat="1" ht="17.25" customHeight="1">
      <c r="B76" s="256"/>
      <c r="C76" s="258" t="s">
        <v>405</v>
      </c>
      <c r="D76" s="258"/>
      <c r="E76" s="258"/>
      <c r="F76" s="258" t="s">
        <v>406</v>
      </c>
      <c r="G76" s="259"/>
      <c r="H76" s="258" t="s">
        <v>55</v>
      </c>
      <c r="I76" s="258" t="s">
        <v>58</v>
      </c>
      <c r="J76" s="258" t="s">
        <v>407</v>
      </c>
      <c r="K76" s="257"/>
    </row>
    <row r="77" spans="2:11" s="1" customFormat="1" ht="17.25" customHeight="1">
      <c r="B77" s="256"/>
      <c r="C77" s="260" t="s">
        <v>408</v>
      </c>
      <c r="D77" s="260"/>
      <c r="E77" s="260"/>
      <c r="F77" s="261" t="s">
        <v>409</v>
      </c>
      <c r="G77" s="262"/>
      <c r="H77" s="260"/>
      <c r="I77" s="260"/>
      <c r="J77" s="260" t="s">
        <v>410</v>
      </c>
      <c r="K77" s="257"/>
    </row>
    <row r="78" spans="2:11" s="1" customFormat="1" ht="5.25" customHeight="1">
      <c r="B78" s="256"/>
      <c r="C78" s="263"/>
      <c r="D78" s="263"/>
      <c r="E78" s="263"/>
      <c r="F78" s="263"/>
      <c r="G78" s="264"/>
      <c r="H78" s="263"/>
      <c r="I78" s="263"/>
      <c r="J78" s="263"/>
      <c r="K78" s="257"/>
    </row>
    <row r="79" spans="2:11" s="1" customFormat="1" ht="15" customHeight="1">
      <c r="B79" s="256"/>
      <c r="C79" s="245" t="s">
        <v>54</v>
      </c>
      <c r="D79" s="265"/>
      <c r="E79" s="265"/>
      <c r="F79" s="266" t="s">
        <v>411</v>
      </c>
      <c r="G79" s="267"/>
      <c r="H79" s="245" t="s">
        <v>412</v>
      </c>
      <c r="I79" s="245" t="s">
        <v>413</v>
      </c>
      <c r="J79" s="245">
        <v>20</v>
      </c>
      <c r="K79" s="257"/>
    </row>
    <row r="80" spans="2:11" s="1" customFormat="1" ht="15" customHeight="1">
      <c r="B80" s="256"/>
      <c r="C80" s="245" t="s">
        <v>414</v>
      </c>
      <c r="D80" s="245"/>
      <c r="E80" s="245"/>
      <c r="F80" s="266" t="s">
        <v>411</v>
      </c>
      <c r="G80" s="267"/>
      <c r="H80" s="245" t="s">
        <v>415</v>
      </c>
      <c r="I80" s="245" t="s">
        <v>413</v>
      </c>
      <c r="J80" s="245">
        <v>120</v>
      </c>
      <c r="K80" s="257"/>
    </row>
    <row r="81" spans="2:11" s="1" customFormat="1" ht="15" customHeight="1">
      <c r="B81" s="268"/>
      <c r="C81" s="245" t="s">
        <v>416</v>
      </c>
      <c r="D81" s="245"/>
      <c r="E81" s="245"/>
      <c r="F81" s="266" t="s">
        <v>417</v>
      </c>
      <c r="G81" s="267"/>
      <c r="H81" s="245" t="s">
        <v>418</v>
      </c>
      <c r="I81" s="245" t="s">
        <v>413</v>
      </c>
      <c r="J81" s="245">
        <v>50</v>
      </c>
      <c r="K81" s="257"/>
    </row>
    <row r="82" spans="2:11" s="1" customFormat="1" ht="15" customHeight="1">
      <c r="B82" s="268"/>
      <c r="C82" s="245" t="s">
        <v>419</v>
      </c>
      <c r="D82" s="245"/>
      <c r="E82" s="245"/>
      <c r="F82" s="266" t="s">
        <v>411</v>
      </c>
      <c r="G82" s="267"/>
      <c r="H82" s="245" t="s">
        <v>420</v>
      </c>
      <c r="I82" s="245" t="s">
        <v>421</v>
      </c>
      <c r="J82" s="245"/>
      <c r="K82" s="257"/>
    </row>
    <row r="83" spans="2:11" s="1" customFormat="1" ht="15" customHeight="1">
      <c r="B83" s="268"/>
      <c r="C83" s="269" t="s">
        <v>422</v>
      </c>
      <c r="D83" s="269"/>
      <c r="E83" s="269"/>
      <c r="F83" s="270" t="s">
        <v>417</v>
      </c>
      <c r="G83" s="269"/>
      <c r="H83" s="269" t="s">
        <v>423</v>
      </c>
      <c r="I83" s="269" t="s">
        <v>413</v>
      </c>
      <c r="J83" s="269">
        <v>15</v>
      </c>
      <c r="K83" s="257"/>
    </row>
    <row r="84" spans="2:11" s="1" customFormat="1" ht="15" customHeight="1">
      <c r="B84" s="268"/>
      <c r="C84" s="269" t="s">
        <v>424</v>
      </c>
      <c r="D84" s="269"/>
      <c r="E84" s="269"/>
      <c r="F84" s="270" t="s">
        <v>417</v>
      </c>
      <c r="G84" s="269"/>
      <c r="H84" s="269" t="s">
        <v>425</v>
      </c>
      <c r="I84" s="269" t="s">
        <v>413</v>
      </c>
      <c r="J84" s="269">
        <v>15</v>
      </c>
      <c r="K84" s="257"/>
    </row>
    <row r="85" spans="2:11" s="1" customFormat="1" ht="15" customHeight="1">
      <c r="B85" s="268"/>
      <c r="C85" s="269" t="s">
        <v>426</v>
      </c>
      <c r="D85" s="269"/>
      <c r="E85" s="269"/>
      <c r="F85" s="270" t="s">
        <v>417</v>
      </c>
      <c r="G85" s="269"/>
      <c r="H85" s="269" t="s">
        <v>427</v>
      </c>
      <c r="I85" s="269" t="s">
        <v>413</v>
      </c>
      <c r="J85" s="269">
        <v>20</v>
      </c>
      <c r="K85" s="257"/>
    </row>
    <row r="86" spans="2:11" s="1" customFormat="1" ht="15" customHeight="1">
      <c r="B86" s="268"/>
      <c r="C86" s="269" t="s">
        <v>428</v>
      </c>
      <c r="D86" s="269"/>
      <c r="E86" s="269"/>
      <c r="F86" s="270" t="s">
        <v>417</v>
      </c>
      <c r="G86" s="269"/>
      <c r="H86" s="269" t="s">
        <v>429</v>
      </c>
      <c r="I86" s="269" t="s">
        <v>413</v>
      </c>
      <c r="J86" s="269">
        <v>20</v>
      </c>
      <c r="K86" s="257"/>
    </row>
    <row r="87" spans="2:11" s="1" customFormat="1" ht="15" customHeight="1">
      <c r="B87" s="268"/>
      <c r="C87" s="245" t="s">
        <v>430</v>
      </c>
      <c r="D87" s="245"/>
      <c r="E87" s="245"/>
      <c r="F87" s="266" t="s">
        <v>417</v>
      </c>
      <c r="G87" s="267"/>
      <c r="H87" s="245" t="s">
        <v>431</v>
      </c>
      <c r="I87" s="245" t="s">
        <v>413</v>
      </c>
      <c r="J87" s="245">
        <v>50</v>
      </c>
      <c r="K87" s="257"/>
    </row>
    <row r="88" spans="2:11" s="1" customFormat="1" ht="15" customHeight="1">
      <c r="B88" s="268"/>
      <c r="C88" s="245" t="s">
        <v>432</v>
      </c>
      <c r="D88" s="245"/>
      <c r="E88" s="245"/>
      <c r="F88" s="266" t="s">
        <v>417</v>
      </c>
      <c r="G88" s="267"/>
      <c r="H88" s="245" t="s">
        <v>433</v>
      </c>
      <c r="I88" s="245" t="s">
        <v>413</v>
      </c>
      <c r="J88" s="245">
        <v>20</v>
      </c>
      <c r="K88" s="257"/>
    </row>
    <row r="89" spans="2:11" s="1" customFormat="1" ht="15" customHeight="1">
      <c r="B89" s="268"/>
      <c r="C89" s="245" t="s">
        <v>434</v>
      </c>
      <c r="D89" s="245"/>
      <c r="E89" s="245"/>
      <c r="F89" s="266" t="s">
        <v>417</v>
      </c>
      <c r="G89" s="267"/>
      <c r="H89" s="245" t="s">
        <v>435</v>
      </c>
      <c r="I89" s="245" t="s">
        <v>413</v>
      </c>
      <c r="J89" s="245">
        <v>20</v>
      </c>
      <c r="K89" s="257"/>
    </row>
    <row r="90" spans="2:11" s="1" customFormat="1" ht="15" customHeight="1">
      <c r="B90" s="268"/>
      <c r="C90" s="245" t="s">
        <v>436</v>
      </c>
      <c r="D90" s="245"/>
      <c r="E90" s="245"/>
      <c r="F90" s="266" t="s">
        <v>417</v>
      </c>
      <c r="G90" s="267"/>
      <c r="H90" s="245" t="s">
        <v>437</v>
      </c>
      <c r="I90" s="245" t="s">
        <v>413</v>
      </c>
      <c r="J90" s="245">
        <v>50</v>
      </c>
      <c r="K90" s="257"/>
    </row>
    <row r="91" spans="2:11" s="1" customFormat="1" ht="15" customHeight="1">
      <c r="B91" s="268"/>
      <c r="C91" s="245" t="s">
        <v>438</v>
      </c>
      <c r="D91" s="245"/>
      <c r="E91" s="245"/>
      <c r="F91" s="266" t="s">
        <v>417</v>
      </c>
      <c r="G91" s="267"/>
      <c r="H91" s="245" t="s">
        <v>438</v>
      </c>
      <c r="I91" s="245" t="s">
        <v>413</v>
      </c>
      <c r="J91" s="245">
        <v>50</v>
      </c>
      <c r="K91" s="257"/>
    </row>
    <row r="92" spans="2:11" s="1" customFormat="1" ht="15" customHeight="1">
      <c r="B92" s="268"/>
      <c r="C92" s="245" t="s">
        <v>439</v>
      </c>
      <c r="D92" s="245"/>
      <c r="E92" s="245"/>
      <c r="F92" s="266" t="s">
        <v>417</v>
      </c>
      <c r="G92" s="267"/>
      <c r="H92" s="245" t="s">
        <v>440</v>
      </c>
      <c r="I92" s="245" t="s">
        <v>413</v>
      </c>
      <c r="J92" s="245">
        <v>255</v>
      </c>
      <c r="K92" s="257"/>
    </row>
    <row r="93" spans="2:11" s="1" customFormat="1" ht="15" customHeight="1">
      <c r="B93" s="268"/>
      <c r="C93" s="245" t="s">
        <v>441</v>
      </c>
      <c r="D93" s="245"/>
      <c r="E93" s="245"/>
      <c r="F93" s="266" t="s">
        <v>411</v>
      </c>
      <c r="G93" s="267"/>
      <c r="H93" s="245" t="s">
        <v>442</v>
      </c>
      <c r="I93" s="245" t="s">
        <v>443</v>
      </c>
      <c r="J93" s="245"/>
      <c r="K93" s="257"/>
    </row>
    <row r="94" spans="2:11" s="1" customFormat="1" ht="15" customHeight="1">
      <c r="B94" s="268"/>
      <c r="C94" s="245" t="s">
        <v>444</v>
      </c>
      <c r="D94" s="245"/>
      <c r="E94" s="245"/>
      <c r="F94" s="266" t="s">
        <v>411</v>
      </c>
      <c r="G94" s="267"/>
      <c r="H94" s="245" t="s">
        <v>445</v>
      </c>
      <c r="I94" s="245" t="s">
        <v>446</v>
      </c>
      <c r="J94" s="245"/>
      <c r="K94" s="257"/>
    </row>
    <row r="95" spans="2:11" s="1" customFormat="1" ht="15" customHeight="1">
      <c r="B95" s="268"/>
      <c r="C95" s="245" t="s">
        <v>447</v>
      </c>
      <c r="D95" s="245"/>
      <c r="E95" s="245"/>
      <c r="F95" s="266" t="s">
        <v>411</v>
      </c>
      <c r="G95" s="267"/>
      <c r="H95" s="245" t="s">
        <v>447</v>
      </c>
      <c r="I95" s="245" t="s">
        <v>446</v>
      </c>
      <c r="J95" s="245"/>
      <c r="K95" s="257"/>
    </row>
    <row r="96" spans="2:11" s="1" customFormat="1" ht="15" customHeight="1">
      <c r="B96" s="268"/>
      <c r="C96" s="245" t="s">
        <v>39</v>
      </c>
      <c r="D96" s="245"/>
      <c r="E96" s="245"/>
      <c r="F96" s="266" t="s">
        <v>411</v>
      </c>
      <c r="G96" s="267"/>
      <c r="H96" s="245" t="s">
        <v>448</v>
      </c>
      <c r="I96" s="245" t="s">
        <v>446</v>
      </c>
      <c r="J96" s="245"/>
      <c r="K96" s="257"/>
    </row>
    <row r="97" spans="2:11" s="1" customFormat="1" ht="15" customHeight="1">
      <c r="B97" s="268"/>
      <c r="C97" s="245" t="s">
        <v>49</v>
      </c>
      <c r="D97" s="245"/>
      <c r="E97" s="245"/>
      <c r="F97" s="266" t="s">
        <v>411</v>
      </c>
      <c r="G97" s="267"/>
      <c r="H97" s="245" t="s">
        <v>449</v>
      </c>
      <c r="I97" s="245" t="s">
        <v>446</v>
      </c>
      <c r="J97" s="245"/>
      <c r="K97" s="257"/>
    </row>
    <row r="98" spans="2:11" s="1" customFormat="1" ht="15" customHeight="1">
      <c r="B98" s="271"/>
      <c r="C98" s="272"/>
      <c r="D98" s="272"/>
      <c r="E98" s="272"/>
      <c r="F98" s="272"/>
      <c r="G98" s="272"/>
      <c r="H98" s="272"/>
      <c r="I98" s="272"/>
      <c r="J98" s="272"/>
      <c r="K98" s="273"/>
    </row>
    <row r="99" spans="2:11" s="1" customFormat="1" ht="18.7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4"/>
    </row>
    <row r="100" spans="2:11" s="1" customFormat="1" ht="18.75" customHeight="1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</row>
    <row r="101" spans="2:11" s="1" customFormat="1" ht="7.5" customHeight="1">
      <c r="B101" s="253"/>
      <c r="C101" s="254"/>
      <c r="D101" s="254"/>
      <c r="E101" s="254"/>
      <c r="F101" s="254"/>
      <c r="G101" s="254"/>
      <c r="H101" s="254"/>
      <c r="I101" s="254"/>
      <c r="J101" s="254"/>
      <c r="K101" s="255"/>
    </row>
    <row r="102" spans="2:11" s="1" customFormat="1" ht="45" customHeight="1">
      <c r="B102" s="256"/>
      <c r="C102" s="364" t="s">
        <v>450</v>
      </c>
      <c r="D102" s="364"/>
      <c r="E102" s="364"/>
      <c r="F102" s="364"/>
      <c r="G102" s="364"/>
      <c r="H102" s="364"/>
      <c r="I102" s="364"/>
      <c r="J102" s="364"/>
      <c r="K102" s="257"/>
    </row>
    <row r="103" spans="2:11" s="1" customFormat="1" ht="17.25" customHeight="1">
      <c r="B103" s="256"/>
      <c r="C103" s="258" t="s">
        <v>405</v>
      </c>
      <c r="D103" s="258"/>
      <c r="E103" s="258"/>
      <c r="F103" s="258" t="s">
        <v>406</v>
      </c>
      <c r="G103" s="259"/>
      <c r="H103" s="258" t="s">
        <v>55</v>
      </c>
      <c r="I103" s="258" t="s">
        <v>58</v>
      </c>
      <c r="J103" s="258" t="s">
        <v>407</v>
      </c>
      <c r="K103" s="257"/>
    </row>
    <row r="104" spans="2:11" s="1" customFormat="1" ht="17.25" customHeight="1">
      <c r="B104" s="256"/>
      <c r="C104" s="260" t="s">
        <v>408</v>
      </c>
      <c r="D104" s="260"/>
      <c r="E104" s="260"/>
      <c r="F104" s="261" t="s">
        <v>409</v>
      </c>
      <c r="G104" s="262"/>
      <c r="H104" s="260"/>
      <c r="I104" s="260"/>
      <c r="J104" s="260" t="s">
        <v>410</v>
      </c>
      <c r="K104" s="257"/>
    </row>
    <row r="105" spans="2:11" s="1" customFormat="1" ht="5.25" customHeight="1">
      <c r="B105" s="256"/>
      <c r="C105" s="258"/>
      <c r="D105" s="258"/>
      <c r="E105" s="258"/>
      <c r="F105" s="258"/>
      <c r="G105" s="276"/>
      <c r="H105" s="258"/>
      <c r="I105" s="258"/>
      <c r="J105" s="258"/>
      <c r="K105" s="257"/>
    </row>
    <row r="106" spans="2:11" s="1" customFormat="1" ht="15" customHeight="1">
      <c r="B106" s="256"/>
      <c r="C106" s="245" t="s">
        <v>54</v>
      </c>
      <c r="D106" s="265"/>
      <c r="E106" s="265"/>
      <c r="F106" s="266" t="s">
        <v>411</v>
      </c>
      <c r="G106" s="245"/>
      <c r="H106" s="245" t="s">
        <v>451</v>
      </c>
      <c r="I106" s="245" t="s">
        <v>413</v>
      </c>
      <c r="J106" s="245">
        <v>20</v>
      </c>
      <c r="K106" s="257"/>
    </row>
    <row r="107" spans="2:11" s="1" customFormat="1" ht="15" customHeight="1">
      <c r="B107" s="256"/>
      <c r="C107" s="245" t="s">
        <v>414</v>
      </c>
      <c r="D107" s="245"/>
      <c r="E107" s="245"/>
      <c r="F107" s="266" t="s">
        <v>411</v>
      </c>
      <c r="G107" s="245"/>
      <c r="H107" s="245" t="s">
        <v>451</v>
      </c>
      <c r="I107" s="245" t="s">
        <v>413</v>
      </c>
      <c r="J107" s="245">
        <v>120</v>
      </c>
      <c r="K107" s="257"/>
    </row>
    <row r="108" spans="2:11" s="1" customFormat="1" ht="15" customHeight="1">
      <c r="B108" s="268"/>
      <c r="C108" s="245" t="s">
        <v>416</v>
      </c>
      <c r="D108" s="245"/>
      <c r="E108" s="245"/>
      <c r="F108" s="266" t="s">
        <v>417</v>
      </c>
      <c r="G108" s="245"/>
      <c r="H108" s="245" t="s">
        <v>451</v>
      </c>
      <c r="I108" s="245" t="s">
        <v>413</v>
      </c>
      <c r="J108" s="245">
        <v>50</v>
      </c>
      <c r="K108" s="257"/>
    </row>
    <row r="109" spans="2:11" s="1" customFormat="1" ht="15" customHeight="1">
      <c r="B109" s="268"/>
      <c r="C109" s="245" t="s">
        <v>419</v>
      </c>
      <c r="D109" s="245"/>
      <c r="E109" s="245"/>
      <c r="F109" s="266" t="s">
        <v>411</v>
      </c>
      <c r="G109" s="245"/>
      <c r="H109" s="245" t="s">
        <v>451</v>
      </c>
      <c r="I109" s="245" t="s">
        <v>421</v>
      </c>
      <c r="J109" s="245"/>
      <c r="K109" s="257"/>
    </row>
    <row r="110" spans="2:11" s="1" customFormat="1" ht="15" customHeight="1">
      <c r="B110" s="268"/>
      <c r="C110" s="245" t="s">
        <v>430</v>
      </c>
      <c r="D110" s="245"/>
      <c r="E110" s="245"/>
      <c r="F110" s="266" t="s">
        <v>417</v>
      </c>
      <c r="G110" s="245"/>
      <c r="H110" s="245" t="s">
        <v>451</v>
      </c>
      <c r="I110" s="245" t="s">
        <v>413</v>
      </c>
      <c r="J110" s="245">
        <v>50</v>
      </c>
      <c r="K110" s="257"/>
    </row>
    <row r="111" spans="2:11" s="1" customFormat="1" ht="15" customHeight="1">
      <c r="B111" s="268"/>
      <c r="C111" s="245" t="s">
        <v>438</v>
      </c>
      <c r="D111" s="245"/>
      <c r="E111" s="245"/>
      <c r="F111" s="266" t="s">
        <v>417</v>
      </c>
      <c r="G111" s="245"/>
      <c r="H111" s="245" t="s">
        <v>451</v>
      </c>
      <c r="I111" s="245" t="s">
        <v>413</v>
      </c>
      <c r="J111" s="245">
        <v>50</v>
      </c>
      <c r="K111" s="257"/>
    </row>
    <row r="112" spans="2:11" s="1" customFormat="1" ht="15" customHeight="1">
      <c r="B112" s="268"/>
      <c r="C112" s="245" t="s">
        <v>436</v>
      </c>
      <c r="D112" s="245"/>
      <c r="E112" s="245"/>
      <c r="F112" s="266" t="s">
        <v>417</v>
      </c>
      <c r="G112" s="245"/>
      <c r="H112" s="245" t="s">
        <v>451</v>
      </c>
      <c r="I112" s="245" t="s">
        <v>413</v>
      </c>
      <c r="J112" s="245">
        <v>50</v>
      </c>
      <c r="K112" s="257"/>
    </row>
    <row r="113" spans="2:11" s="1" customFormat="1" ht="15" customHeight="1">
      <c r="B113" s="268"/>
      <c r="C113" s="245" t="s">
        <v>54</v>
      </c>
      <c r="D113" s="245"/>
      <c r="E113" s="245"/>
      <c r="F113" s="266" t="s">
        <v>411</v>
      </c>
      <c r="G113" s="245"/>
      <c r="H113" s="245" t="s">
        <v>452</v>
      </c>
      <c r="I113" s="245" t="s">
        <v>413</v>
      </c>
      <c r="J113" s="245">
        <v>20</v>
      </c>
      <c r="K113" s="257"/>
    </row>
    <row r="114" spans="2:11" s="1" customFormat="1" ht="15" customHeight="1">
      <c r="B114" s="268"/>
      <c r="C114" s="245" t="s">
        <v>453</v>
      </c>
      <c r="D114" s="245"/>
      <c r="E114" s="245"/>
      <c r="F114" s="266" t="s">
        <v>411</v>
      </c>
      <c r="G114" s="245"/>
      <c r="H114" s="245" t="s">
        <v>454</v>
      </c>
      <c r="I114" s="245" t="s">
        <v>413</v>
      </c>
      <c r="J114" s="245">
        <v>120</v>
      </c>
      <c r="K114" s="257"/>
    </row>
    <row r="115" spans="2:11" s="1" customFormat="1" ht="15" customHeight="1">
      <c r="B115" s="268"/>
      <c r="C115" s="245" t="s">
        <v>39</v>
      </c>
      <c r="D115" s="245"/>
      <c r="E115" s="245"/>
      <c r="F115" s="266" t="s">
        <v>411</v>
      </c>
      <c r="G115" s="245"/>
      <c r="H115" s="245" t="s">
        <v>455</v>
      </c>
      <c r="I115" s="245" t="s">
        <v>446</v>
      </c>
      <c r="J115" s="245"/>
      <c r="K115" s="257"/>
    </row>
    <row r="116" spans="2:11" s="1" customFormat="1" ht="15" customHeight="1">
      <c r="B116" s="268"/>
      <c r="C116" s="245" t="s">
        <v>49</v>
      </c>
      <c r="D116" s="245"/>
      <c r="E116" s="245"/>
      <c r="F116" s="266" t="s">
        <v>411</v>
      </c>
      <c r="G116" s="245"/>
      <c r="H116" s="245" t="s">
        <v>456</v>
      </c>
      <c r="I116" s="245" t="s">
        <v>446</v>
      </c>
      <c r="J116" s="245"/>
      <c r="K116" s="257"/>
    </row>
    <row r="117" spans="2:11" s="1" customFormat="1" ht="15" customHeight="1">
      <c r="B117" s="268"/>
      <c r="C117" s="245" t="s">
        <v>58</v>
      </c>
      <c r="D117" s="245"/>
      <c r="E117" s="245"/>
      <c r="F117" s="266" t="s">
        <v>411</v>
      </c>
      <c r="G117" s="245"/>
      <c r="H117" s="245" t="s">
        <v>457</v>
      </c>
      <c r="I117" s="245" t="s">
        <v>458</v>
      </c>
      <c r="J117" s="245"/>
      <c r="K117" s="257"/>
    </row>
    <row r="118" spans="2:11" s="1" customFormat="1" ht="15" customHeight="1">
      <c r="B118" s="271"/>
      <c r="C118" s="277"/>
      <c r="D118" s="277"/>
      <c r="E118" s="277"/>
      <c r="F118" s="277"/>
      <c r="G118" s="277"/>
      <c r="H118" s="277"/>
      <c r="I118" s="277"/>
      <c r="J118" s="277"/>
      <c r="K118" s="273"/>
    </row>
    <row r="119" spans="2:11" s="1" customFormat="1" ht="18.75" customHeight="1">
      <c r="B119" s="278"/>
      <c r="C119" s="279"/>
      <c r="D119" s="279"/>
      <c r="E119" s="279"/>
      <c r="F119" s="280"/>
      <c r="G119" s="279"/>
      <c r="H119" s="279"/>
      <c r="I119" s="279"/>
      <c r="J119" s="279"/>
      <c r="K119" s="278"/>
    </row>
    <row r="120" spans="2:11" s="1" customFormat="1" ht="18.75" customHeight="1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2:11" s="1" customFormat="1" ht="7.5" customHeight="1">
      <c r="B121" s="281"/>
      <c r="C121" s="282"/>
      <c r="D121" s="282"/>
      <c r="E121" s="282"/>
      <c r="F121" s="282"/>
      <c r="G121" s="282"/>
      <c r="H121" s="282"/>
      <c r="I121" s="282"/>
      <c r="J121" s="282"/>
      <c r="K121" s="283"/>
    </row>
    <row r="122" spans="2:11" s="1" customFormat="1" ht="45" customHeight="1">
      <c r="B122" s="284"/>
      <c r="C122" s="365" t="s">
        <v>459</v>
      </c>
      <c r="D122" s="365"/>
      <c r="E122" s="365"/>
      <c r="F122" s="365"/>
      <c r="G122" s="365"/>
      <c r="H122" s="365"/>
      <c r="I122" s="365"/>
      <c r="J122" s="365"/>
      <c r="K122" s="285"/>
    </row>
    <row r="123" spans="2:11" s="1" customFormat="1" ht="17.25" customHeight="1">
      <c r="B123" s="286"/>
      <c r="C123" s="258" t="s">
        <v>405</v>
      </c>
      <c r="D123" s="258"/>
      <c r="E123" s="258"/>
      <c r="F123" s="258" t="s">
        <v>406</v>
      </c>
      <c r="G123" s="259"/>
      <c r="H123" s="258" t="s">
        <v>55</v>
      </c>
      <c r="I123" s="258" t="s">
        <v>58</v>
      </c>
      <c r="J123" s="258" t="s">
        <v>407</v>
      </c>
      <c r="K123" s="287"/>
    </row>
    <row r="124" spans="2:11" s="1" customFormat="1" ht="17.25" customHeight="1">
      <c r="B124" s="286"/>
      <c r="C124" s="260" t="s">
        <v>408</v>
      </c>
      <c r="D124" s="260"/>
      <c r="E124" s="260"/>
      <c r="F124" s="261" t="s">
        <v>409</v>
      </c>
      <c r="G124" s="262"/>
      <c r="H124" s="260"/>
      <c r="I124" s="260"/>
      <c r="J124" s="260" t="s">
        <v>410</v>
      </c>
      <c r="K124" s="287"/>
    </row>
    <row r="125" spans="2:11" s="1" customFormat="1" ht="5.25" customHeight="1">
      <c r="B125" s="288"/>
      <c r="C125" s="263"/>
      <c r="D125" s="263"/>
      <c r="E125" s="263"/>
      <c r="F125" s="263"/>
      <c r="G125" s="289"/>
      <c r="H125" s="263"/>
      <c r="I125" s="263"/>
      <c r="J125" s="263"/>
      <c r="K125" s="290"/>
    </row>
    <row r="126" spans="2:11" s="1" customFormat="1" ht="15" customHeight="1">
      <c r="B126" s="288"/>
      <c r="C126" s="245" t="s">
        <v>414</v>
      </c>
      <c r="D126" s="265"/>
      <c r="E126" s="265"/>
      <c r="F126" s="266" t="s">
        <v>411</v>
      </c>
      <c r="G126" s="245"/>
      <c r="H126" s="245" t="s">
        <v>451</v>
      </c>
      <c r="I126" s="245" t="s">
        <v>413</v>
      </c>
      <c r="J126" s="245">
        <v>120</v>
      </c>
      <c r="K126" s="291"/>
    </row>
    <row r="127" spans="2:11" s="1" customFormat="1" ht="15" customHeight="1">
      <c r="B127" s="288"/>
      <c r="C127" s="245" t="s">
        <v>460</v>
      </c>
      <c r="D127" s="245"/>
      <c r="E127" s="245"/>
      <c r="F127" s="266" t="s">
        <v>411</v>
      </c>
      <c r="G127" s="245"/>
      <c r="H127" s="245" t="s">
        <v>461</v>
      </c>
      <c r="I127" s="245" t="s">
        <v>413</v>
      </c>
      <c r="J127" s="245" t="s">
        <v>462</v>
      </c>
      <c r="K127" s="291"/>
    </row>
    <row r="128" spans="2:11" s="1" customFormat="1" ht="15" customHeight="1">
      <c r="B128" s="288"/>
      <c r="C128" s="245" t="s">
        <v>359</v>
      </c>
      <c r="D128" s="245"/>
      <c r="E128" s="245"/>
      <c r="F128" s="266" t="s">
        <v>411</v>
      </c>
      <c r="G128" s="245"/>
      <c r="H128" s="245" t="s">
        <v>463</v>
      </c>
      <c r="I128" s="245" t="s">
        <v>413</v>
      </c>
      <c r="J128" s="245" t="s">
        <v>462</v>
      </c>
      <c r="K128" s="291"/>
    </row>
    <row r="129" spans="2:11" s="1" customFormat="1" ht="15" customHeight="1">
      <c r="B129" s="288"/>
      <c r="C129" s="245" t="s">
        <v>422</v>
      </c>
      <c r="D129" s="245"/>
      <c r="E129" s="245"/>
      <c r="F129" s="266" t="s">
        <v>417</v>
      </c>
      <c r="G129" s="245"/>
      <c r="H129" s="245" t="s">
        <v>423</v>
      </c>
      <c r="I129" s="245" t="s">
        <v>413</v>
      </c>
      <c r="J129" s="245">
        <v>15</v>
      </c>
      <c r="K129" s="291"/>
    </row>
    <row r="130" spans="2:11" s="1" customFormat="1" ht="15" customHeight="1">
      <c r="B130" s="288"/>
      <c r="C130" s="269" t="s">
        <v>424</v>
      </c>
      <c r="D130" s="269"/>
      <c r="E130" s="269"/>
      <c r="F130" s="270" t="s">
        <v>417</v>
      </c>
      <c r="G130" s="269"/>
      <c r="H130" s="269" t="s">
        <v>425</v>
      </c>
      <c r="I130" s="269" t="s">
        <v>413</v>
      </c>
      <c r="J130" s="269">
        <v>15</v>
      </c>
      <c r="K130" s="291"/>
    </row>
    <row r="131" spans="2:11" s="1" customFormat="1" ht="15" customHeight="1">
      <c r="B131" s="288"/>
      <c r="C131" s="269" t="s">
        <v>426</v>
      </c>
      <c r="D131" s="269"/>
      <c r="E131" s="269"/>
      <c r="F131" s="270" t="s">
        <v>417</v>
      </c>
      <c r="G131" s="269"/>
      <c r="H131" s="269" t="s">
        <v>427</v>
      </c>
      <c r="I131" s="269" t="s">
        <v>413</v>
      </c>
      <c r="J131" s="269">
        <v>20</v>
      </c>
      <c r="K131" s="291"/>
    </row>
    <row r="132" spans="2:11" s="1" customFormat="1" ht="15" customHeight="1">
      <c r="B132" s="288"/>
      <c r="C132" s="269" t="s">
        <v>428</v>
      </c>
      <c r="D132" s="269"/>
      <c r="E132" s="269"/>
      <c r="F132" s="270" t="s">
        <v>417</v>
      </c>
      <c r="G132" s="269"/>
      <c r="H132" s="269" t="s">
        <v>429</v>
      </c>
      <c r="I132" s="269" t="s">
        <v>413</v>
      </c>
      <c r="J132" s="269">
        <v>20</v>
      </c>
      <c r="K132" s="291"/>
    </row>
    <row r="133" spans="2:11" s="1" customFormat="1" ht="15" customHeight="1">
      <c r="B133" s="288"/>
      <c r="C133" s="245" t="s">
        <v>416</v>
      </c>
      <c r="D133" s="245"/>
      <c r="E133" s="245"/>
      <c r="F133" s="266" t="s">
        <v>417</v>
      </c>
      <c r="G133" s="245"/>
      <c r="H133" s="245" t="s">
        <v>451</v>
      </c>
      <c r="I133" s="245" t="s">
        <v>413</v>
      </c>
      <c r="J133" s="245">
        <v>50</v>
      </c>
      <c r="K133" s="291"/>
    </row>
    <row r="134" spans="2:11" s="1" customFormat="1" ht="15" customHeight="1">
      <c r="B134" s="288"/>
      <c r="C134" s="245" t="s">
        <v>430</v>
      </c>
      <c r="D134" s="245"/>
      <c r="E134" s="245"/>
      <c r="F134" s="266" t="s">
        <v>417</v>
      </c>
      <c r="G134" s="245"/>
      <c r="H134" s="245" t="s">
        <v>451</v>
      </c>
      <c r="I134" s="245" t="s">
        <v>413</v>
      </c>
      <c r="J134" s="245">
        <v>50</v>
      </c>
      <c r="K134" s="291"/>
    </row>
    <row r="135" spans="2:11" s="1" customFormat="1" ht="15" customHeight="1">
      <c r="B135" s="288"/>
      <c r="C135" s="245" t="s">
        <v>436</v>
      </c>
      <c r="D135" s="245"/>
      <c r="E135" s="245"/>
      <c r="F135" s="266" t="s">
        <v>417</v>
      </c>
      <c r="G135" s="245"/>
      <c r="H135" s="245" t="s">
        <v>451</v>
      </c>
      <c r="I135" s="245" t="s">
        <v>413</v>
      </c>
      <c r="J135" s="245">
        <v>50</v>
      </c>
      <c r="K135" s="291"/>
    </row>
    <row r="136" spans="2:11" s="1" customFormat="1" ht="15" customHeight="1">
      <c r="B136" s="288"/>
      <c r="C136" s="245" t="s">
        <v>438</v>
      </c>
      <c r="D136" s="245"/>
      <c r="E136" s="245"/>
      <c r="F136" s="266" t="s">
        <v>417</v>
      </c>
      <c r="G136" s="245"/>
      <c r="H136" s="245" t="s">
        <v>451</v>
      </c>
      <c r="I136" s="245" t="s">
        <v>413</v>
      </c>
      <c r="J136" s="245">
        <v>50</v>
      </c>
      <c r="K136" s="291"/>
    </row>
    <row r="137" spans="2:11" s="1" customFormat="1" ht="15" customHeight="1">
      <c r="B137" s="288"/>
      <c r="C137" s="245" t="s">
        <v>439</v>
      </c>
      <c r="D137" s="245"/>
      <c r="E137" s="245"/>
      <c r="F137" s="266" t="s">
        <v>417</v>
      </c>
      <c r="G137" s="245"/>
      <c r="H137" s="245" t="s">
        <v>464</v>
      </c>
      <c r="I137" s="245" t="s">
        <v>413</v>
      </c>
      <c r="J137" s="245">
        <v>255</v>
      </c>
      <c r="K137" s="291"/>
    </row>
    <row r="138" spans="2:11" s="1" customFormat="1" ht="15" customHeight="1">
      <c r="B138" s="288"/>
      <c r="C138" s="245" t="s">
        <v>441</v>
      </c>
      <c r="D138" s="245"/>
      <c r="E138" s="245"/>
      <c r="F138" s="266" t="s">
        <v>411</v>
      </c>
      <c r="G138" s="245"/>
      <c r="H138" s="245" t="s">
        <v>465</v>
      </c>
      <c r="I138" s="245" t="s">
        <v>443</v>
      </c>
      <c r="J138" s="245"/>
      <c r="K138" s="291"/>
    </row>
    <row r="139" spans="2:11" s="1" customFormat="1" ht="15" customHeight="1">
      <c r="B139" s="288"/>
      <c r="C139" s="245" t="s">
        <v>444</v>
      </c>
      <c r="D139" s="245"/>
      <c r="E139" s="245"/>
      <c r="F139" s="266" t="s">
        <v>411</v>
      </c>
      <c r="G139" s="245"/>
      <c r="H139" s="245" t="s">
        <v>466</v>
      </c>
      <c r="I139" s="245" t="s">
        <v>446</v>
      </c>
      <c r="J139" s="245"/>
      <c r="K139" s="291"/>
    </row>
    <row r="140" spans="2:11" s="1" customFormat="1" ht="15" customHeight="1">
      <c r="B140" s="288"/>
      <c r="C140" s="245" t="s">
        <v>447</v>
      </c>
      <c r="D140" s="245"/>
      <c r="E140" s="245"/>
      <c r="F140" s="266" t="s">
        <v>411</v>
      </c>
      <c r="G140" s="245"/>
      <c r="H140" s="245" t="s">
        <v>447</v>
      </c>
      <c r="I140" s="245" t="s">
        <v>446</v>
      </c>
      <c r="J140" s="245"/>
      <c r="K140" s="291"/>
    </row>
    <row r="141" spans="2:11" s="1" customFormat="1" ht="15" customHeight="1">
      <c r="B141" s="288"/>
      <c r="C141" s="245" t="s">
        <v>39</v>
      </c>
      <c r="D141" s="245"/>
      <c r="E141" s="245"/>
      <c r="F141" s="266" t="s">
        <v>411</v>
      </c>
      <c r="G141" s="245"/>
      <c r="H141" s="245" t="s">
        <v>467</v>
      </c>
      <c r="I141" s="245" t="s">
        <v>446</v>
      </c>
      <c r="J141" s="245"/>
      <c r="K141" s="291"/>
    </row>
    <row r="142" spans="2:11" s="1" customFormat="1" ht="15" customHeight="1">
      <c r="B142" s="288"/>
      <c r="C142" s="245" t="s">
        <v>468</v>
      </c>
      <c r="D142" s="245"/>
      <c r="E142" s="245"/>
      <c r="F142" s="266" t="s">
        <v>411</v>
      </c>
      <c r="G142" s="245"/>
      <c r="H142" s="245" t="s">
        <v>469</v>
      </c>
      <c r="I142" s="245" t="s">
        <v>446</v>
      </c>
      <c r="J142" s="245"/>
      <c r="K142" s="291"/>
    </row>
    <row r="143" spans="2:11" s="1" customFormat="1" ht="15" customHeight="1">
      <c r="B143" s="292"/>
      <c r="C143" s="293"/>
      <c r="D143" s="293"/>
      <c r="E143" s="293"/>
      <c r="F143" s="293"/>
      <c r="G143" s="293"/>
      <c r="H143" s="293"/>
      <c r="I143" s="293"/>
      <c r="J143" s="293"/>
      <c r="K143" s="294"/>
    </row>
    <row r="144" spans="2:11" s="1" customFormat="1" ht="18.75" customHeight="1">
      <c r="B144" s="279"/>
      <c r="C144" s="279"/>
      <c r="D144" s="279"/>
      <c r="E144" s="279"/>
      <c r="F144" s="280"/>
      <c r="G144" s="279"/>
      <c r="H144" s="279"/>
      <c r="I144" s="279"/>
      <c r="J144" s="279"/>
      <c r="K144" s="279"/>
    </row>
    <row r="145" spans="2:11" s="1" customFormat="1" ht="18.75" customHeight="1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</row>
    <row r="146" spans="2:11" s="1" customFormat="1" ht="7.5" customHeight="1">
      <c r="B146" s="253"/>
      <c r="C146" s="254"/>
      <c r="D146" s="254"/>
      <c r="E146" s="254"/>
      <c r="F146" s="254"/>
      <c r="G146" s="254"/>
      <c r="H146" s="254"/>
      <c r="I146" s="254"/>
      <c r="J146" s="254"/>
      <c r="K146" s="255"/>
    </row>
    <row r="147" spans="2:11" s="1" customFormat="1" ht="45" customHeight="1">
      <c r="B147" s="256"/>
      <c r="C147" s="364" t="s">
        <v>470</v>
      </c>
      <c r="D147" s="364"/>
      <c r="E147" s="364"/>
      <c r="F147" s="364"/>
      <c r="G147" s="364"/>
      <c r="H147" s="364"/>
      <c r="I147" s="364"/>
      <c r="J147" s="364"/>
      <c r="K147" s="257"/>
    </row>
    <row r="148" spans="2:11" s="1" customFormat="1" ht="17.25" customHeight="1">
      <c r="B148" s="256"/>
      <c r="C148" s="258" t="s">
        <v>405</v>
      </c>
      <c r="D148" s="258"/>
      <c r="E148" s="258"/>
      <c r="F148" s="258" t="s">
        <v>406</v>
      </c>
      <c r="G148" s="259"/>
      <c r="H148" s="258" t="s">
        <v>55</v>
      </c>
      <c r="I148" s="258" t="s">
        <v>58</v>
      </c>
      <c r="J148" s="258" t="s">
        <v>407</v>
      </c>
      <c r="K148" s="257"/>
    </row>
    <row r="149" spans="2:11" s="1" customFormat="1" ht="17.25" customHeight="1">
      <c r="B149" s="256"/>
      <c r="C149" s="260" t="s">
        <v>408</v>
      </c>
      <c r="D149" s="260"/>
      <c r="E149" s="260"/>
      <c r="F149" s="261" t="s">
        <v>409</v>
      </c>
      <c r="G149" s="262"/>
      <c r="H149" s="260"/>
      <c r="I149" s="260"/>
      <c r="J149" s="260" t="s">
        <v>410</v>
      </c>
      <c r="K149" s="257"/>
    </row>
    <row r="150" spans="2:11" s="1" customFormat="1" ht="5.25" customHeight="1">
      <c r="B150" s="268"/>
      <c r="C150" s="263"/>
      <c r="D150" s="263"/>
      <c r="E150" s="263"/>
      <c r="F150" s="263"/>
      <c r="G150" s="264"/>
      <c r="H150" s="263"/>
      <c r="I150" s="263"/>
      <c r="J150" s="263"/>
      <c r="K150" s="291"/>
    </row>
    <row r="151" spans="2:11" s="1" customFormat="1" ht="15" customHeight="1">
      <c r="B151" s="268"/>
      <c r="C151" s="295" t="s">
        <v>414</v>
      </c>
      <c r="D151" s="245"/>
      <c r="E151" s="245"/>
      <c r="F151" s="296" t="s">
        <v>411</v>
      </c>
      <c r="G151" s="245"/>
      <c r="H151" s="295" t="s">
        <v>451</v>
      </c>
      <c r="I151" s="295" t="s">
        <v>413</v>
      </c>
      <c r="J151" s="295">
        <v>120</v>
      </c>
      <c r="K151" s="291"/>
    </row>
    <row r="152" spans="2:11" s="1" customFormat="1" ht="15" customHeight="1">
      <c r="B152" s="268"/>
      <c r="C152" s="295" t="s">
        <v>460</v>
      </c>
      <c r="D152" s="245"/>
      <c r="E152" s="245"/>
      <c r="F152" s="296" t="s">
        <v>411</v>
      </c>
      <c r="G152" s="245"/>
      <c r="H152" s="295" t="s">
        <v>471</v>
      </c>
      <c r="I152" s="295" t="s">
        <v>413</v>
      </c>
      <c r="J152" s="295" t="s">
        <v>462</v>
      </c>
      <c r="K152" s="291"/>
    </row>
    <row r="153" spans="2:11" s="1" customFormat="1" ht="15" customHeight="1">
      <c r="B153" s="268"/>
      <c r="C153" s="295" t="s">
        <v>359</v>
      </c>
      <c r="D153" s="245"/>
      <c r="E153" s="245"/>
      <c r="F153" s="296" t="s">
        <v>411</v>
      </c>
      <c r="G153" s="245"/>
      <c r="H153" s="295" t="s">
        <v>472</v>
      </c>
      <c r="I153" s="295" t="s">
        <v>413</v>
      </c>
      <c r="J153" s="295" t="s">
        <v>462</v>
      </c>
      <c r="K153" s="291"/>
    </row>
    <row r="154" spans="2:11" s="1" customFormat="1" ht="15" customHeight="1">
      <c r="B154" s="268"/>
      <c r="C154" s="295" t="s">
        <v>416</v>
      </c>
      <c r="D154" s="245"/>
      <c r="E154" s="245"/>
      <c r="F154" s="296" t="s">
        <v>417</v>
      </c>
      <c r="G154" s="245"/>
      <c r="H154" s="295" t="s">
        <v>451</v>
      </c>
      <c r="I154" s="295" t="s">
        <v>413</v>
      </c>
      <c r="J154" s="295">
        <v>50</v>
      </c>
      <c r="K154" s="291"/>
    </row>
    <row r="155" spans="2:11" s="1" customFormat="1" ht="15" customHeight="1">
      <c r="B155" s="268"/>
      <c r="C155" s="295" t="s">
        <v>419</v>
      </c>
      <c r="D155" s="245"/>
      <c r="E155" s="245"/>
      <c r="F155" s="296" t="s">
        <v>411</v>
      </c>
      <c r="G155" s="245"/>
      <c r="H155" s="295" t="s">
        <v>451</v>
      </c>
      <c r="I155" s="295" t="s">
        <v>421</v>
      </c>
      <c r="J155" s="295"/>
      <c r="K155" s="291"/>
    </row>
    <row r="156" spans="2:11" s="1" customFormat="1" ht="15" customHeight="1">
      <c r="B156" s="268"/>
      <c r="C156" s="295" t="s">
        <v>430</v>
      </c>
      <c r="D156" s="245"/>
      <c r="E156" s="245"/>
      <c r="F156" s="296" t="s">
        <v>417</v>
      </c>
      <c r="G156" s="245"/>
      <c r="H156" s="295" t="s">
        <v>451</v>
      </c>
      <c r="I156" s="295" t="s">
        <v>413</v>
      </c>
      <c r="J156" s="295">
        <v>50</v>
      </c>
      <c r="K156" s="291"/>
    </row>
    <row r="157" spans="2:11" s="1" customFormat="1" ht="15" customHeight="1">
      <c r="B157" s="268"/>
      <c r="C157" s="295" t="s">
        <v>438</v>
      </c>
      <c r="D157" s="245"/>
      <c r="E157" s="245"/>
      <c r="F157" s="296" t="s">
        <v>417</v>
      </c>
      <c r="G157" s="245"/>
      <c r="H157" s="295" t="s">
        <v>451</v>
      </c>
      <c r="I157" s="295" t="s">
        <v>413</v>
      </c>
      <c r="J157" s="295">
        <v>50</v>
      </c>
      <c r="K157" s="291"/>
    </row>
    <row r="158" spans="2:11" s="1" customFormat="1" ht="15" customHeight="1">
      <c r="B158" s="268"/>
      <c r="C158" s="295" t="s">
        <v>436</v>
      </c>
      <c r="D158" s="245"/>
      <c r="E158" s="245"/>
      <c r="F158" s="296" t="s">
        <v>417</v>
      </c>
      <c r="G158" s="245"/>
      <c r="H158" s="295" t="s">
        <v>451</v>
      </c>
      <c r="I158" s="295" t="s">
        <v>413</v>
      </c>
      <c r="J158" s="295">
        <v>50</v>
      </c>
      <c r="K158" s="291"/>
    </row>
    <row r="159" spans="2:11" s="1" customFormat="1" ht="15" customHeight="1">
      <c r="B159" s="268"/>
      <c r="C159" s="295" t="s">
        <v>94</v>
      </c>
      <c r="D159" s="245"/>
      <c r="E159" s="245"/>
      <c r="F159" s="296" t="s">
        <v>411</v>
      </c>
      <c r="G159" s="245"/>
      <c r="H159" s="295" t="s">
        <v>473</v>
      </c>
      <c r="I159" s="295" t="s">
        <v>413</v>
      </c>
      <c r="J159" s="295" t="s">
        <v>474</v>
      </c>
      <c r="K159" s="291"/>
    </row>
    <row r="160" spans="2:11" s="1" customFormat="1" ht="15" customHeight="1">
      <c r="B160" s="268"/>
      <c r="C160" s="295" t="s">
        <v>475</v>
      </c>
      <c r="D160" s="245"/>
      <c r="E160" s="245"/>
      <c r="F160" s="296" t="s">
        <v>411</v>
      </c>
      <c r="G160" s="245"/>
      <c r="H160" s="295" t="s">
        <v>476</v>
      </c>
      <c r="I160" s="295" t="s">
        <v>446</v>
      </c>
      <c r="J160" s="295"/>
      <c r="K160" s="291"/>
    </row>
    <row r="161" spans="2:11" s="1" customFormat="1" ht="15" customHeight="1">
      <c r="B161" s="297"/>
      <c r="C161" s="277"/>
      <c r="D161" s="277"/>
      <c r="E161" s="277"/>
      <c r="F161" s="277"/>
      <c r="G161" s="277"/>
      <c r="H161" s="277"/>
      <c r="I161" s="277"/>
      <c r="J161" s="277"/>
      <c r="K161" s="298"/>
    </row>
    <row r="162" spans="2:11" s="1" customFormat="1" ht="18.75" customHeight="1">
      <c r="B162" s="279"/>
      <c r="C162" s="289"/>
      <c r="D162" s="289"/>
      <c r="E162" s="289"/>
      <c r="F162" s="299"/>
      <c r="G162" s="289"/>
      <c r="H162" s="289"/>
      <c r="I162" s="289"/>
      <c r="J162" s="289"/>
      <c r="K162" s="279"/>
    </row>
    <row r="163" spans="2:11" s="1" customFormat="1" ht="18.75" customHeight="1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</row>
    <row r="164" spans="2:11" s="1" customFormat="1" ht="7.5" customHeight="1">
      <c r="B164" s="234"/>
      <c r="C164" s="235"/>
      <c r="D164" s="235"/>
      <c r="E164" s="235"/>
      <c r="F164" s="235"/>
      <c r="G164" s="235"/>
      <c r="H164" s="235"/>
      <c r="I164" s="235"/>
      <c r="J164" s="235"/>
      <c r="K164" s="236"/>
    </row>
    <row r="165" spans="2:11" s="1" customFormat="1" ht="45" customHeight="1">
      <c r="B165" s="237"/>
      <c r="C165" s="365" t="s">
        <v>477</v>
      </c>
      <c r="D165" s="365"/>
      <c r="E165" s="365"/>
      <c r="F165" s="365"/>
      <c r="G165" s="365"/>
      <c r="H165" s="365"/>
      <c r="I165" s="365"/>
      <c r="J165" s="365"/>
      <c r="K165" s="238"/>
    </row>
    <row r="166" spans="2:11" s="1" customFormat="1" ht="17.25" customHeight="1">
      <c r="B166" s="237"/>
      <c r="C166" s="258" t="s">
        <v>405</v>
      </c>
      <c r="D166" s="258"/>
      <c r="E166" s="258"/>
      <c r="F166" s="258" t="s">
        <v>406</v>
      </c>
      <c r="G166" s="300"/>
      <c r="H166" s="301" t="s">
        <v>55</v>
      </c>
      <c r="I166" s="301" t="s">
        <v>58</v>
      </c>
      <c r="J166" s="258" t="s">
        <v>407</v>
      </c>
      <c r="K166" s="238"/>
    </row>
    <row r="167" spans="2:11" s="1" customFormat="1" ht="17.25" customHeight="1">
      <c r="B167" s="239"/>
      <c r="C167" s="260" t="s">
        <v>408</v>
      </c>
      <c r="D167" s="260"/>
      <c r="E167" s="260"/>
      <c r="F167" s="261" t="s">
        <v>409</v>
      </c>
      <c r="G167" s="302"/>
      <c r="H167" s="303"/>
      <c r="I167" s="303"/>
      <c r="J167" s="260" t="s">
        <v>410</v>
      </c>
      <c r="K167" s="240"/>
    </row>
    <row r="168" spans="2:11" s="1" customFormat="1" ht="5.25" customHeight="1">
      <c r="B168" s="268"/>
      <c r="C168" s="263"/>
      <c r="D168" s="263"/>
      <c r="E168" s="263"/>
      <c r="F168" s="263"/>
      <c r="G168" s="264"/>
      <c r="H168" s="263"/>
      <c r="I168" s="263"/>
      <c r="J168" s="263"/>
      <c r="K168" s="291"/>
    </row>
    <row r="169" spans="2:11" s="1" customFormat="1" ht="15" customHeight="1">
      <c r="B169" s="268"/>
      <c r="C169" s="245" t="s">
        <v>414</v>
      </c>
      <c r="D169" s="245"/>
      <c r="E169" s="245"/>
      <c r="F169" s="266" t="s">
        <v>411</v>
      </c>
      <c r="G169" s="245"/>
      <c r="H169" s="245" t="s">
        <v>451</v>
      </c>
      <c r="I169" s="245" t="s">
        <v>413</v>
      </c>
      <c r="J169" s="245">
        <v>120</v>
      </c>
      <c r="K169" s="291"/>
    </row>
    <row r="170" spans="2:11" s="1" customFormat="1" ht="15" customHeight="1">
      <c r="B170" s="268"/>
      <c r="C170" s="245" t="s">
        <v>460</v>
      </c>
      <c r="D170" s="245"/>
      <c r="E170" s="245"/>
      <c r="F170" s="266" t="s">
        <v>411</v>
      </c>
      <c r="G170" s="245"/>
      <c r="H170" s="245" t="s">
        <v>461</v>
      </c>
      <c r="I170" s="245" t="s">
        <v>413</v>
      </c>
      <c r="J170" s="245" t="s">
        <v>462</v>
      </c>
      <c r="K170" s="291"/>
    </row>
    <row r="171" spans="2:11" s="1" customFormat="1" ht="15" customHeight="1">
      <c r="B171" s="268"/>
      <c r="C171" s="245" t="s">
        <v>359</v>
      </c>
      <c r="D171" s="245"/>
      <c r="E171" s="245"/>
      <c r="F171" s="266" t="s">
        <v>411</v>
      </c>
      <c r="G171" s="245"/>
      <c r="H171" s="245" t="s">
        <v>478</v>
      </c>
      <c r="I171" s="245" t="s">
        <v>413</v>
      </c>
      <c r="J171" s="245" t="s">
        <v>462</v>
      </c>
      <c r="K171" s="291"/>
    </row>
    <row r="172" spans="2:11" s="1" customFormat="1" ht="15" customHeight="1">
      <c r="B172" s="268"/>
      <c r="C172" s="245" t="s">
        <v>416</v>
      </c>
      <c r="D172" s="245"/>
      <c r="E172" s="245"/>
      <c r="F172" s="266" t="s">
        <v>417</v>
      </c>
      <c r="G172" s="245"/>
      <c r="H172" s="245" t="s">
        <v>478</v>
      </c>
      <c r="I172" s="245" t="s">
        <v>413</v>
      </c>
      <c r="J172" s="245">
        <v>50</v>
      </c>
      <c r="K172" s="291"/>
    </row>
    <row r="173" spans="2:11" s="1" customFormat="1" ht="15" customHeight="1">
      <c r="B173" s="268"/>
      <c r="C173" s="245" t="s">
        <v>419</v>
      </c>
      <c r="D173" s="245"/>
      <c r="E173" s="245"/>
      <c r="F173" s="266" t="s">
        <v>411</v>
      </c>
      <c r="G173" s="245"/>
      <c r="H173" s="245" t="s">
        <v>478</v>
      </c>
      <c r="I173" s="245" t="s">
        <v>421</v>
      </c>
      <c r="J173" s="245"/>
      <c r="K173" s="291"/>
    </row>
    <row r="174" spans="2:11" s="1" customFormat="1" ht="15" customHeight="1">
      <c r="B174" s="268"/>
      <c r="C174" s="245" t="s">
        <v>430</v>
      </c>
      <c r="D174" s="245"/>
      <c r="E174" s="245"/>
      <c r="F174" s="266" t="s">
        <v>417</v>
      </c>
      <c r="G174" s="245"/>
      <c r="H174" s="245" t="s">
        <v>478</v>
      </c>
      <c r="I174" s="245" t="s">
        <v>413</v>
      </c>
      <c r="J174" s="245">
        <v>50</v>
      </c>
      <c r="K174" s="291"/>
    </row>
    <row r="175" spans="2:11" s="1" customFormat="1" ht="15" customHeight="1">
      <c r="B175" s="268"/>
      <c r="C175" s="245" t="s">
        <v>438</v>
      </c>
      <c r="D175" s="245"/>
      <c r="E175" s="245"/>
      <c r="F175" s="266" t="s">
        <v>417</v>
      </c>
      <c r="G175" s="245"/>
      <c r="H175" s="245" t="s">
        <v>478</v>
      </c>
      <c r="I175" s="245" t="s">
        <v>413</v>
      </c>
      <c r="J175" s="245">
        <v>50</v>
      </c>
      <c r="K175" s="291"/>
    </row>
    <row r="176" spans="2:11" s="1" customFormat="1" ht="15" customHeight="1">
      <c r="B176" s="268"/>
      <c r="C176" s="245" t="s">
        <v>436</v>
      </c>
      <c r="D176" s="245"/>
      <c r="E176" s="245"/>
      <c r="F176" s="266" t="s">
        <v>417</v>
      </c>
      <c r="G176" s="245"/>
      <c r="H176" s="245" t="s">
        <v>478</v>
      </c>
      <c r="I176" s="245" t="s">
        <v>413</v>
      </c>
      <c r="J176" s="245">
        <v>50</v>
      </c>
      <c r="K176" s="291"/>
    </row>
    <row r="177" spans="2:11" s="1" customFormat="1" ht="15" customHeight="1">
      <c r="B177" s="268"/>
      <c r="C177" s="245" t="s">
        <v>104</v>
      </c>
      <c r="D177" s="245"/>
      <c r="E177" s="245"/>
      <c r="F177" s="266" t="s">
        <v>411</v>
      </c>
      <c r="G177" s="245"/>
      <c r="H177" s="245" t="s">
        <v>479</v>
      </c>
      <c r="I177" s="245" t="s">
        <v>480</v>
      </c>
      <c r="J177" s="245"/>
      <c r="K177" s="291"/>
    </row>
    <row r="178" spans="2:11" s="1" customFormat="1" ht="15" customHeight="1">
      <c r="B178" s="268"/>
      <c r="C178" s="245" t="s">
        <v>58</v>
      </c>
      <c r="D178" s="245"/>
      <c r="E178" s="245"/>
      <c r="F178" s="266" t="s">
        <v>411</v>
      </c>
      <c r="G178" s="245"/>
      <c r="H178" s="245" t="s">
        <v>481</v>
      </c>
      <c r="I178" s="245" t="s">
        <v>482</v>
      </c>
      <c r="J178" s="245">
        <v>1</v>
      </c>
      <c r="K178" s="291"/>
    </row>
    <row r="179" spans="2:11" s="1" customFormat="1" ht="15" customHeight="1">
      <c r="B179" s="268"/>
      <c r="C179" s="245" t="s">
        <v>54</v>
      </c>
      <c r="D179" s="245"/>
      <c r="E179" s="245"/>
      <c r="F179" s="266" t="s">
        <v>411</v>
      </c>
      <c r="G179" s="245"/>
      <c r="H179" s="245" t="s">
        <v>483</v>
      </c>
      <c r="I179" s="245" t="s">
        <v>413</v>
      </c>
      <c r="J179" s="245">
        <v>20</v>
      </c>
      <c r="K179" s="291"/>
    </row>
    <row r="180" spans="2:11" s="1" customFormat="1" ht="15" customHeight="1">
      <c r="B180" s="268"/>
      <c r="C180" s="245" t="s">
        <v>55</v>
      </c>
      <c r="D180" s="245"/>
      <c r="E180" s="245"/>
      <c r="F180" s="266" t="s">
        <v>411</v>
      </c>
      <c r="G180" s="245"/>
      <c r="H180" s="245" t="s">
        <v>484</v>
      </c>
      <c r="I180" s="245" t="s">
        <v>413</v>
      </c>
      <c r="J180" s="245">
        <v>255</v>
      </c>
      <c r="K180" s="291"/>
    </row>
    <row r="181" spans="2:11" s="1" customFormat="1" ht="15" customHeight="1">
      <c r="B181" s="268"/>
      <c r="C181" s="245" t="s">
        <v>105</v>
      </c>
      <c r="D181" s="245"/>
      <c r="E181" s="245"/>
      <c r="F181" s="266" t="s">
        <v>411</v>
      </c>
      <c r="G181" s="245"/>
      <c r="H181" s="245" t="s">
        <v>375</v>
      </c>
      <c r="I181" s="245" t="s">
        <v>413</v>
      </c>
      <c r="J181" s="245">
        <v>10</v>
      </c>
      <c r="K181" s="291"/>
    </row>
    <row r="182" spans="2:11" s="1" customFormat="1" ht="15" customHeight="1">
      <c r="B182" s="268"/>
      <c r="C182" s="245" t="s">
        <v>106</v>
      </c>
      <c r="D182" s="245"/>
      <c r="E182" s="245"/>
      <c r="F182" s="266" t="s">
        <v>411</v>
      </c>
      <c r="G182" s="245"/>
      <c r="H182" s="245" t="s">
        <v>485</v>
      </c>
      <c r="I182" s="245" t="s">
        <v>446</v>
      </c>
      <c r="J182" s="245"/>
      <c r="K182" s="291"/>
    </row>
    <row r="183" spans="2:11" s="1" customFormat="1" ht="15" customHeight="1">
      <c r="B183" s="268"/>
      <c r="C183" s="245" t="s">
        <v>486</v>
      </c>
      <c r="D183" s="245"/>
      <c r="E183" s="245"/>
      <c r="F183" s="266" t="s">
        <v>411</v>
      </c>
      <c r="G183" s="245"/>
      <c r="H183" s="245" t="s">
        <v>487</v>
      </c>
      <c r="I183" s="245" t="s">
        <v>446</v>
      </c>
      <c r="J183" s="245"/>
      <c r="K183" s="291"/>
    </row>
    <row r="184" spans="2:11" s="1" customFormat="1" ht="15" customHeight="1">
      <c r="B184" s="268"/>
      <c r="C184" s="245" t="s">
        <v>475</v>
      </c>
      <c r="D184" s="245"/>
      <c r="E184" s="245"/>
      <c r="F184" s="266" t="s">
        <v>411</v>
      </c>
      <c r="G184" s="245"/>
      <c r="H184" s="245" t="s">
        <v>488</v>
      </c>
      <c r="I184" s="245" t="s">
        <v>446</v>
      </c>
      <c r="J184" s="245"/>
      <c r="K184" s="291"/>
    </row>
    <row r="185" spans="2:11" s="1" customFormat="1" ht="15" customHeight="1">
      <c r="B185" s="268"/>
      <c r="C185" s="245" t="s">
        <v>109</v>
      </c>
      <c r="D185" s="245"/>
      <c r="E185" s="245"/>
      <c r="F185" s="266" t="s">
        <v>417</v>
      </c>
      <c r="G185" s="245"/>
      <c r="H185" s="245" t="s">
        <v>489</v>
      </c>
      <c r="I185" s="245" t="s">
        <v>413</v>
      </c>
      <c r="J185" s="245">
        <v>50</v>
      </c>
      <c r="K185" s="291"/>
    </row>
    <row r="186" spans="2:11" s="1" customFormat="1" ht="15" customHeight="1">
      <c r="B186" s="268"/>
      <c r="C186" s="245" t="s">
        <v>490</v>
      </c>
      <c r="D186" s="245"/>
      <c r="E186" s="245"/>
      <c r="F186" s="266" t="s">
        <v>417</v>
      </c>
      <c r="G186" s="245"/>
      <c r="H186" s="245" t="s">
        <v>491</v>
      </c>
      <c r="I186" s="245" t="s">
        <v>492</v>
      </c>
      <c r="J186" s="245"/>
      <c r="K186" s="291"/>
    </row>
    <row r="187" spans="2:11" s="1" customFormat="1" ht="15" customHeight="1">
      <c r="B187" s="268"/>
      <c r="C187" s="245" t="s">
        <v>493</v>
      </c>
      <c r="D187" s="245"/>
      <c r="E187" s="245"/>
      <c r="F187" s="266" t="s">
        <v>417</v>
      </c>
      <c r="G187" s="245"/>
      <c r="H187" s="245" t="s">
        <v>494</v>
      </c>
      <c r="I187" s="245" t="s">
        <v>492</v>
      </c>
      <c r="J187" s="245"/>
      <c r="K187" s="291"/>
    </row>
    <row r="188" spans="2:11" s="1" customFormat="1" ht="15" customHeight="1">
      <c r="B188" s="268"/>
      <c r="C188" s="245" t="s">
        <v>495</v>
      </c>
      <c r="D188" s="245"/>
      <c r="E188" s="245"/>
      <c r="F188" s="266" t="s">
        <v>417</v>
      </c>
      <c r="G188" s="245"/>
      <c r="H188" s="245" t="s">
        <v>496</v>
      </c>
      <c r="I188" s="245" t="s">
        <v>492</v>
      </c>
      <c r="J188" s="245"/>
      <c r="K188" s="291"/>
    </row>
    <row r="189" spans="2:11" s="1" customFormat="1" ht="15" customHeight="1">
      <c r="B189" s="268"/>
      <c r="C189" s="304" t="s">
        <v>497</v>
      </c>
      <c r="D189" s="245"/>
      <c r="E189" s="245"/>
      <c r="F189" s="266" t="s">
        <v>417</v>
      </c>
      <c r="G189" s="245"/>
      <c r="H189" s="245" t="s">
        <v>498</v>
      </c>
      <c r="I189" s="245" t="s">
        <v>499</v>
      </c>
      <c r="J189" s="305" t="s">
        <v>500</v>
      </c>
      <c r="K189" s="291"/>
    </row>
    <row r="190" spans="2:11" s="1" customFormat="1" ht="15" customHeight="1">
      <c r="B190" s="268"/>
      <c r="C190" s="304" t="s">
        <v>43</v>
      </c>
      <c r="D190" s="245"/>
      <c r="E190" s="245"/>
      <c r="F190" s="266" t="s">
        <v>411</v>
      </c>
      <c r="G190" s="245"/>
      <c r="H190" s="242" t="s">
        <v>501</v>
      </c>
      <c r="I190" s="245" t="s">
        <v>502</v>
      </c>
      <c r="J190" s="245"/>
      <c r="K190" s="291"/>
    </row>
    <row r="191" spans="2:11" s="1" customFormat="1" ht="15" customHeight="1">
      <c r="B191" s="268"/>
      <c r="C191" s="304" t="s">
        <v>503</v>
      </c>
      <c r="D191" s="245"/>
      <c r="E191" s="245"/>
      <c r="F191" s="266" t="s">
        <v>411</v>
      </c>
      <c r="G191" s="245"/>
      <c r="H191" s="245" t="s">
        <v>504</v>
      </c>
      <c r="I191" s="245" t="s">
        <v>446</v>
      </c>
      <c r="J191" s="245"/>
      <c r="K191" s="291"/>
    </row>
    <row r="192" spans="2:11" s="1" customFormat="1" ht="15" customHeight="1">
      <c r="B192" s="268"/>
      <c r="C192" s="304" t="s">
        <v>505</v>
      </c>
      <c r="D192" s="245"/>
      <c r="E192" s="245"/>
      <c r="F192" s="266" t="s">
        <v>411</v>
      </c>
      <c r="G192" s="245"/>
      <c r="H192" s="245" t="s">
        <v>506</v>
      </c>
      <c r="I192" s="245" t="s">
        <v>446</v>
      </c>
      <c r="J192" s="245"/>
      <c r="K192" s="291"/>
    </row>
    <row r="193" spans="2:11" s="1" customFormat="1" ht="15" customHeight="1">
      <c r="B193" s="268"/>
      <c r="C193" s="304" t="s">
        <v>507</v>
      </c>
      <c r="D193" s="245"/>
      <c r="E193" s="245"/>
      <c r="F193" s="266" t="s">
        <v>417</v>
      </c>
      <c r="G193" s="245"/>
      <c r="H193" s="245" t="s">
        <v>508</v>
      </c>
      <c r="I193" s="245" t="s">
        <v>446</v>
      </c>
      <c r="J193" s="245"/>
      <c r="K193" s="291"/>
    </row>
    <row r="194" spans="2:11" s="1" customFormat="1" ht="15" customHeight="1">
      <c r="B194" s="297"/>
      <c r="C194" s="306"/>
      <c r="D194" s="277"/>
      <c r="E194" s="277"/>
      <c r="F194" s="277"/>
      <c r="G194" s="277"/>
      <c r="H194" s="277"/>
      <c r="I194" s="277"/>
      <c r="J194" s="277"/>
      <c r="K194" s="298"/>
    </row>
    <row r="195" spans="2:11" s="1" customFormat="1" ht="18.75" customHeight="1">
      <c r="B195" s="279"/>
      <c r="C195" s="289"/>
      <c r="D195" s="289"/>
      <c r="E195" s="289"/>
      <c r="F195" s="299"/>
      <c r="G195" s="289"/>
      <c r="H195" s="289"/>
      <c r="I195" s="289"/>
      <c r="J195" s="289"/>
      <c r="K195" s="279"/>
    </row>
    <row r="196" spans="2:11" s="1" customFormat="1" ht="18.75" customHeight="1">
      <c r="B196" s="279"/>
      <c r="C196" s="289"/>
      <c r="D196" s="289"/>
      <c r="E196" s="289"/>
      <c r="F196" s="299"/>
      <c r="G196" s="289"/>
      <c r="H196" s="289"/>
      <c r="I196" s="289"/>
      <c r="J196" s="289"/>
      <c r="K196" s="279"/>
    </row>
    <row r="197" spans="2:11" s="1" customFormat="1" ht="18.75" customHeight="1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</row>
    <row r="198" spans="2:11" s="1" customFormat="1" ht="13.5">
      <c r="B198" s="234"/>
      <c r="C198" s="235"/>
      <c r="D198" s="235"/>
      <c r="E198" s="235"/>
      <c r="F198" s="235"/>
      <c r="G198" s="235"/>
      <c r="H198" s="235"/>
      <c r="I198" s="235"/>
      <c r="J198" s="235"/>
      <c r="K198" s="236"/>
    </row>
    <row r="199" spans="2:11" s="1" customFormat="1" ht="21">
      <c r="B199" s="237"/>
      <c r="C199" s="365" t="s">
        <v>509</v>
      </c>
      <c r="D199" s="365"/>
      <c r="E199" s="365"/>
      <c r="F199" s="365"/>
      <c r="G199" s="365"/>
      <c r="H199" s="365"/>
      <c r="I199" s="365"/>
      <c r="J199" s="365"/>
      <c r="K199" s="238"/>
    </row>
    <row r="200" spans="2:11" s="1" customFormat="1" ht="25.5" customHeight="1">
      <c r="B200" s="237"/>
      <c r="C200" s="307" t="s">
        <v>510</v>
      </c>
      <c r="D200" s="307"/>
      <c r="E200" s="307"/>
      <c r="F200" s="307" t="s">
        <v>511</v>
      </c>
      <c r="G200" s="308"/>
      <c r="H200" s="366" t="s">
        <v>512</v>
      </c>
      <c r="I200" s="366"/>
      <c r="J200" s="366"/>
      <c r="K200" s="238"/>
    </row>
    <row r="201" spans="2:11" s="1" customFormat="1" ht="5.25" customHeight="1">
      <c r="B201" s="268"/>
      <c r="C201" s="263"/>
      <c r="D201" s="263"/>
      <c r="E201" s="263"/>
      <c r="F201" s="263"/>
      <c r="G201" s="289"/>
      <c r="H201" s="263"/>
      <c r="I201" s="263"/>
      <c r="J201" s="263"/>
      <c r="K201" s="291"/>
    </row>
    <row r="202" spans="2:11" s="1" customFormat="1" ht="15" customHeight="1">
      <c r="B202" s="268"/>
      <c r="C202" s="245" t="s">
        <v>502</v>
      </c>
      <c r="D202" s="245"/>
      <c r="E202" s="245"/>
      <c r="F202" s="266" t="s">
        <v>44</v>
      </c>
      <c r="G202" s="245"/>
      <c r="H202" s="367" t="s">
        <v>513</v>
      </c>
      <c r="I202" s="367"/>
      <c r="J202" s="367"/>
      <c r="K202" s="291"/>
    </row>
    <row r="203" spans="2:11" s="1" customFormat="1" ht="15" customHeight="1">
      <c r="B203" s="268"/>
      <c r="C203" s="245"/>
      <c r="D203" s="245"/>
      <c r="E203" s="245"/>
      <c r="F203" s="266" t="s">
        <v>45</v>
      </c>
      <c r="G203" s="245"/>
      <c r="H203" s="367" t="s">
        <v>514</v>
      </c>
      <c r="I203" s="367"/>
      <c r="J203" s="367"/>
      <c r="K203" s="291"/>
    </row>
    <row r="204" spans="2:11" s="1" customFormat="1" ht="15" customHeight="1">
      <c r="B204" s="268"/>
      <c r="C204" s="245"/>
      <c r="D204" s="245"/>
      <c r="E204" s="245"/>
      <c r="F204" s="266" t="s">
        <v>48</v>
      </c>
      <c r="G204" s="245"/>
      <c r="H204" s="367" t="s">
        <v>515</v>
      </c>
      <c r="I204" s="367"/>
      <c r="J204" s="367"/>
      <c r="K204" s="291"/>
    </row>
    <row r="205" spans="2:11" s="1" customFormat="1" ht="15" customHeight="1">
      <c r="B205" s="268"/>
      <c r="C205" s="245"/>
      <c r="D205" s="245"/>
      <c r="E205" s="245"/>
      <c r="F205" s="266" t="s">
        <v>46</v>
      </c>
      <c r="G205" s="245"/>
      <c r="H205" s="367" t="s">
        <v>516</v>
      </c>
      <c r="I205" s="367"/>
      <c r="J205" s="367"/>
      <c r="K205" s="291"/>
    </row>
    <row r="206" spans="2:11" s="1" customFormat="1" ht="15" customHeight="1">
      <c r="B206" s="268"/>
      <c r="C206" s="245"/>
      <c r="D206" s="245"/>
      <c r="E206" s="245"/>
      <c r="F206" s="266" t="s">
        <v>47</v>
      </c>
      <c r="G206" s="245"/>
      <c r="H206" s="367" t="s">
        <v>517</v>
      </c>
      <c r="I206" s="367"/>
      <c r="J206" s="367"/>
      <c r="K206" s="291"/>
    </row>
    <row r="207" spans="2:11" s="1" customFormat="1" ht="15" customHeight="1">
      <c r="B207" s="268"/>
      <c r="C207" s="245"/>
      <c r="D207" s="245"/>
      <c r="E207" s="245"/>
      <c r="F207" s="266"/>
      <c r="G207" s="245"/>
      <c r="H207" s="245"/>
      <c r="I207" s="245"/>
      <c r="J207" s="245"/>
      <c r="K207" s="291"/>
    </row>
    <row r="208" spans="2:11" s="1" customFormat="1" ht="15" customHeight="1">
      <c r="B208" s="268"/>
      <c r="C208" s="245" t="s">
        <v>458</v>
      </c>
      <c r="D208" s="245"/>
      <c r="E208" s="245"/>
      <c r="F208" s="266" t="s">
        <v>81</v>
      </c>
      <c r="G208" s="245"/>
      <c r="H208" s="367" t="s">
        <v>518</v>
      </c>
      <c r="I208" s="367"/>
      <c r="J208" s="367"/>
      <c r="K208" s="291"/>
    </row>
    <row r="209" spans="2:11" s="1" customFormat="1" ht="15" customHeight="1">
      <c r="B209" s="268"/>
      <c r="C209" s="245"/>
      <c r="D209" s="245"/>
      <c r="E209" s="245"/>
      <c r="F209" s="266" t="s">
        <v>353</v>
      </c>
      <c r="G209" s="245"/>
      <c r="H209" s="367" t="s">
        <v>354</v>
      </c>
      <c r="I209" s="367"/>
      <c r="J209" s="367"/>
      <c r="K209" s="291"/>
    </row>
    <row r="210" spans="2:11" s="1" customFormat="1" ht="15" customHeight="1">
      <c r="B210" s="268"/>
      <c r="C210" s="245"/>
      <c r="D210" s="245"/>
      <c r="E210" s="245"/>
      <c r="F210" s="266" t="s">
        <v>351</v>
      </c>
      <c r="G210" s="245"/>
      <c r="H210" s="367" t="s">
        <v>519</v>
      </c>
      <c r="I210" s="367"/>
      <c r="J210" s="367"/>
      <c r="K210" s="291"/>
    </row>
    <row r="211" spans="2:11" s="1" customFormat="1" ht="15" customHeight="1">
      <c r="B211" s="309"/>
      <c r="C211" s="245"/>
      <c r="D211" s="245"/>
      <c r="E211" s="245"/>
      <c r="F211" s="266" t="s">
        <v>355</v>
      </c>
      <c r="G211" s="304"/>
      <c r="H211" s="368" t="s">
        <v>356</v>
      </c>
      <c r="I211" s="368"/>
      <c r="J211" s="368"/>
      <c r="K211" s="310"/>
    </row>
    <row r="212" spans="2:11" s="1" customFormat="1" ht="15" customHeight="1">
      <c r="B212" s="309"/>
      <c r="C212" s="245"/>
      <c r="D212" s="245"/>
      <c r="E212" s="245"/>
      <c r="F212" s="266" t="s">
        <v>357</v>
      </c>
      <c r="G212" s="304"/>
      <c r="H212" s="368" t="s">
        <v>520</v>
      </c>
      <c r="I212" s="368"/>
      <c r="J212" s="368"/>
      <c r="K212" s="310"/>
    </row>
    <row r="213" spans="2:11" s="1" customFormat="1" ht="15" customHeight="1">
      <c r="B213" s="309"/>
      <c r="C213" s="245"/>
      <c r="D213" s="245"/>
      <c r="E213" s="245"/>
      <c r="F213" s="266"/>
      <c r="G213" s="304"/>
      <c r="H213" s="295"/>
      <c r="I213" s="295"/>
      <c r="J213" s="295"/>
      <c r="K213" s="310"/>
    </row>
    <row r="214" spans="2:11" s="1" customFormat="1" ht="15" customHeight="1">
      <c r="B214" s="309"/>
      <c r="C214" s="245" t="s">
        <v>482</v>
      </c>
      <c r="D214" s="245"/>
      <c r="E214" s="245"/>
      <c r="F214" s="266">
        <v>1</v>
      </c>
      <c r="G214" s="304"/>
      <c r="H214" s="368" t="s">
        <v>521</v>
      </c>
      <c r="I214" s="368"/>
      <c r="J214" s="368"/>
      <c r="K214" s="310"/>
    </row>
    <row r="215" spans="2:11" s="1" customFormat="1" ht="15" customHeight="1">
      <c r="B215" s="309"/>
      <c r="C215" s="245"/>
      <c r="D215" s="245"/>
      <c r="E215" s="245"/>
      <c r="F215" s="266">
        <v>2</v>
      </c>
      <c r="G215" s="304"/>
      <c r="H215" s="368" t="s">
        <v>522</v>
      </c>
      <c r="I215" s="368"/>
      <c r="J215" s="368"/>
      <c r="K215" s="310"/>
    </row>
    <row r="216" spans="2:11" s="1" customFormat="1" ht="15" customHeight="1">
      <c r="B216" s="309"/>
      <c r="C216" s="245"/>
      <c r="D216" s="245"/>
      <c r="E216" s="245"/>
      <c r="F216" s="266">
        <v>3</v>
      </c>
      <c r="G216" s="304"/>
      <c r="H216" s="368" t="s">
        <v>523</v>
      </c>
      <c r="I216" s="368"/>
      <c r="J216" s="368"/>
      <c r="K216" s="310"/>
    </row>
    <row r="217" spans="2:11" s="1" customFormat="1" ht="15" customHeight="1">
      <c r="B217" s="309"/>
      <c r="C217" s="245"/>
      <c r="D217" s="245"/>
      <c r="E217" s="245"/>
      <c r="F217" s="266">
        <v>4</v>
      </c>
      <c r="G217" s="304"/>
      <c r="H217" s="368" t="s">
        <v>524</v>
      </c>
      <c r="I217" s="368"/>
      <c r="J217" s="368"/>
      <c r="K217" s="310"/>
    </row>
    <row r="218" spans="2:11" s="1" customFormat="1" ht="12.75" customHeight="1">
      <c r="B218" s="311"/>
      <c r="C218" s="312"/>
      <c r="D218" s="312"/>
      <c r="E218" s="312"/>
      <c r="F218" s="312"/>
      <c r="G218" s="312"/>
      <c r="H218" s="312"/>
      <c r="I218" s="312"/>
      <c r="J218" s="312"/>
      <c r="K218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PETR\Petr</dc:creator>
  <cp:keywords/>
  <dc:description/>
  <cp:lastModifiedBy>Dočkalová Zuzana</cp:lastModifiedBy>
  <dcterms:created xsi:type="dcterms:W3CDTF">2022-08-04T09:04:04Z</dcterms:created>
  <dcterms:modified xsi:type="dcterms:W3CDTF">2022-08-09T10:37:40Z</dcterms:modified>
  <cp:category/>
  <cp:version/>
  <cp:contentType/>
  <cp:contentStatus/>
</cp:coreProperties>
</file>