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Interiérové  vybaven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'01 - Interiérové  vybaven...'!$C$84:$K$551</definedName>
    <definedName name="_xlnm.Print_Area" localSheetId="1">'01 - Interiérové  vybaven...'!$C$4:$J$39,'01 - Interiérové  vybaven...'!$C$45:$J$66,'01 - Interiérové  vybaven...'!$C$72:$K$551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Interiérové  vybaven...'!$84:$84</definedName>
  </definedNames>
  <calcPr fullCalcOnLoad="1"/>
</workbook>
</file>

<file path=xl/sharedStrings.xml><?xml version="1.0" encoding="utf-8"?>
<sst xmlns="http://schemas.openxmlformats.org/spreadsheetml/2006/main" count="5109" uniqueCount="744">
  <si>
    <t>Export Komplet</t>
  </si>
  <si>
    <t>VZ</t>
  </si>
  <si>
    <t>2.0</t>
  </si>
  <si>
    <t>ZAMOK</t>
  </si>
  <si>
    <t>False</t>
  </si>
  <si>
    <t>{956a20f4-5d7c-489d-a41a-dc49d667359b}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</si>
  <si>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</si>
  <si>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</si>
  <si>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</si>
  <si>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</si>
  <si>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</si>
  <si>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</si>
  <si>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</si>
  <si>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</si>
  <si>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EM2017-145/INT22EX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</si>
  <si>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</si>
  <si>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</si>
  <si>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Kylešovice - Novostavba hasičské zbrojnice - vybavení interiéru</t>
  </si>
  <si>
    <t>KSO:</t>
  </si>
  <si>
    <t/>
  </si>
  <si>
    <t>CC-CZ:</t>
  </si>
  <si>
    <t>Místo:</t>
  </si>
  <si>
    <t>Opava Kylešovice</t>
  </si>
  <si>
    <t>Datum:</t>
  </si>
  <si>
    <t>7. 11. 2022</t>
  </si>
  <si>
    <t>Zadavatel:</t>
  </si>
  <si>
    <t>IČ:</t>
  </si>
  <si>
    <t>Statutární město Opava</t>
  </si>
  <si>
    <t>DIČ:</t>
  </si>
  <si>
    <t>Uchazeč:</t>
  </si>
  <si>
    <t>Vyplň údaj</t>
  </si>
  <si>
    <t>Projektant:</t>
  </si>
  <si>
    <t>Ateliér EMMET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</si>
  <si>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</si>
  <si>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</si>
  <si>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</si>
  <si>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</si>
  <si>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</si>
  <si>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</si>
  <si>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</si>
  <si>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</si>
  <si>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</si>
  <si>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</si>
  <si>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</si>
  <si>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</si>
  <si>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</si>
  <si>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</si>
  <si>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</si>
  <si>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</si>
  <si>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</si>
  <si>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</si>
  <si>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</si>
  <si>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</si>
  <si>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</si>
  <si>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</si>
  <si>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</si>
  <si>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</si>
  <si>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</si>
  <si>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</si>
  <si>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</si>
  <si>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</si>
  <si>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</si>
  <si>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</si>
  <si>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</si>
  <si>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</si>
  <si>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</si>
  <si>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</si>
  <si>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</si>
  <si>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</si>
  <si>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</si>
  <si>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</si>
  <si>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</si>
  <si>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</si>
  <si>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</si>
  <si>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</si>
  <si>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</si>
  <si>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</si>
  <si>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Interiérové  vybavení hasičské zbrojnice</t>
  </si>
  <si>
    <t>STA</t>
  </si>
  <si>
    <t>1</t>
  </si>
  <si>
    <t>{f20639f7-8b20-4e59-bd16-297df559c564}</t>
  </si>
  <si>
    <t>2</t>
  </si>
  <si>
    <t>KRYCÍ LIST SOUPISU PRACÍ</t>
  </si>
  <si>
    <t>Objekt:</t>
  </si>
  <si>
    <t>01 - Interiérové  vybavení hasičské zbrojnice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</si>
  <si>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</si>
  <si>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</si>
  <si>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</si>
  <si>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</si>
  <si>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</si>
  <si>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725 - Zdravotechnika - zařizovací předměty</t>
  </si>
  <si>
    <t xml:space="preserve">    742 - Elektroinstalace - slaboproud</t>
  </si>
  <si>
    <t xml:space="preserve">    766 - Konstrukce truhlářské</t>
  </si>
  <si>
    <t xml:space="preserve">    767 - Konstrukce zámečnické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</si>
  <si>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</si>
  <si>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</si>
  <si>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</si>
  <si>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</si>
  <si>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</si>
  <si>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</si>
  <si>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</si>
  <si>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</si>
  <si>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</si>
  <si>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</si>
  <si>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</si>
  <si>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</si>
  <si>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</si>
  <si>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</si>
  <si>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</si>
  <si>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</si>
  <si>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</si>
  <si>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725</t>
  </si>
  <si>
    <t>Zdravotechnika - zařizovací předměty</t>
  </si>
  <si>
    <t>K</t>
  </si>
  <si>
    <t>725291RP14</t>
  </si>
  <si>
    <t>Doplňky zařízení koupelen a záchodů nerezové držák WC štětky</t>
  </si>
  <si>
    <t>soubor</t>
  </si>
  <si>
    <t>VLASTNÍ</t>
  </si>
  <si>
    <t>16</t>
  </si>
  <si>
    <t>11347933</t>
  </si>
  <si>
    <t>PP</t>
  </si>
  <si>
    <t>VV</t>
  </si>
  <si>
    <t>"podrobnosti viz. dokument návrh vybavení interiéru"</t>
  </si>
  <si>
    <t xml:space="preserve">" dodávka + montáž kompletní řešení" </t>
  </si>
  <si>
    <t>"vybavení koupelny  2.04 a 2.07– vždy zajistit jednotný designový typ a řadu všech navržených výrobků"</t>
  </si>
  <si>
    <t>"m.č. 2.04 a 2.07" 2</t>
  </si>
  <si>
    <t>Součet</t>
  </si>
  <si>
    <t>4</t>
  </si>
  <si>
    <t>725291RP13</t>
  </si>
  <si>
    <t>Doplňky zařízení koupelen a záchodů nerezové držák zubních kartáčků včetně skleničky</t>
  </si>
  <si>
    <t>-523708670</t>
  </si>
  <si>
    <t>3</t>
  </si>
  <si>
    <t>725291RP15</t>
  </si>
  <si>
    <t>Doplňky zařízení koupelen a záchodů nerezové držák toaletního papíru</t>
  </si>
  <si>
    <t>1120975285</t>
  </si>
  <si>
    <t>725291RP16</t>
  </si>
  <si>
    <t>Doplňky zařízení koupelen a záchodů nerezové dvojitý věšák na ručníky</t>
  </si>
  <si>
    <t>2028272603</t>
  </si>
  <si>
    <t>5</t>
  </si>
  <si>
    <t>725291RP1a</t>
  </si>
  <si>
    <t xml:space="preserve">Doplňky zařízení koupelen a záchodů nerezové dávkovač tekutého mýdla </t>
  </si>
  <si>
    <t>786886712</t>
  </si>
  <si>
    <t>"m.č. 2.18" 1</t>
  </si>
  <si>
    <t>"m.č. 2.19" 1</t>
  </si>
  <si>
    <t>"m.č. 2.20" 1</t>
  </si>
  <si>
    <t>6</t>
  </si>
  <si>
    <t>725291RP4</t>
  </si>
  <si>
    <t>Doplňky zařízení koupelen a záchodů nerezové elektrický osoušeč rukou tryskový (včetně dodávky a montáže napojení na EL)</t>
  </si>
  <si>
    <t>-1527423786</t>
  </si>
  <si>
    <t>"infračervený senzor pro bezdotykový provoz</t>
  </si>
  <si>
    <t>"světelná kontrolka s funkcí odpočítávání času</t>
  </si>
  <si>
    <t xml:space="preserve">"automatické vypnutí po 25 sekundách </t>
  </si>
  <si>
    <t>"žáruvzdorný odolný plastový kryt ve stříbrné barvě</t>
  </si>
  <si>
    <t>"Rozměry (šxvxh):  max 300x max 600x max 190 mm</t>
  </si>
  <si>
    <t>"m.č. 1.04 a 1.05" 1</t>
  </si>
  <si>
    <t>"m.č. 1.06 a 1.09" 1</t>
  </si>
  <si>
    <t>7</t>
  </si>
  <si>
    <t>725291RP1</t>
  </si>
  <si>
    <t>Doplňky zařízení koupelen a záchodů plastové dávkovač tekutého mýdla na 500 ml</t>
  </si>
  <si>
    <t>1729704074</t>
  </si>
  <si>
    <t>"rozměry: 125x105x170 mm"</t>
  </si>
  <si>
    <t xml:space="preserve">"v m.č. 1.04 a 1.05, 1.06 a 1.09, 2.09 a 2.14, 2.11, 2.12, 2.15, 2.16  dodržet jednotnou designovou řadu a typ doplňků" </t>
  </si>
  <si>
    <t>"m.č. 2.09 a 2.14" 2</t>
  </si>
  <si>
    <t>"m.č. 2.21" 1</t>
  </si>
  <si>
    <t>"m.č. 2.22" 1</t>
  </si>
  <si>
    <t>8</t>
  </si>
  <si>
    <t>725291521</t>
  </si>
  <si>
    <t>Doplňky zařízení koupelen a záchodů plastové zásobník toaletních papírů</t>
  </si>
  <si>
    <t>CS ÚRS 2022 02</t>
  </si>
  <si>
    <t>-1078788644</t>
  </si>
  <si>
    <t>Online PSC</t>
  </si>
  <si>
    <t>https://podminky.urs.cz/item/CS_URS_2022_02/725291521</t>
  </si>
  <si>
    <t>"rozměry: 130x240x260 mm"</t>
  </si>
  <si>
    <t>"m.č. 1.06 a 1.09" 2</t>
  </si>
  <si>
    <t>"m.č. 2.11 a 2.12" 2</t>
  </si>
  <si>
    <t>"m.č. 2.15 a 2.16" 2</t>
  </si>
  <si>
    <t>9</t>
  </si>
  <si>
    <t>725291531</t>
  </si>
  <si>
    <t>Doplňky zařízení koupelen a záchodů plastové zásobník papírových ručníků</t>
  </si>
  <si>
    <t>-915658492</t>
  </si>
  <si>
    <t>https://podminky.urs.cz/item/CS_URS_2022_02/725291531</t>
  </si>
  <si>
    <t>"rozměry: 95x275x225 mm"</t>
  </si>
  <si>
    <t>10</t>
  </si>
  <si>
    <t>725291RP2</t>
  </si>
  <si>
    <t>Doplňky zařízení koupelen a záchodů plastové odpadkový koš závěsný objem 8 l</t>
  </si>
  <si>
    <t>831887575</t>
  </si>
  <si>
    <t>"rozměry: 21x26,8x23,0 cm"</t>
  </si>
  <si>
    <t>11</t>
  </si>
  <si>
    <t>725291RP3</t>
  </si>
  <si>
    <t>Doplňky zařízení koupelen a záchodů plastové odpadkový koš závěsný objem 14 l</t>
  </si>
  <si>
    <t>1532397487</t>
  </si>
  <si>
    <t>"rozměry: 21x26,8x39,0 cm"</t>
  </si>
  <si>
    <t>"m.č. 1.11" 1</t>
  </si>
  <si>
    <t>"m.č. 1.12" 1</t>
  </si>
  <si>
    <t>"m.č. 1.13" 1</t>
  </si>
  <si>
    <t>"m.č. 1.14" 1</t>
  </si>
  <si>
    <t>12</t>
  </si>
  <si>
    <t>725291RP5a</t>
  </si>
  <si>
    <t>Doplňky zařízení koupelen a záchodů nerezové háčky na stěnu</t>
  </si>
  <si>
    <t>1186232911</t>
  </si>
  <si>
    <t>"m.č. 2.04 a 2.07"  2+2</t>
  </si>
  <si>
    <t>13</t>
  </si>
  <si>
    <t>725319111</t>
  </si>
  <si>
    <t>Montáž dřezu ostatních typů</t>
  </si>
  <si>
    <t>-1240809386</t>
  </si>
  <si>
    <t>Dřezy bez výtokových armatur montáž dřezů ostatních typů</t>
  </si>
  <si>
    <t>https://podminky.urs.cz/item/CS_URS_2022_02/725319111</t>
  </si>
  <si>
    <t>" podrobnosti viz. návrh vybavení interiéru"</t>
  </si>
  <si>
    <t xml:space="preserve">"v cene bude zahrnut materiál a montáž potřebná pro napojení na IS" </t>
  </si>
  <si>
    <t>14</t>
  </si>
  <si>
    <t>M</t>
  </si>
  <si>
    <t>RMAT0001.1</t>
  </si>
  <si>
    <t xml:space="preserve">nerezový mycí stůl s plnou odkládací policí a dřezem </t>
  </si>
  <si>
    <t>kus</t>
  </si>
  <si>
    <t>32</t>
  </si>
  <si>
    <t>1081871631</t>
  </si>
  <si>
    <t>725813RP8</t>
  </si>
  <si>
    <t>Montáž průmyslové pračky (včetně potřebných úprav IS a materiálu)</t>
  </si>
  <si>
    <t>-317940402</t>
  </si>
  <si>
    <t xml:space="preserve">" montáž kompletní řešení" </t>
  </si>
  <si>
    <t>RMAT0004</t>
  </si>
  <si>
    <t>průmyslová vysokootáčková pračka na zásahové oděvy</t>
  </si>
  <si>
    <t>29287739</t>
  </si>
  <si>
    <t xml:space="preserve">" dodávka kompletní řešení" </t>
  </si>
  <si>
    <t>17</t>
  </si>
  <si>
    <t>725813RP9</t>
  </si>
  <si>
    <t>Montáž průmyslové sušičky (včetně potřebných úprav IS a materiálu)</t>
  </si>
  <si>
    <t>645296007</t>
  </si>
  <si>
    <t>18</t>
  </si>
  <si>
    <t>RMAT0005</t>
  </si>
  <si>
    <t>průmyslová vysokootáčková sušička na zásahové oděvy</t>
  </si>
  <si>
    <t>1231226014</t>
  </si>
  <si>
    <t>19</t>
  </si>
  <si>
    <t>998725202</t>
  </si>
  <si>
    <t>Přesun hmot procentní pro zařizovací předměty v objektech v přes 6 do 12 m</t>
  </si>
  <si>
    <t>%</t>
  </si>
  <si>
    <t>-872349401</t>
  </si>
  <si>
    <t>Přesun hmot pro zařizovací předměty stanovený procentní sazbou (%) z ceny vodorovná dopravní vzdálenost do 50 m v objektech výšky přes 6 do 12 m</t>
  </si>
  <si>
    <t>https://podminky.urs.cz/item/CS_URS_2022_02/998725202</t>
  </si>
  <si>
    <t>742</t>
  </si>
  <si>
    <t>Elektroinstalace - slaboproud</t>
  </si>
  <si>
    <t>20</t>
  </si>
  <si>
    <t>742420RP22</t>
  </si>
  <si>
    <t>Montáž  a zapojení televize včetně nástěného držáku</t>
  </si>
  <si>
    <t>-1416981536</t>
  </si>
  <si>
    <t>Montáž a zapojení televize včetně nástěného držáku</t>
  </si>
  <si>
    <t xml:space="preserve">" montáž včetně sestavení - kompletní řešení" </t>
  </si>
  <si>
    <t>"m.č. 2.05 a 2.08" 2</t>
  </si>
  <si>
    <t>RMAT0010</t>
  </si>
  <si>
    <t>televize + nástěnný držák (m.č. 2.05 a 2.08)</t>
  </si>
  <si>
    <t>1423046144</t>
  </si>
  <si>
    <t xml:space="preserve">" kompletní řešení" </t>
  </si>
  <si>
    <t>22</t>
  </si>
  <si>
    <t>RMAT0011</t>
  </si>
  <si>
    <t>televize + nástěnný držák (m.č. 2.20)</t>
  </si>
  <si>
    <t>505476281</t>
  </si>
  <si>
    <t>"Televize SMART LED, 165cm, 4K Ultra HD, 50Hz, Direct LED, HDR10, HLG, DVB-T2/S2/C, H.265/HEVC, 3× HDMI, 1× USB, CI+, USB nahrávání, LAN, WiFi"</t>
  </si>
  <si>
    <t>"Bluetooth, DLNA, Miracast, HbbTV 2.0, , Přehrávání 360° videa, Amazon Alexa, Apple Airplay 2, párování s mobilním zařízením, WebOS, VESA 300×300"</t>
  </si>
  <si>
    <t>"repro 20W, Dolby Digital AC3, Dolby Digital AC4, Ultra Surround, en. třída G"</t>
  </si>
  <si>
    <t>23</t>
  </si>
  <si>
    <t>742420RP30a</t>
  </si>
  <si>
    <t>PC vybavení pracovního místa m.č. 1.15 (garáž)</t>
  </si>
  <si>
    <t>kompl</t>
  </si>
  <si>
    <t>1666536099</t>
  </si>
  <si>
    <t>"v ceně je montáž dodávka, sestavení komponentů a napojení na silnoproudé a slaboproudé elektroinstalace"  1</t>
  </si>
  <si>
    <t>"LCD monitor 27" Full HD 1920 × 1080, antireflexní, 16:9, 4 ms, 75Hz, FreeSync, 300 cd/m2, kontrast 1000:1 "</t>
  </si>
  <si>
    <t>"DisplayPort 1.2,HDMI 1.4, sluchátkový výstup, nastavitelná výška, pivot, VESA, spotřeba v SDR režimu 16kWh/1000h</t>
  </si>
  <si>
    <t>"Držák monitoru  nástěnný, 100×100, nosnost 20 kg, náklon -20° až 20°, natočení 180°, šířka instalačního plátu 69 mm, montážní sada"</t>
  </si>
  <si>
    <t>"systém pro uspořádání kabelů, montážní materiál"</t>
  </si>
  <si>
    <t>"All-in-one počítač, 23.8" IPS Full HD displej, čtyřjádrový procesor Intel Core i5-1035G1 (1 GHz), 8 GB paměti DDR4, grafická karta Intel UHD G1"</t>
  </si>
  <si>
    <t>"256 GB SSD, bez mechaniky, WiFi ac, Bluetooth 5.0, 4 x USB 2.0, 2 x USB 3.1 (Gen 2), HDMI vstup/výstup, HD kamera, stereo reproduktory"</t>
  </si>
  <si>
    <t>"čtečka paměťových karet, klávesnice a myš, OS Windows 10 Pro. Je kompatibilní s VESA držáky"</t>
  </si>
  <si>
    <t>"Barevná LED tiskárna</t>
  </si>
  <si>
    <t>"rychlost tisku až 33 stránek A4 za minutu, první výtisk už za 7,1/s , vysoké rozlišení 1200 x 1200 dpi doporučený tisk 750 - 4000 stránek za měsíc"</t>
  </si>
  <si>
    <t>" 1 GB paměti, 250 listů na vstupu a 100 listů na výstupu, rozhraní USB 2.0, LAN, WiFi, bezdrátové přímé připojení, automatický oboustranný tisk.. "</t>
  </si>
  <si>
    <t>"Rozměry max: 430 × 430 × 310 mm, hmotnost do: 19 kg"</t>
  </si>
  <si>
    <t>24</t>
  </si>
  <si>
    <t>742420RP30b</t>
  </si>
  <si>
    <t>PC vybavení pracovního místa m.č. 2.18  (kancelář velitele jednotky)</t>
  </si>
  <si>
    <t>-929963044</t>
  </si>
  <si>
    <t>PC vybavení pracovního místa m.č. 2.18 (kancelář velitele jednotky)</t>
  </si>
  <si>
    <t>"LCD monitor s úhlopříčku 23.8", FHD rozlišení 1920 x 1080 px, typ displeje IPS, povrch displeje matný, jas 250 cd/m2, kontrast 1000:1"</t>
  </si>
  <si>
    <t>"pozorovací úhly 178° horizontálně i vertikálně, dobu odezvy max. 5 ms"</t>
  </si>
  <si>
    <t xml:space="preserve"> "konektory VGA, DVI-D, HDMI 1.4, DP 1.2, USB 3.0 x2, USB 2.0 x2. , vestavěné reproduktory"</t>
  </si>
  <si>
    <t>"Bezdrátová myš, optická, 800 - 1200 - 1600 DPI, odezva 8 ms, dosah až 10 m, technologie power saving mode, bez podsvícení, 4 tlačítka"</t>
  </si>
  <si>
    <t>"životnost až 3 000 000 kliků, pro praváky, velikost M, Plug &amp; Play, 1x AA baterie (v balení), 2.4 Ghz USB-A přijímač"</t>
  </si>
  <si>
    <t>"Bezdrátová klávesnice , mechanická, nízkoprofilové klávesy, spínače Logitech GL Tactile, dynamické podsvícení, makro programovatelné klávesy"</t>
  </si>
  <si>
    <t>"mezinárodní lokalizace kláves, Bluetooth, vyměnitelná tlačítka, černá"</t>
  </si>
  <si>
    <t>"Myš i klávesnice kompatibilní s SW Windows 11"</t>
  </si>
  <si>
    <t>25</t>
  </si>
  <si>
    <t>742420RP30e</t>
  </si>
  <si>
    <t>PC vybavení pracovního místa m.č. 2.19  (kancelář velitelů)</t>
  </si>
  <si>
    <t>-529711729</t>
  </si>
  <si>
    <t>PC vybavení pracovního místa m.č. 2.19 (kancelář velitelů)</t>
  </si>
  <si>
    <t>"v ceně je montáž dodávka, sestavení komponentů a napojení na silnoproudé a slaboproudé elektroinstalace"  2</t>
  </si>
  <si>
    <t>"Notebook, 15.6" displej (1920 x 1080 pixelů, IPS, 250 nitů). Hardware: 6jádrový procesor AMD Ryzen 5 PRO 5675U (2.3/4.3GHz, 12 vláken, 16MB)"</t>
  </si>
  <si>
    <t>"8GB operační paměti DDR4, disk 512GB SSD PCIe NVMe, grafika AMD Radeon Graphics. Vybraná rozhraní: WiFi ax, Bluetooth 5.2, GLAN"</t>
  </si>
  <si>
    <t>"HDMI, kombinovaný audio konektor, USB (3x 3.0, 1x USB4 Type-C). Výbava: HD kamera, podsvícená klávesnice, operační systém Windows 11 Pro"</t>
  </si>
  <si>
    <t xml:space="preserve"> "Licence Microsoft 365 aplikace: Word, Excel, PowerPoint, Outlook, OneNote, Access, Publisher, OneDrive a Skype"</t>
  </si>
  <si>
    <t>"PRODUKT LOKALIZOVAN PRO CZ"</t>
  </si>
  <si>
    <t>"LCD Monitor s úhlopříčku 23.8", FHD rozlišení 1920 x 1080 px, typ displeje IPS, povrch displeje matný, jas 250 cd/m2, kontrast 1000:1"</t>
  </si>
  <si>
    <t>"pozorovací úhly 178° horizontálně i vertikálně, dobu odezvy max. 5 ms. Disponuje konektory VGA, DVI-D, HDMI 1.4, DP 1.2, USB 3.0 x2, USB 2.0 x2"</t>
  </si>
  <si>
    <t>"má vestavěné reproduktory"</t>
  </si>
  <si>
    <t>26</t>
  </si>
  <si>
    <t>742420RP35</t>
  </si>
  <si>
    <t>Vybavení místnosti  m.č. 2.22  (čajová kuchyňka)</t>
  </si>
  <si>
    <t>1397667210</t>
  </si>
  <si>
    <t>Vybavení místnosti m.č. 2.22 (čajová kuchyňka)</t>
  </si>
  <si>
    <t>"v ceně je montáž dodávka, sestavení komponentů a napojení na EL"  1</t>
  </si>
  <si>
    <t>"Automatický kávovar tlak 15 bar, samočisticí systém, objem nádržky na vodu 1,7 l, velikost zásobníku mlýnku 300 g, příkon 1500 W"</t>
  </si>
  <si>
    <t>"výškově nastavitelná výpusť kávy, keramický mlýnek, vyjímatelná spařovací jednotka, Automatický čistící a odvápňovací systém, šířka 28 cm"</t>
  </si>
  <si>
    <t xml:space="preserve">"výška 38,5 cm, hloubka 46,5 cm, hmotnost do 10 kg" </t>
  </si>
  <si>
    <t>27</t>
  </si>
  <si>
    <t>998742202</t>
  </si>
  <si>
    <t>Přesun hmot procentní pro slaboproud v objektech v do 12 m</t>
  </si>
  <si>
    <t>1643139264</t>
  </si>
  <si>
    <t>Přesun hmot pro slaboproud stanovený procentní sazbou (%) z ceny vodorovná dopravní vzdálenost do 50 m v objektech výšky přes 6 do 12 m</t>
  </si>
  <si>
    <t>https://podminky.urs.cz/item/CS_URS_2022_02/998742202</t>
  </si>
  <si>
    <t>766</t>
  </si>
  <si>
    <t>Konstrukce truhlářské</t>
  </si>
  <si>
    <t>28</t>
  </si>
  <si>
    <t>763411116</t>
  </si>
  <si>
    <t>Sanitární příčky do mokrého prostředí, kompaktní desky tl 13 mm</t>
  </si>
  <si>
    <t>m2</t>
  </si>
  <si>
    <t>572776555</t>
  </si>
  <si>
    <t>Sanitární příčky vhodné do mokrého prostředí dělící z kompaktních desek tl. 13 mm</t>
  </si>
  <si>
    <t>https://podminky.urs.cz/item/CS_URS_2022_02/763411116</t>
  </si>
  <si>
    <t xml:space="preserve">" dodávka + montáž +kompletní řešení včetně nerezové  horní hrazdy a nohy  " </t>
  </si>
  <si>
    <t>"m.č. 1.12"  1,0*2,0*2</t>
  </si>
  <si>
    <t>29</t>
  </si>
  <si>
    <t>766411RP13</t>
  </si>
  <si>
    <t>Montáž předsíňové stěny (včetně sestavení a  montážních prvků)</t>
  </si>
  <si>
    <t>1024516636</t>
  </si>
  <si>
    <t>Montáž předsíňové stěny (včetně sestavení a montážních prvků)</t>
  </si>
  <si>
    <t xml:space="preserve">"kompletní montáž  " </t>
  </si>
  <si>
    <t>"m.č. 2.03 a 2.06"  2</t>
  </si>
  <si>
    <t>30</t>
  </si>
  <si>
    <t>RMAT0009</t>
  </si>
  <si>
    <t xml:space="preserve">předsíňová stěna s odkládací polici, věšáky, šatní tyčí na kabáty, místem k sezení a malý botník  </t>
  </si>
  <si>
    <t>1995197497</t>
  </si>
  <si>
    <t>31</t>
  </si>
  <si>
    <t>766692RP8</t>
  </si>
  <si>
    <t>Montáž ostatních truhlářských konstrukcí nerezové háčky na stěnu</t>
  </si>
  <si>
    <t>-716560729</t>
  </si>
  <si>
    <t xml:space="preserve">" montáž včetně montážního materiálu - kompletní řešení" </t>
  </si>
  <si>
    <t>"m.č. 1.12" 2</t>
  </si>
  <si>
    <t>RMAT0003</t>
  </si>
  <si>
    <t xml:space="preserve">nerezové háčky na stěnu - lišta s pěti háčky </t>
  </si>
  <si>
    <t>1082287206</t>
  </si>
  <si>
    <t>33</t>
  </si>
  <si>
    <t>766699311</t>
  </si>
  <si>
    <t>Montáž ostatních truhlářských konstrukcí  tabulí jednodílných</t>
  </si>
  <si>
    <t>1094202498</t>
  </si>
  <si>
    <t>Montáž ostatních truhlářských konstrukcí tabulí jednodílných</t>
  </si>
  <si>
    <t>https://podminky.urs.cz/item/CS_URS_2022_02/766699311</t>
  </si>
  <si>
    <t>"m.č. 1.15" 1</t>
  </si>
  <si>
    <t>34</t>
  </si>
  <si>
    <t>RMAT0007</t>
  </si>
  <si>
    <t>magnetická popisová tabule 1800x1200 mm</t>
  </si>
  <si>
    <t>-27512631</t>
  </si>
  <si>
    <t>35</t>
  </si>
  <si>
    <t>RMAT0007a</t>
  </si>
  <si>
    <t>magnetická popisová tabule 2000x1200 mm</t>
  </si>
  <si>
    <t>589159326</t>
  </si>
  <si>
    <t>36</t>
  </si>
  <si>
    <t>766699RP11</t>
  </si>
  <si>
    <t>Montáž dílenského stolu (sestavení)</t>
  </si>
  <si>
    <t>-578467585</t>
  </si>
  <si>
    <t>"m.č. 1.15" 2</t>
  </si>
  <si>
    <t>37</t>
  </si>
  <si>
    <t>RMAT0008</t>
  </si>
  <si>
    <t xml:space="preserve">dílenský stůl 1600x600x840 mm </t>
  </si>
  <si>
    <t>1204382980</t>
  </si>
  <si>
    <t>38</t>
  </si>
  <si>
    <t>766699RP7</t>
  </si>
  <si>
    <t>Montáž truhlářských prvků  lavic š do 600 mm</t>
  </si>
  <si>
    <t>673112414</t>
  </si>
  <si>
    <t>Montáž truhlářských prvků lavic š do 600 mm</t>
  </si>
  <si>
    <t xml:space="preserve">"sestavení včetně  montáže kompletní řešení" </t>
  </si>
  <si>
    <t>"m.č. 1.11" 2</t>
  </si>
  <si>
    <t>39</t>
  </si>
  <si>
    <t>RMAT0002</t>
  </si>
  <si>
    <t>šatní lavice s botníkem délky 1500 mm</t>
  </si>
  <si>
    <t>-2012764134</t>
  </si>
  <si>
    <t>40</t>
  </si>
  <si>
    <t>766821RP23</t>
  </si>
  <si>
    <t>Montáž a sestavení skříně  dvoukřídlové</t>
  </si>
  <si>
    <t>1622621868</t>
  </si>
  <si>
    <t>Montáž a sestavení skříně dvoukřídlové</t>
  </si>
  <si>
    <t xml:space="preserve">"m.č. 2.18" </t>
  </si>
  <si>
    <t>"šatní skříň 800x420x1781" 1</t>
  </si>
  <si>
    <t>"kancelářská skříň kombinovaná 800x420x1781" 1</t>
  </si>
  <si>
    <t xml:space="preserve">"kancelářská skříň s dveřmi 800x420x1087"1 </t>
  </si>
  <si>
    <t xml:space="preserve">"m.č. 2.19" </t>
  </si>
  <si>
    <t>"kancelářská skříň kombinovaná 800x420x1781" 4</t>
  </si>
  <si>
    <t>"kancelářská skříň s dveřmi 800x420x761" 2</t>
  </si>
  <si>
    <t>41</t>
  </si>
  <si>
    <t>RMAT0011a</t>
  </si>
  <si>
    <t>šatní skříň s výsuvem 800x420x1781 mm</t>
  </si>
  <si>
    <t>-1075681483</t>
  </si>
  <si>
    <t>"m.č.  2.18" 1</t>
  </si>
  <si>
    <t>"m.č.  2.19" 1</t>
  </si>
  <si>
    <t>42</t>
  </si>
  <si>
    <t>RMAT0011b</t>
  </si>
  <si>
    <t>kancelářská  skříň  kombinovaná 800x420x1781 mm</t>
  </si>
  <si>
    <t>847496545</t>
  </si>
  <si>
    <t>"m.č.  2.19" 2+2</t>
  </si>
  <si>
    <t>43</t>
  </si>
  <si>
    <t>RMAT0011c</t>
  </si>
  <si>
    <t>kancelářská  skříň s dveřmi 800x420x1087 mm</t>
  </si>
  <si>
    <t>-943903403</t>
  </si>
  <si>
    <t>44</t>
  </si>
  <si>
    <t>RMAT0011c.1</t>
  </si>
  <si>
    <t>kancelářská  skříň s dveřmi 800x420x761 mm</t>
  </si>
  <si>
    <t>1401163338</t>
  </si>
  <si>
    <t>"m.č.  2.19" 2</t>
  </si>
  <si>
    <t>45</t>
  </si>
  <si>
    <t>766821RP19</t>
  </si>
  <si>
    <t>Dodávka a sestavení postele jednolůžkové  s úložným prostorem včetně lamelového roštu a matrace</t>
  </si>
  <si>
    <t>-1573961095</t>
  </si>
  <si>
    <t>Dodávka a sestavení postele jednolůžkové s úložným prostorem včetně lamelového roštu a matrace</t>
  </si>
  <si>
    <t>"postel 900/2000 mm</t>
  </si>
  <si>
    <t>"m.č. 2.05 a 2.08" 2+2</t>
  </si>
  <si>
    <t>46</t>
  </si>
  <si>
    <t>766821RP17</t>
  </si>
  <si>
    <t xml:space="preserve">Montáž úzké komody se zásuvkami </t>
  </si>
  <si>
    <t>-651282242</t>
  </si>
  <si>
    <t>47</t>
  </si>
  <si>
    <t>RMAT00018</t>
  </si>
  <si>
    <t>úzká komoda se zásuvkami 60x35x98,5 cm</t>
  </si>
  <si>
    <t>-1332139576</t>
  </si>
  <si>
    <t>48</t>
  </si>
  <si>
    <t>766821RP20</t>
  </si>
  <si>
    <t>Montáž dřevěné skříňky nízké s dvířky a policemi 900x350x500 mm</t>
  </si>
  <si>
    <t>-396118311</t>
  </si>
  <si>
    <t>49</t>
  </si>
  <si>
    <t>RMAT00021</t>
  </si>
  <si>
    <t>dřevěná skříňka  nízká s dvířky a policemi 900x350x500 mm</t>
  </si>
  <si>
    <t>1929293995</t>
  </si>
  <si>
    <t>50</t>
  </si>
  <si>
    <t>766821RP24</t>
  </si>
  <si>
    <t>Montáž kancelářských skříní jednokřídlých nebo s policemi</t>
  </si>
  <si>
    <t>773946218</t>
  </si>
  <si>
    <t>"m.č. 2.18"</t>
  </si>
  <si>
    <t>"skříň s dveřmi 400x420x1087 " 1</t>
  </si>
  <si>
    <t>"skříň kombinovaná 400x420x1781" 1</t>
  </si>
  <si>
    <t>"m.č. 2.19"</t>
  </si>
  <si>
    <t>"skříň s policemi 400x420x1781" 1</t>
  </si>
  <si>
    <t>51</t>
  </si>
  <si>
    <t>RMAT00023</t>
  </si>
  <si>
    <t>nízká kancelářská skříň s dveřmi 400x420x1087 mm</t>
  </si>
  <si>
    <t>1328617691</t>
  </si>
  <si>
    <t>52</t>
  </si>
  <si>
    <t>RMAT00024</t>
  </si>
  <si>
    <t>kancelářská skříň kombinovanás dveřmi a policemi 400x420x1781 mm</t>
  </si>
  <si>
    <t>1555268161</t>
  </si>
  <si>
    <t>kancelářská skříň kombinovaná s dveřmi a policemi 400x420x1781 mm</t>
  </si>
  <si>
    <t>53</t>
  </si>
  <si>
    <t>RMAT00024.1</t>
  </si>
  <si>
    <t>kancelářská skříň s policemi 400x420x1781 mm</t>
  </si>
  <si>
    <t>581509515</t>
  </si>
  <si>
    <t>54</t>
  </si>
  <si>
    <t>766821RP25</t>
  </si>
  <si>
    <t>Dodávka a montáž vybavení m.č. 2.20 (denní místnost, přípravna)</t>
  </si>
  <si>
    <t>-586050681</t>
  </si>
  <si>
    <t>"v ceně je sestavení,  montáž, dodávka, montážní prostředky "  1</t>
  </si>
  <si>
    <t>"stolová deska včetně vybavení 2,0x0,9m tl. 36 mm - 4 ks"</t>
  </si>
  <si>
    <t xml:space="preserve">"stolové nohy kulaté v. cca 72 cm- 4x4 ks" </t>
  </si>
  <si>
    <t xml:space="preserve">"židle ke stolům - 24 ks" </t>
  </si>
  <si>
    <t>55</t>
  </si>
  <si>
    <t>766821RP26</t>
  </si>
  <si>
    <t>Dodávka montáž zrcadla v rámu 35x54 cm</t>
  </si>
  <si>
    <t>-52568796</t>
  </si>
  <si>
    <t>56</t>
  </si>
  <si>
    <t>766821RP26A</t>
  </si>
  <si>
    <t>Dodávka a montáž kulatého zrcadla v rámu pr. 39 cm</t>
  </si>
  <si>
    <t>1597601354</t>
  </si>
  <si>
    <t>57</t>
  </si>
  <si>
    <t>766821RP31</t>
  </si>
  <si>
    <t>Jednací stoly a židle m.č. 2.21 ( zasedací místnost, štáb)</t>
  </si>
  <si>
    <t>-1151274180</t>
  </si>
  <si>
    <t>" vybavení  zasadací místnosti a štábu"</t>
  </si>
  <si>
    <t>"stolová deska včetně vybavení 2,0x0,9 m tl. 36 mm - 10 ks"</t>
  </si>
  <si>
    <t xml:space="preserve">"stolové nohy kulaté v. cca 72,0 cm- 4x10 ks" </t>
  </si>
  <si>
    <t>"židle k jednacím stolům - 60 ks</t>
  </si>
  <si>
    <t>"rohová přístavba ke  stolům 900/900  2 ks"</t>
  </si>
  <si>
    <t>58</t>
  </si>
  <si>
    <t>766821RP42</t>
  </si>
  <si>
    <t>Dodávka a  montáž nástěnného věšáku včetně zadní desky m.č. 2.21 (zasedací místnost, štáb)</t>
  </si>
  <si>
    <t>1001448760</t>
  </si>
  <si>
    <t>Dodávka a montáž nástěnného věšáku včetně zadní desky m.č. 2.21 (zasedací místnost, štáb)</t>
  </si>
  <si>
    <t>"nástěnný věšák "</t>
  </si>
  <si>
    <t>"zádová deska 2x 2000/1275mm – NUTNO ZAMĚŘIT "</t>
  </si>
  <si>
    <t>"šířka: 2550mm(koresponduje s barevným rozhraním podlahového vinylu) "</t>
  </si>
  <si>
    <t>"výška:   2000mm ( osadit nad soklovou lištu) "</t>
  </si>
  <si>
    <t>"materiál: laminovaná DTdeska min. 16mm ABS hrany min. 2,0mm v barvě dekoru"</t>
  </si>
  <si>
    <t>"laminovaná DTdeska min. 16mm ABS hrany min. 2,0mm v barvě dekoru"</t>
  </si>
  <si>
    <t>"šedý beton ( stolové desky) + typové  trojháčky 15 ks"</t>
  </si>
  <si>
    <t>59</t>
  </si>
  <si>
    <t>766821RP6</t>
  </si>
  <si>
    <t>Montáž  skříně šatní vysoké dvoudílné</t>
  </si>
  <si>
    <t>487777706</t>
  </si>
  <si>
    <t>Montáž skříně šatní vysoké dvoudílné</t>
  </si>
  <si>
    <t>"rozměry: 500x600x1920 cm"</t>
  </si>
  <si>
    <t>"m.č. 1.11" 23</t>
  </si>
  <si>
    <t>60</t>
  </si>
  <si>
    <t>RMAT0001</t>
  </si>
  <si>
    <t>skříň šatní dvoudílná 500x600x1920 mm+sokl, uzamykatelná</t>
  </si>
  <si>
    <t>-290365073</t>
  </si>
  <si>
    <t>61</t>
  </si>
  <si>
    <t>766821RP29</t>
  </si>
  <si>
    <t>174246046</t>
  </si>
  <si>
    <t>Vytvoření jednoho pracovního místa - 2.18 kancelář velitele jednotky</t>
  </si>
  <si>
    <t>"kancelářský stůl 0,8-1,2x1,8 m  1 ks"</t>
  </si>
  <si>
    <t>"kancelářský stůl  0,8x1,8 m 2 ks"</t>
  </si>
  <si>
    <t>"rohová část kancelářského stolu 0,8x0,8 m 1 ks"</t>
  </si>
  <si>
    <t>"kancelářská židle 1 ks"</t>
  </si>
  <si>
    <t xml:space="preserve">"konferenční židle 6 ks" </t>
  </si>
  <si>
    <t xml:space="preserve">"mobilní kontejner  4 zásuvky  432x622x616 mm - 1 ks" </t>
  </si>
  <si>
    <t>62</t>
  </si>
  <si>
    <t>766821RP30</t>
  </si>
  <si>
    <t>Vytvoření jednoho pracovního místa - 2.19 ( kancelář velitelů)</t>
  </si>
  <si>
    <t>10103038</t>
  </si>
  <si>
    <t>" vybavení celkem pro 2 místa"</t>
  </si>
  <si>
    <t>"kancelářská židle 2 ks"</t>
  </si>
  <si>
    <t xml:space="preserve">"jednací židle 2 ks" </t>
  </si>
  <si>
    <t>"kancelářský stůl 0,8-1,2x1,8 m  2 ks"</t>
  </si>
  <si>
    <t>"přístavba pro kancelářské stoly 160/45 cm"</t>
  </si>
  <si>
    <t xml:space="preserve">"mobilní kontejner  4 zásuvky  432x622x616 mm - 2 ks" </t>
  </si>
  <si>
    <t>63</t>
  </si>
  <si>
    <t>998766202</t>
  </si>
  <si>
    <t>Přesun hmot procentní pro kce truhlářské v objektech v přes 6 do 12 m</t>
  </si>
  <si>
    <t>-474976620</t>
  </si>
  <si>
    <t>Přesun hmot pro konstrukce truhlářské stanovený procentní sazbou (%) z ceny vodorovná dopravní vzdálenost do 50 m v objektech výšky přes 6 do 12 m</t>
  </si>
  <si>
    <t>https://podminky.urs.cz/item/CS_URS_2022_02/998766202</t>
  </si>
  <si>
    <t>767</t>
  </si>
  <si>
    <t>Konstrukce zámečnické</t>
  </si>
  <si>
    <t>64</t>
  </si>
  <si>
    <t>767610RP13</t>
  </si>
  <si>
    <t>Dodávka a montáž univerzální kovové skříně uzamykatelné 900x400x1850 mm (sestavení, kotvení do stěny)</t>
  </si>
  <si>
    <t>ks</t>
  </si>
  <si>
    <t>-1658336038</t>
  </si>
  <si>
    <t>" regálový systém pro m.č. 1.16 " 2</t>
  </si>
  <si>
    <t>65</t>
  </si>
  <si>
    <t>998767202</t>
  </si>
  <si>
    <t>Přesun hmot procentní pro zámečnické konstrukce v objektech v přes 6 do 12 m</t>
  </si>
  <si>
    <t>1577043918</t>
  </si>
  <si>
    <t>Přesun hmot pro zámečnické konstrukce stanovený procentní sazbou (%) z ceny vodorovná dopravní vzdálenost do 50 m v objektech výšky přes 6 do 12 m</t>
  </si>
  <si>
    <t>https://podminky.urs.cz/item/CS_URS_2022_02/998767202</t>
  </si>
  <si>
    <t>VRN</t>
  </si>
  <si>
    <t>Vedlejší rozpočtové náklady</t>
  </si>
  <si>
    <t>66</t>
  </si>
  <si>
    <t>065002000</t>
  </si>
  <si>
    <t>Mimostaveništní doprava materiálů</t>
  </si>
  <si>
    <t>1024</t>
  </si>
  <si>
    <t>470818501</t>
  </si>
  <si>
    <t>https://podminky.urs.cz/item/CS_URS_2022_02/065002000</t>
  </si>
  <si>
    <t>"náklady na mimostaveništní dopravu materiálu " 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</si>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</sst>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25291521" TargetMode="External" /><Relationship Id="rId2" Type="http://schemas.openxmlformats.org/officeDocument/2006/relationships/hyperlink" Target="https://podminky.urs.cz/item/CS_URS_2022_02/725291531" TargetMode="External" /><Relationship Id="rId3" Type="http://schemas.openxmlformats.org/officeDocument/2006/relationships/hyperlink" Target="https://podminky.urs.cz/item/CS_URS_2022_02/725319111" TargetMode="External" /><Relationship Id="rId4" Type="http://schemas.openxmlformats.org/officeDocument/2006/relationships/hyperlink" Target="https://podminky.urs.cz/item/CS_URS_2022_02/998725202" TargetMode="External" /><Relationship Id="rId5" Type="http://schemas.openxmlformats.org/officeDocument/2006/relationships/hyperlink" Target="https://podminky.urs.cz/item/CS_URS_2022_02/998742202" TargetMode="External" /><Relationship Id="rId6" Type="http://schemas.openxmlformats.org/officeDocument/2006/relationships/hyperlink" Target="https://podminky.urs.cz/item/CS_URS_2022_02/763411116" TargetMode="External" /><Relationship Id="rId7" Type="http://schemas.openxmlformats.org/officeDocument/2006/relationships/hyperlink" Target="https://podminky.urs.cz/item/CS_URS_2022_02/766699311" TargetMode="External" /><Relationship Id="rId8" Type="http://schemas.openxmlformats.org/officeDocument/2006/relationships/hyperlink" Target="https://podminky.urs.cz/item/CS_URS_2022_02/998766202" TargetMode="External" /><Relationship Id="rId9" Type="http://schemas.openxmlformats.org/officeDocument/2006/relationships/hyperlink" Target="https://podminky.urs.cz/item/CS_URS_2022_02/998767202" TargetMode="External" /><Relationship Id="rId10" Type="http://schemas.openxmlformats.org/officeDocument/2006/relationships/hyperlink" Target="https://podminky.urs.cz/item/CS_URS_2022_02/065002000" TargetMode="External" /><Relationship Id="rId1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33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EM2017-145/INT22EX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Kylešovice - Novostavba hasičské zbrojnice - vybavení interiéru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Opava Kylešovice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7. 11. 2022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Statutární město Opava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Ateliér EMMET s.r.o.</v>
      </c>
      <c r="AN49" s="65"/>
      <c r="AO49" s="65"/>
      <c r="AP49" s="65"/>
      <c r="AQ49" s="41"/>
      <c r="AR49" s="45"/>
      <c r="AS49" s="75" t="s">
        <v>51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Ateliér EMMET s.r.o.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52</v>
      </c>
      <c r="D52" s="88"/>
      <c r="E52" s="88"/>
      <c r="F52" s="88"/>
      <c r="G52" s="88"/>
      <c r="H52" s="89"/>
      <c r="I52" s="90" t="s">
        <v>53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54</v>
      </c>
      <c r="AH52" s="88"/>
      <c r="AI52" s="88"/>
      <c r="AJ52" s="88"/>
      <c r="AK52" s="88"/>
      <c r="AL52" s="88"/>
      <c r="AM52" s="88"/>
      <c r="AN52" s="90" t="s">
        <v>55</v>
      </c>
      <c r="AO52" s="88"/>
      <c r="AP52" s="88"/>
      <c r="AQ52" s="92" t="s">
        <v>56</v>
      </c>
      <c r="AR52" s="45"/>
      <c r="AS52" s="93" t="s">
        <v>57</v>
      </c>
      <c r="AT52" s="94" t="s">
        <v>58</v>
      </c>
      <c r="AU52" s="94" t="s">
        <v>59</v>
      </c>
      <c r="AV52" s="94" t="s">
        <v>60</v>
      </c>
      <c r="AW52" s="94" t="s">
        <v>61</v>
      </c>
      <c r="AX52" s="94" t="s">
        <v>62</v>
      </c>
      <c r="AY52" s="94" t="s">
        <v>63</v>
      </c>
      <c r="AZ52" s="94" t="s">
        <v>64</v>
      </c>
      <c r="BA52" s="94" t="s">
        <v>65</v>
      </c>
      <c r="BB52" s="94" t="s">
        <v>66</v>
      </c>
      <c r="BC52" s="94" t="s">
        <v>67</v>
      </c>
      <c r="BD52" s="95" t="s">
        <v>68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69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70</v>
      </c>
      <c r="BT54" s="110" t="s">
        <v>71</v>
      </c>
      <c r="BU54" s="111" t="s">
        <v>72</v>
      </c>
      <c r="BV54" s="110" t="s">
        <v>73</v>
      </c>
      <c r="BW54" s="110" t="s">
        <v>5</v>
      </c>
      <c r="BX54" s="110" t="s">
        <v>74</v>
      </c>
      <c r="CL54" s="110" t="s">
        <v>19</v>
      </c>
    </row>
    <row r="55" spans="1:91" s="7" customFormat="1" ht="16.5" customHeight="1">
      <c r="A55" s="112" t="s">
        <v>75</v>
      </c>
      <c r="B55" s="113"/>
      <c r="C55" s="114"/>
      <c r="D55" s="115" t="s">
        <v>76</v>
      </c>
      <c r="E55" s="115"/>
      <c r="F55" s="115"/>
      <c r="G55" s="115"/>
      <c r="H55" s="115"/>
      <c r="I55" s="116"/>
      <c r="J55" s="115" t="s">
        <v>77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Interiérové  vybaven...'!J30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78</v>
      </c>
      <c r="AR55" s="119"/>
      <c r="AS55" s="120">
        <v>0</v>
      </c>
      <c r="AT55" s="121">
        <f>ROUND(SUM(AV55:AW55),2)</f>
        <v>0</v>
      </c>
      <c r="AU55" s="122">
        <f>'01 - Interiérové  vybaven...'!P85</f>
        <v>0</v>
      </c>
      <c r="AV55" s="121">
        <f>'01 - Interiérové  vybaven...'!J33</f>
        <v>0</v>
      </c>
      <c r="AW55" s="121">
        <f>'01 - Interiérové  vybaven...'!J34</f>
        <v>0</v>
      </c>
      <c r="AX55" s="121">
        <f>'01 - Interiérové  vybaven...'!J35</f>
        <v>0</v>
      </c>
      <c r="AY55" s="121">
        <f>'01 - Interiérové  vybaven...'!J36</f>
        <v>0</v>
      </c>
      <c r="AZ55" s="121">
        <f>'01 - Interiérové  vybaven...'!F33</f>
        <v>0</v>
      </c>
      <c r="BA55" s="121">
        <f>'01 - Interiérové  vybaven...'!F34</f>
        <v>0</v>
      </c>
      <c r="BB55" s="121">
        <f>'01 - Interiérové  vybaven...'!F35</f>
        <v>0</v>
      </c>
      <c r="BC55" s="121">
        <f>'01 - Interiérové  vybaven...'!F36</f>
        <v>0</v>
      </c>
      <c r="BD55" s="123">
        <f>'01 - Interiérové  vybaven...'!F37</f>
        <v>0</v>
      </c>
      <c r="BE55" s="7"/>
      <c r="BT55" s="124" t="s">
        <v>79</v>
      </c>
      <c r="BV55" s="124" t="s">
        <v>73</v>
      </c>
      <c r="BW55" s="124" t="s">
        <v>80</v>
      </c>
      <c r="BX55" s="124" t="s">
        <v>5</v>
      </c>
      <c r="CL55" s="124" t="s">
        <v>19</v>
      </c>
      <c r="CM55" s="124" t="s">
        <v>81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1 - Interiérové  vybave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80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1"/>
      <c r="AT3" s="18" t="s">
        <v>81</v>
      </c>
    </row>
    <row r="4" spans="2:46" s="1" customFormat="1" ht="24.95" customHeight="1">
      <c r="B4" s="21"/>
      <c r="D4" s="127" t="s">
        <v>82</v>
      </c>
      <c r="L4" s="21"/>
      <c r="M4" s="128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9" t="s">
        <v>16</v>
      </c>
      <c r="L6" s="21"/>
    </row>
    <row r="7" spans="2:12" s="1" customFormat="1" ht="16.5" customHeight="1">
      <c r="B7" s="21"/>
      <c r="E7" s="130" t="str">
        <f>'Rekapitulace stavby'!K6</f>
        <v>Kylešovice - Novostavba hasičské zbrojnice - vybavení interiéru</v>
      </c>
      <c r="F7" s="129"/>
      <c r="G7" s="129"/>
      <c r="H7" s="129"/>
      <c r="L7" s="21"/>
    </row>
    <row r="8" spans="1:31" s="2" customFormat="1" ht="12" customHeight="1">
      <c r="A8" s="39"/>
      <c r="B8" s="45"/>
      <c r="C8" s="39"/>
      <c r="D8" s="129" t="s">
        <v>83</v>
      </c>
      <c r="E8" s="39"/>
      <c r="F8" s="39"/>
      <c r="G8" s="39"/>
      <c r="H8" s="39"/>
      <c r="I8" s="39"/>
      <c r="J8" s="39"/>
      <c r="K8" s="39"/>
      <c r="L8" s="13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2" t="s">
        <v>84</v>
      </c>
      <c r="F9" s="39"/>
      <c r="G9" s="39"/>
      <c r="H9" s="39"/>
      <c r="I9" s="39"/>
      <c r="J9" s="39"/>
      <c r="K9" s="39"/>
      <c r="L9" s="13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29" t="s">
        <v>18</v>
      </c>
      <c r="E11" s="39"/>
      <c r="F11" s="133" t="s">
        <v>19</v>
      </c>
      <c r="G11" s="39"/>
      <c r="H11" s="39"/>
      <c r="I11" s="129" t="s">
        <v>20</v>
      </c>
      <c r="J11" s="133" t="s">
        <v>19</v>
      </c>
      <c r="K11" s="39"/>
      <c r="L11" s="13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9" t="s">
        <v>21</v>
      </c>
      <c r="E12" s="39"/>
      <c r="F12" s="133" t="s">
        <v>22</v>
      </c>
      <c r="G12" s="39"/>
      <c r="H12" s="39"/>
      <c r="I12" s="129" t="s">
        <v>23</v>
      </c>
      <c r="J12" s="134" t="str">
        <f>'Rekapitulace stavby'!AN8</f>
        <v>7. 11. 2022</v>
      </c>
      <c r="K12" s="39"/>
      <c r="L12" s="13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29" t="s">
        <v>25</v>
      </c>
      <c r="E14" s="39"/>
      <c r="F14" s="39"/>
      <c r="G14" s="39"/>
      <c r="H14" s="39"/>
      <c r="I14" s="129" t="s">
        <v>26</v>
      </c>
      <c r="J14" s="133" t="s">
        <v>19</v>
      </c>
      <c r="K14" s="39"/>
      <c r="L14" s="13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3" t="s">
        <v>27</v>
      </c>
      <c r="F15" s="39"/>
      <c r="G15" s="39"/>
      <c r="H15" s="39"/>
      <c r="I15" s="129" t="s">
        <v>28</v>
      </c>
      <c r="J15" s="133" t="s">
        <v>19</v>
      </c>
      <c r="K15" s="39"/>
      <c r="L15" s="13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29" t="s">
        <v>29</v>
      </c>
      <c r="E17" s="39"/>
      <c r="F17" s="39"/>
      <c r="G17" s="39"/>
      <c r="H17" s="39"/>
      <c r="I17" s="129" t="s">
        <v>26</v>
      </c>
      <c r="J17" s="34" t="str">
        <f>'Rekapitulace stavby'!AN13</f>
        <v>Vyplň údaj</v>
      </c>
      <c r="K17" s="39"/>
      <c r="L17" s="13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3"/>
      <c r="G18" s="133"/>
      <c r="H18" s="133"/>
      <c r="I18" s="129" t="s">
        <v>28</v>
      </c>
      <c r="J18" s="34" t="str">
        <f>'Rekapitulace stavby'!AN14</f>
        <v>Vyplň údaj</v>
      </c>
      <c r="K18" s="39"/>
      <c r="L18" s="13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29" t="s">
        <v>31</v>
      </c>
      <c r="E20" s="39"/>
      <c r="F20" s="39"/>
      <c r="G20" s="39"/>
      <c r="H20" s="39"/>
      <c r="I20" s="129" t="s">
        <v>26</v>
      </c>
      <c r="J20" s="133" t="s">
        <v>19</v>
      </c>
      <c r="K20" s="39"/>
      <c r="L20" s="13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3" t="s">
        <v>32</v>
      </c>
      <c r="F21" s="39"/>
      <c r="G21" s="39"/>
      <c r="H21" s="39"/>
      <c r="I21" s="129" t="s">
        <v>28</v>
      </c>
      <c r="J21" s="133" t="s">
        <v>19</v>
      </c>
      <c r="K21" s="39"/>
      <c r="L21" s="13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29" t="s">
        <v>34</v>
      </c>
      <c r="E23" s="39"/>
      <c r="F23" s="39"/>
      <c r="G23" s="39"/>
      <c r="H23" s="39"/>
      <c r="I23" s="129" t="s">
        <v>26</v>
      </c>
      <c r="J23" s="133" t="s">
        <v>19</v>
      </c>
      <c r="K23" s="39"/>
      <c r="L23" s="13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3" t="s">
        <v>32</v>
      </c>
      <c r="F24" s="39"/>
      <c r="G24" s="39"/>
      <c r="H24" s="39"/>
      <c r="I24" s="129" t="s">
        <v>28</v>
      </c>
      <c r="J24" s="133" t="s">
        <v>19</v>
      </c>
      <c r="K24" s="39"/>
      <c r="L24" s="13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29" t="s">
        <v>35</v>
      </c>
      <c r="E26" s="39"/>
      <c r="F26" s="39"/>
      <c r="G26" s="39"/>
      <c r="H26" s="39"/>
      <c r="I26" s="39"/>
      <c r="J26" s="39"/>
      <c r="K26" s="39"/>
      <c r="L26" s="13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5"/>
      <c r="B27" s="136"/>
      <c r="C27" s="135"/>
      <c r="D27" s="135"/>
      <c r="E27" s="137" t="s">
        <v>19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9"/>
      <c r="E29" s="139"/>
      <c r="F29" s="139"/>
      <c r="G29" s="139"/>
      <c r="H29" s="139"/>
      <c r="I29" s="139"/>
      <c r="J29" s="139"/>
      <c r="K29" s="139"/>
      <c r="L29" s="13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0" t="s">
        <v>37</v>
      </c>
      <c r="E30" s="39"/>
      <c r="F30" s="39"/>
      <c r="G30" s="39"/>
      <c r="H30" s="39"/>
      <c r="I30" s="39"/>
      <c r="J30" s="141">
        <f>ROUND(J85,2)</f>
        <v>0</v>
      </c>
      <c r="K30" s="39"/>
      <c r="L30" s="13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39"/>
      <c r="E31" s="139"/>
      <c r="F31" s="139"/>
      <c r="G31" s="139"/>
      <c r="H31" s="139"/>
      <c r="I31" s="139"/>
      <c r="J31" s="139"/>
      <c r="K31" s="139"/>
      <c r="L31" s="13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2" t="s">
        <v>39</v>
      </c>
      <c r="G32" s="39"/>
      <c r="H32" s="39"/>
      <c r="I32" s="142" t="s">
        <v>38</v>
      </c>
      <c r="J32" s="142" t="s">
        <v>40</v>
      </c>
      <c r="K32" s="39"/>
      <c r="L32" s="13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3" t="s">
        <v>41</v>
      </c>
      <c r="E33" s="129" t="s">
        <v>42</v>
      </c>
      <c r="F33" s="144">
        <f>ROUND((SUM(BE85:BE551)),2)</f>
        <v>0</v>
      </c>
      <c r="G33" s="39"/>
      <c r="H33" s="39"/>
      <c r="I33" s="145">
        <v>0.21</v>
      </c>
      <c r="J33" s="144">
        <f>ROUND(((SUM(BE85:BE551))*I33),2)</f>
        <v>0</v>
      </c>
      <c r="K33" s="39"/>
      <c r="L33" s="13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29" t="s">
        <v>43</v>
      </c>
      <c r="F34" s="144">
        <f>ROUND((SUM(BF85:BF551)),2)</f>
        <v>0</v>
      </c>
      <c r="G34" s="39"/>
      <c r="H34" s="39"/>
      <c r="I34" s="145">
        <v>0.15</v>
      </c>
      <c r="J34" s="144">
        <f>ROUND(((SUM(BF85:BF551))*I34),2)</f>
        <v>0</v>
      </c>
      <c r="K34" s="39"/>
      <c r="L34" s="13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9" t="s">
        <v>44</v>
      </c>
      <c r="F35" s="144">
        <f>ROUND((SUM(BG85:BG551)),2)</f>
        <v>0</v>
      </c>
      <c r="G35" s="39"/>
      <c r="H35" s="39"/>
      <c r="I35" s="145">
        <v>0.21</v>
      </c>
      <c r="J35" s="144">
        <f>0</f>
        <v>0</v>
      </c>
      <c r="K35" s="39"/>
      <c r="L35" s="13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29" t="s">
        <v>45</v>
      </c>
      <c r="F36" s="144">
        <f>ROUND((SUM(BH85:BH551)),2)</f>
        <v>0</v>
      </c>
      <c r="G36" s="39"/>
      <c r="H36" s="39"/>
      <c r="I36" s="145">
        <v>0.15</v>
      </c>
      <c r="J36" s="144">
        <f>0</f>
        <v>0</v>
      </c>
      <c r="K36" s="39"/>
      <c r="L36" s="13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29" t="s">
        <v>46</v>
      </c>
      <c r="F37" s="144">
        <f>ROUND((SUM(BI85:BI551)),2)</f>
        <v>0</v>
      </c>
      <c r="G37" s="39"/>
      <c r="H37" s="39"/>
      <c r="I37" s="145">
        <v>0</v>
      </c>
      <c r="J37" s="144">
        <f>0</f>
        <v>0</v>
      </c>
      <c r="K37" s="39"/>
      <c r="L37" s="13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46"/>
      <c r="D39" s="147" t="s">
        <v>47</v>
      </c>
      <c r="E39" s="148"/>
      <c r="F39" s="148"/>
      <c r="G39" s="149" t="s">
        <v>48</v>
      </c>
      <c r="H39" s="150" t="s">
        <v>49</v>
      </c>
      <c r="I39" s="148"/>
      <c r="J39" s="151">
        <f>SUM(J30:J37)</f>
        <v>0</v>
      </c>
      <c r="K39" s="152"/>
      <c r="L39" s="13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85</v>
      </c>
      <c r="D45" s="41"/>
      <c r="E45" s="41"/>
      <c r="F45" s="41"/>
      <c r="G45" s="41"/>
      <c r="H45" s="41"/>
      <c r="I45" s="41"/>
      <c r="J45" s="41"/>
      <c r="K45" s="41"/>
      <c r="L45" s="131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57" t="str">
        <f>E7</f>
        <v>Kylešovice - Novostavba hasičské zbrojnice - vybavení interiéru</v>
      </c>
      <c r="F48" s="33"/>
      <c r="G48" s="33"/>
      <c r="H48" s="33"/>
      <c r="I48" s="41"/>
      <c r="J48" s="41"/>
      <c r="K48" s="41"/>
      <c r="L48" s="13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83</v>
      </c>
      <c r="D49" s="41"/>
      <c r="E49" s="41"/>
      <c r="F49" s="41"/>
      <c r="G49" s="41"/>
      <c r="H49" s="41"/>
      <c r="I49" s="41"/>
      <c r="J49" s="41"/>
      <c r="K49" s="41"/>
      <c r="L49" s="13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 xml:space="preserve">01 - Interiérové  vybavení hasičské zbrojnice</v>
      </c>
      <c r="F50" s="41"/>
      <c r="G50" s="41"/>
      <c r="H50" s="41"/>
      <c r="I50" s="41"/>
      <c r="J50" s="41"/>
      <c r="K50" s="41"/>
      <c r="L50" s="13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Opava Kylešovice</v>
      </c>
      <c r="G52" s="41"/>
      <c r="H52" s="41"/>
      <c r="I52" s="33" t="s">
        <v>23</v>
      </c>
      <c r="J52" s="73" t="str">
        <f>IF(J12="","",J12)</f>
        <v>7. 11. 2022</v>
      </c>
      <c r="K52" s="41"/>
      <c r="L52" s="13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1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Statutární město Opava</v>
      </c>
      <c r="G54" s="41"/>
      <c r="H54" s="41"/>
      <c r="I54" s="33" t="s">
        <v>31</v>
      </c>
      <c r="J54" s="37" t="str">
        <f>E21</f>
        <v>Ateliér EMMET s.r.o.</v>
      </c>
      <c r="K54" s="41"/>
      <c r="L54" s="13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Ateliér EMMET s.r.o.</v>
      </c>
      <c r="K55" s="41"/>
      <c r="L55" s="13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58" t="s">
        <v>86</v>
      </c>
      <c r="D57" s="159"/>
      <c r="E57" s="159"/>
      <c r="F57" s="159"/>
      <c r="G57" s="159"/>
      <c r="H57" s="159"/>
      <c r="I57" s="159"/>
      <c r="J57" s="160" t="s">
        <v>87</v>
      </c>
      <c r="K57" s="159"/>
      <c r="L57" s="13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1" t="s">
        <v>69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88</v>
      </c>
    </row>
    <row r="60" spans="1:31" s="9" customFormat="1" ht="24.95" customHeight="1">
      <c r="A60" s="9"/>
      <c r="B60" s="162"/>
      <c r="C60" s="163"/>
      <c r="D60" s="164" t="s">
        <v>89</v>
      </c>
      <c r="E60" s="165"/>
      <c r="F60" s="165"/>
      <c r="G60" s="165"/>
      <c r="H60" s="165"/>
      <c r="I60" s="165"/>
      <c r="J60" s="166">
        <f>J86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8"/>
      <c r="C61" s="169"/>
      <c r="D61" s="170" t="s">
        <v>90</v>
      </c>
      <c r="E61" s="171"/>
      <c r="F61" s="171"/>
      <c r="G61" s="171"/>
      <c r="H61" s="171"/>
      <c r="I61" s="171"/>
      <c r="J61" s="172">
        <f>J87</f>
        <v>0</v>
      </c>
      <c r="K61" s="169"/>
      <c r="L61" s="17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8"/>
      <c r="C62" s="169"/>
      <c r="D62" s="170" t="s">
        <v>91</v>
      </c>
      <c r="E62" s="171"/>
      <c r="F62" s="171"/>
      <c r="G62" s="171"/>
      <c r="H62" s="171"/>
      <c r="I62" s="171"/>
      <c r="J62" s="172">
        <f>J243</f>
        <v>0</v>
      </c>
      <c r="K62" s="169"/>
      <c r="L62" s="17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8"/>
      <c r="C63" s="169"/>
      <c r="D63" s="170" t="s">
        <v>92</v>
      </c>
      <c r="E63" s="171"/>
      <c r="F63" s="171"/>
      <c r="G63" s="171"/>
      <c r="H63" s="171"/>
      <c r="I63" s="171"/>
      <c r="J63" s="172">
        <f>J318</f>
        <v>0</v>
      </c>
      <c r="K63" s="169"/>
      <c r="L63" s="17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8"/>
      <c r="C64" s="169"/>
      <c r="D64" s="170" t="s">
        <v>93</v>
      </c>
      <c r="E64" s="171"/>
      <c r="F64" s="171"/>
      <c r="G64" s="171"/>
      <c r="H64" s="171"/>
      <c r="I64" s="171"/>
      <c r="J64" s="172">
        <f>J539</f>
        <v>0</v>
      </c>
      <c r="K64" s="169"/>
      <c r="L64" s="17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2"/>
      <c r="C65" s="163"/>
      <c r="D65" s="164" t="s">
        <v>94</v>
      </c>
      <c r="E65" s="165"/>
      <c r="F65" s="165"/>
      <c r="G65" s="165"/>
      <c r="H65" s="165"/>
      <c r="I65" s="165"/>
      <c r="J65" s="166">
        <f>J547</f>
        <v>0</v>
      </c>
      <c r="K65" s="163"/>
      <c r="L65" s="167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1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1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1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95</v>
      </c>
      <c r="D72" s="41"/>
      <c r="E72" s="41"/>
      <c r="F72" s="41"/>
      <c r="G72" s="41"/>
      <c r="H72" s="41"/>
      <c r="I72" s="41"/>
      <c r="J72" s="41"/>
      <c r="K72" s="41"/>
      <c r="L72" s="131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1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1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57" t="str">
        <f>E7</f>
        <v>Kylešovice - Novostavba hasičské zbrojnice - vybavení interiéru</v>
      </c>
      <c r="F75" s="33"/>
      <c r="G75" s="33"/>
      <c r="H75" s="33"/>
      <c r="I75" s="41"/>
      <c r="J75" s="41"/>
      <c r="K75" s="41"/>
      <c r="L75" s="131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83</v>
      </c>
      <c r="D76" s="41"/>
      <c r="E76" s="41"/>
      <c r="F76" s="41"/>
      <c r="G76" s="41"/>
      <c r="H76" s="41"/>
      <c r="I76" s="41"/>
      <c r="J76" s="41"/>
      <c r="K76" s="41"/>
      <c r="L76" s="131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 xml:space="preserve">01 - Interiérové  vybavení hasičské zbrojnice</v>
      </c>
      <c r="F77" s="41"/>
      <c r="G77" s="41"/>
      <c r="H77" s="41"/>
      <c r="I77" s="41"/>
      <c r="J77" s="41"/>
      <c r="K77" s="41"/>
      <c r="L77" s="131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>Opava Kylešovice</v>
      </c>
      <c r="G79" s="41"/>
      <c r="H79" s="41"/>
      <c r="I79" s="33" t="s">
        <v>23</v>
      </c>
      <c r="J79" s="73" t="str">
        <f>IF(J12="","",J12)</f>
        <v>7. 11. 2022</v>
      </c>
      <c r="K79" s="41"/>
      <c r="L79" s="13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>Statutární město Opava</v>
      </c>
      <c r="G81" s="41"/>
      <c r="H81" s="41"/>
      <c r="I81" s="33" t="s">
        <v>31</v>
      </c>
      <c r="J81" s="37" t="str">
        <f>E21</f>
        <v>Ateliér EMMET s.r.o.</v>
      </c>
      <c r="K81" s="41"/>
      <c r="L81" s="131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IF(E18="","",E18)</f>
        <v>Vyplň údaj</v>
      </c>
      <c r="G82" s="41"/>
      <c r="H82" s="41"/>
      <c r="I82" s="33" t="s">
        <v>34</v>
      </c>
      <c r="J82" s="37" t="str">
        <f>E24</f>
        <v>Ateliér EMMET s.r.o.</v>
      </c>
      <c r="K82" s="41"/>
      <c r="L82" s="131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1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4"/>
      <c r="B84" s="175"/>
      <c r="C84" s="176" t="s">
        <v>96</v>
      </c>
      <c r="D84" s="177" t="s">
        <v>56</v>
      </c>
      <c r="E84" s="177" t="s">
        <v>52</v>
      </c>
      <c r="F84" s="177" t="s">
        <v>53</v>
      </c>
      <c r="G84" s="177" t="s">
        <v>97</v>
      </c>
      <c r="H84" s="177" t="s">
        <v>98</v>
      </c>
      <c r="I84" s="177" t="s">
        <v>99</v>
      </c>
      <c r="J84" s="177" t="s">
        <v>87</v>
      </c>
      <c r="K84" s="178" t="s">
        <v>100</v>
      </c>
      <c r="L84" s="179"/>
      <c r="M84" s="93" t="s">
        <v>19</v>
      </c>
      <c r="N84" s="94" t="s">
        <v>41</v>
      </c>
      <c r="O84" s="94" t="s">
        <v>101</v>
      </c>
      <c r="P84" s="94" t="s">
        <v>102</v>
      </c>
      <c r="Q84" s="94" t="s">
        <v>103</v>
      </c>
      <c r="R84" s="94" t="s">
        <v>104</v>
      </c>
      <c r="S84" s="94" t="s">
        <v>105</v>
      </c>
      <c r="T84" s="95" t="s">
        <v>106</v>
      </c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</row>
    <row r="85" spans="1:63" s="2" customFormat="1" ht="22.8" customHeight="1">
      <c r="A85" s="39"/>
      <c r="B85" s="40"/>
      <c r="C85" s="100" t="s">
        <v>107</v>
      </c>
      <c r="D85" s="41"/>
      <c r="E85" s="41"/>
      <c r="F85" s="41"/>
      <c r="G85" s="41"/>
      <c r="H85" s="41"/>
      <c r="I85" s="41"/>
      <c r="J85" s="180">
        <f>BK85</f>
        <v>0</v>
      </c>
      <c r="K85" s="41"/>
      <c r="L85" s="45"/>
      <c r="M85" s="96"/>
      <c r="N85" s="181"/>
      <c r="O85" s="97"/>
      <c r="P85" s="182">
        <f>P86+P547</f>
        <v>0</v>
      </c>
      <c r="Q85" s="97"/>
      <c r="R85" s="182">
        <f>R86+R547</f>
        <v>9.751229999999998</v>
      </c>
      <c r="S85" s="97"/>
      <c r="T85" s="183">
        <f>T86+T547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70</v>
      </c>
      <c r="AU85" s="18" t="s">
        <v>88</v>
      </c>
      <c r="BK85" s="184">
        <f>BK86+BK547</f>
        <v>0</v>
      </c>
    </row>
    <row r="86" spans="1:63" s="12" customFormat="1" ht="25.9" customHeight="1">
      <c r="A86" s="12"/>
      <c r="B86" s="185"/>
      <c r="C86" s="186"/>
      <c r="D86" s="187" t="s">
        <v>70</v>
      </c>
      <c r="E86" s="188" t="s">
        <v>108</v>
      </c>
      <c r="F86" s="188" t="s">
        <v>109</v>
      </c>
      <c r="G86" s="186"/>
      <c r="H86" s="186"/>
      <c r="I86" s="189"/>
      <c r="J86" s="190">
        <f>BK86</f>
        <v>0</v>
      </c>
      <c r="K86" s="186"/>
      <c r="L86" s="191"/>
      <c r="M86" s="192"/>
      <c r="N86" s="193"/>
      <c r="O86" s="193"/>
      <c r="P86" s="194">
        <f>P87+P243+P318+P539</f>
        <v>0</v>
      </c>
      <c r="Q86" s="193"/>
      <c r="R86" s="194">
        <f>R87+R243+R318+R539</f>
        <v>9.751229999999998</v>
      </c>
      <c r="S86" s="193"/>
      <c r="T86" s="195">
        <f>T87+T243+T318+T539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6" t="s">
        <v>81</v>
      </c>
      <c r="AT86" s="197" t="s">
        <v>70</v>
      </c>
      <c r="AU86" s="197" t="s">
        <v>71</v>
      </c>
      <c r="AY86" s="196" t="s">
        <v>110</v>
      </c>
      <c r="BK86" s="198">
        <f>BK87+BK243+BK318+BK539</f>
        <v>0</v>
      </c>
    </row>
    <row r="87" spans="1:63" s="12" customFormat="1" ht="22.8" customHeight="1">
      <c r="A87" s="12"/>
      <c r="B87" s="185"/>
      <c r="C87" s="186"/>
      <c r="D87" s="187" t="s">
        <v>70</v>
      </c>
      <c r="E87" s="199" t="s">
        <v>111</v>
      </c>
      <c r="F87" s="199" t="s">
        <v>112</v>
      </c>
      <c r="G87" s="186"/>
      <c r="H87" s="186"/>
      <c r="I87" s="189"/>
      <c r="J87" s="200">
        <f>BK87</f>
        <v>0</v>
      </c>
      <c r="K87" s="186"/>
      <c r="L87" s="191"/>
      <c r="M87" s="192"/>
      <c r="N87" s="193"/>
      <c r="O87" s="193"/>
      <c r="P87" s="194">
        <f>SUM(P88:P242)</f>
        <v>0</v>
      </c>
      <c r="Q87" s="193"/>
      <c r="R87" s="194">
        <f>SUM(R88:R242)</f>
        <v>0.53225</v>
      </c>
      <c r="S87" s="193"/>
      <c r="T87" s="195">
        <f>SUM(T88:T242)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6" t="s">
        <v>81</v>
      </c>
      <c r="AT87" s="197" t="s">
        <v>70</v>
      </c>
      <c r="AU87" s="197" t="s">
        <v>79</v>
      </c>
      <c r="AY87" s="196" t="s">
        <v>110</v>
      </c>
      <c r="BK87" s="198">
        <f>SUM(BK88:BK242)</f>
        <v>0</v>
      </c>
    </row>
    <row r="88" spans="1:65" s="2" customFormat="1" ht="24.15" customHeight="1">
      <c r="A88" s="39"/>
      <c r="B88" s="40"/>
      <c r="C88" s="201" t="s">
        <v>79</v>
      </c>
      <c r="D88" s="201" t="s">
        <v>113</v>
      </c>
      <c r="E88" s="202" t="s">
        <v>114</v>
      </c>
      <c r="F88" s="203" t="s">
        <v>115</v>
      </c>
      <c r="G88" s="204" t="s">
        <v>116</v>
      </c>
      <c r="H88" s="205">
        <v>2</v>
      </c>
      <c r="I88" s="206"/>
      <c r="J88" s="207">
        <f>ROUND(I88*H88,2)</f>
        <v>0</v>
      </c>
      <c r="K88" s="203" t="s">
        <v>117</v>
      </c>
      <c r="L88" s="45"/>
      <c r="M88" s="208" t="s">
        <v>19</v>
      </c>
      <c r="N88" s="209" t="s">
        <v>42</v>
      </c>
      <c r="O88" s="85"/>
      <c r="P88" s="210">
        <f>O88*H88</f>
        <v>0</v>
      </c>
      <c r="Q88" s="210">
        <v>0.00052</v>
      </c>
      <c r="R88" s="210">
        <f>Q88*H88</f>
        <v>0.00104</v>
      </c>
      <c r="S88" s="210">
        <v>0</v>
      </c>
      <c r="T88" s="211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2" t="s">
        <v>118</v>
      </c>
      <c r="AT88" s="212" t="s">
        <v>113</v>
      </c>
      <c r="AU88" s="212" t="s">
        <v>81</v>
      </c>
      <c r="AY88" s="18" t="s">
        <v>110</v>
      </c>
      <c r="BE88" s="213">
        <f>IF(N88="základní",J88,0)</f>
        <v>0</v>
      </c>
      <c r="BF88" s="213">
        <f>IF(N88="snížená",J88,0)</f>
        <v>0</v>
      </c>
      <c r="BG88" s="213">
        <f>IF(N88="zákl. přenesená",J88,0)</f>
        <v>0</v>
      </c>
      <c r="BH88" s="213">
        <f>IF(N88="sníž. přenesená",J88,0)</f>
        <v>0</v>
      </c>
      <c r="BI88" s="213">
        <f>IF(N88="nulová",J88,0)</f>
        <v>0</v>
      </c>
      <c r="BJ88" s="18" t="s">
        <v>79</v>
      </c>
      <c r="BK88" s="213">
        <f>ROUND(I88*H88,2)</f>
        <v>0</v>
      </c>
      <c r="BL88" s="18" t="s">
        <v>118</v>
      </c>
      <c r="BM88" s="212" t="s">
        <v>119</v>
      </c>
    </row>
    <row r="89" spans="1:47" s="2" customFormat="1" ht="12">
      <c r="A89" s="39"/>
      <c r="B89" s="40"/>
      <c r="C89" s="41"/>
      <c r="D89" s="214" t="s">
        <v>120</v>
      </c>
      <c r="E89" s="41"/>
      <c r="F89" s="215" t="s">
        <v>115</v>
      </c>
      <c r="G89" s="41"/>
      <c r="H89" s="41"/>
      <c r="I89" s="216"/>
      <c r="J89" s="41"/>
      <c r="K89" s="41"/>
      <c r="L89" s="45"/>
      <c r="M89" s="217"/>
      <c r="N89" s="218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120</v>
      </c>
      <c r="AU89" s="18" t="s">
        <v>81</v>
      </c>
    </row>
    <row r="90" spans="1:51" s="13" customFormat="1" ht="12">
      <c r="A90" s="13"/>
      <c r="B90" s="219"/>
      <c r="C90" s="220"/>
      <c r="D90" s="214" t="s">
        <v>121</v>
      </c>
      <c r="E90" s="221" t="s">
        <v>19</v>
      </c>
      <c r="F90" s="222" t="s">
        <v>122</v>
      </c>
      <c r="G90" s="220"/>
      <c r="H90" s="221" t="s">
        <v>19</v>
      </c>
      <c r="I90" s="223"/>
      <c r="J90" s="220"/>
      <c r="K90" s="220"/>
      <c r="L90" s="224"/>
      <c r="M90" s="225"/>
      <c r="N90" s="226"/>
      <c r="O90" s="226"/>
      <c r="P90" s="226"/>
      <c r="Q90" s="226"/>
      <c r="R90" s="226"/>
      <c r="S90" s="226"/>
      <c r="T90" s="227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8" t="s">
        <v>121</v>
      </c>
      <c r="AU90" s="228" t="s">
        <v>81</v>
      </c>
      <c r="AV90" s="13" t="s">
        <v>79</v>
      </c>
      <c r="AW90" s="13" t="s">
        <v>33</v>
      </c>
      <c r="AX90" s="13" t="s">
        <v>71</v>
      </c>
      <c r="AY90" s="228" t="s">
        <v>110</v>
      </c>
    </row>
    <row r="91" spans="1:51" s="13" customFormat="1" ht="12">
      <c r="A91" s="13"/>
      <c r="B91" s="219"/>
      <c r="C91" s="220"/>
      <c r="D91" s="214" t="s">
        <v>121</v>
      </c>
      <c r="E91" s="221" t="s">
        <v>19</v>
      </c>
      <c r="F91" s="222" t="s">
        <v>123</v>
      </c>
      <c r="G91" s="220"/>
      <c r="H91" s="221" t="s">
        <v>19</v>
      </c>
      <c r="I91" s="223"/>
      <c r="J91" s="220"/>
      <c r="K91" s="220"/>
      <c r="L91" s="224"/>
      <c r="M91" s="225"/>
      <c r="N91" s="226"/>
      <c r="O91" s="226"/>
      <c r="P91" s="226"/>
      <c r="Q91" s="226"/>
      <c r="R91" s="226"/>
      <c r="S91" s="226"/>
      <c r="T91" s="227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8" t="s">
        <v>121</v>
      </c>
      <c r="AU91" s="228" t="s">
        <v>81</v>
      </c>
      <c r="AV91" s="13" t="s">
        <v>79</v>
      </c>
      <c r="AW91" s="13" t="s">
        <v>33</v>
      </c>
      <c r="AX91" s="13" t="s">
        <v>71</v>
      </c>
      <c r="AY91" s="228" t="s">
        <v>110</v>
      </c>
    </row>
    <row r="92" spans="1:51" s="13" customFormat="1" ht="12">
      <c r="A92" s="13"/>
      <c r="B92" s="219"/>
      <c r="C92" s="220"/>
      <c r="D92" s="214" t="s">
        <v>121</v>
      </c>
      <c r="E92" s="221" t="s">
        <v>19</v>
      </c>
      <c r="F92" s="222" t="s">
        <v>124</v>
      </c>
      <c r="G92" s="220"/>
      <c r="H92" s="221" t="s">
        <v>19</v>
      </c>
      <c r="I92" s="223"/>
      <c r="J92" s="220"/>
      <c r="K92" s="220"/>
      <c r="L92" s="224"/>
      <c r="M92" s="225"/>
      <c r="N92" s="226"/>
      <c r="O92" s="226"/>
      <c r="P92" s="226"/>
      <c r="Q92" s="226"/>
      <c r="R92" s="226"/>
      <c r="S92" s="226"/>
      <c r="T92" s="227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28" t="s">
        <v>121</v>
      </c>
      <c r="AU92" s="228" t="s">
        <v>81</v>
      </c>
      <c r="AV92" s="13" t="s">
        <v>79</v>
      </c>
      <c r="AW92" s="13" t="s">
        <v>33</v>
      </c>
      <c r="AX92" s="13" t="s">
        <v>71</v>
      </c>
      <c r="AY92" s="228" t="s">
        <v>110</v>
      </c>
    </row>
    <row r="93" spans="1:51" s="14" customFormat="1" ht="12">
      <c r="A93" s="14"/>
      <c r="B93" s="229"/>
      <c r="C93" s="230"/>
      <c r="D93" s="214" t="s">
        <v>121</v>
      </c>
      <c r="E93" s="231" t="s">
        <v>19</v>
      </c>
      <c r="F93" s="232" t="s">
        <v>125</v>
      </c>
      <c r="G93" s="230"/>
      <c r="H93" s="233">
        <v>2</v>
      </c>
      <c r="I93" s="234"/>
      <c r="J93" s="230"/>
      <c r="K93" s="230"/>
      <c r="L93" s="235"/>
      <c r="M93" s="236"/>
      <c r="N93" s="237"/>
      <c r="O93" s="237"/>
      <c r="P93" s="237"/>
      <c r="Q93" s="237"/>
      <c r="R93" s="237"/>
      <c r="S93" s="237"/>
      <c r="T93" s="238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39" t="s">
        <v>121</v>
      </c>
      <c r="AU93" s="239" t="s">
        <v>81</v>
      </c>
      <c r="AV93" s="14" t="s">
        <v>81</v>
      </c>
      <c r="AW93" s="14" t="s">
        <v>33</v>
      </c>
      <c r="AX93" s="14" t="s">
        <v>71</v>
      </c>
      <c r="AY93" s="239" t="s">
        <v>110</v>
      </c>
    </row>
    <row r="94" spans="1:51" s="15" customFormat="1" ht="12">
      <c r="A94" s="15"/>
      <c r="B94" s="240"/>
      <c r="C94" s="241"/>
      <c r="D94" s="214" t="s">
        <v>121</v>
      </c>
      <c r="E94" s="242" t="s">
        <v>19</v>
      </c>
      <c r="F94" s="243" t="s">
        <v>126</v>
      </c>
      <c r="G94" s="241"/>
      <c r="H94" s="244">
        <v>2</v>
      </c>
      <c r="I94" s="245"/>
      <c r="J94" s="241"/>
      <c r="K94" s="241"/>
      <c r="L94" s="246"/>
      <c r="M94" s="247"/>
      <c r="N94" s="248"/>
      <c r="O94" s="248"/>
      <c r="P94" s="248"/>
      <c r="Q94" s="248"/>
      <c r="R94" s="248"/>
      <c r="S94" s="248"/>
      <c r="T94" s="249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50" t="s">
        <v>121</v>
      </c>
      <c r="AU94" s="250" t="s">
        <v>81</v>
      </c>
      <c r="AV94" s="15" t="s">
        <v>127</v>
      </c>
      <c r="AW94" s="15" t="s">
        <v>33</v>
      </c>
      <c r="AX94" s="15" t="s">
        <v>79</v>
      </c>
      <c r="AY94" s="250" t="s">
        <v>110</v>
      </c>
    </row>
    <row r="95" spans="1:65" s="2" customFormat="1" ht="24.15" customHeight="1">
      <c r="A95" s="39"/>
      <c r="B95" s="40"/>
      <c r="C95" s="201" t="s">
        <v>81</v>
      </c>
      <c r="D95" s="201" t="s">
        <v>113</v>
      </c>
      <c r="E95" s="202" t="s">
        <v>128</v>
      </c>
      <c r="F95" s="203" t="s">
        <v>129</v>
      </c>
      <c r="G95" s="204" t="s">
        <v>116</v>
      </c>
      <c r="H95" s="205">
        <v>2</v>
      </c>
      <c r="I95" s="206"/>
      <c r="J95" s="207">
        <f>ROUND(I95*H95,2)</f>
        <v>0</v>
      </c>
      <c r="K95" s="203" t="s">
        <v>117</v>
      </c>
      <c r="L95" s="45"/>
      <c r="M95" s="208" t="s">
        <v>19</v>
      </c>
      <c r="N95" s="209" t="s">
        <v>42</v>
      </c>
      <c r="O95" s="85"/>
      <c r="P95" s="210">
        <f>O95*H95</f>
        <v>0</v>
      </c>
      <c r="Q95" s="210">
        <v>0.00052</v>
      </c>
      <c r="R95" s="210">
        <f>Q95*H95</f>
        <v>0.00104</v>
      </c>
      <c r="S95" s="210">
        <v>0</v>
      </c>
      <c r="T95" s="211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2" t="s">
        <v>118</v>
      </c>
      <c r="AT95" s="212" t="s">
        <v>113</v>
      </c>
      <c r="AU95" s="212" t="s">
        <v>81</v>
      </c>
      <c r="AY95" s="18" t="s">
        <v>110</v>
      </c>
      <c r="BE95" s="213">
        <f>IF(N95="základní",J95,0)</f>
        <v>0</v>
      </c>
      <c r="BF95" s="213">
        <f>IF(N95="snížená",J95,0)</f>
        <v>0</v>
      </c>
      <c r="BG95" s="213">
        <f>IF(N95="zákl. přenesená",J95,0)</f>
        <v>0</v>
      </c>
      <c r="BH95" s="213">
        <f>IF(N95="sníž. přenesená",J95,0)</f>
        <v>0</v>
      </c>
      <c r="BI95" s="213">
        <f>IF(N95="nulová",J95,0)</f>
        <v>0</v>
      </c>
      <c r="BJ95" s="18" t="s">
        <v>79</v>
      </c>
      <c r="BK95" s="213">
        <f>ROUND(I95*H95,2)</f>
        <v>0</v>
      </c>
      <c r="BL95" s="18" t="s">
        <v>118</v>
      </c>
      <c r="BM95" s="212" t="s">
        <v>130</v>
      </c>
    </row>
    <row r="96" spans="1:47" s="2" customFormat="1" ht="12">
      <c r="A96" s="39"/>
      <c r="B96" s="40"/>
      <c r="C96" s="41"/>
      <c r="D96" s="214" t="s">
        <v>120</v>
      </c>
      <c r="E96" s="41"/>
      <c r="F96" s="215" t="s">
        <v>129</v>
      </c>
      <c r="G96" s="41"/>
      <c r="H96" s="41"/>
      <c r="I96" s="216"/>
      <c r="J96" s="41"/>
      <c r="K96" s="41"/>
      <c r="L96" s="45"/>
      <c r="M96" s="217"/>
      <c r="N96" s="218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120</v>
      </c>
      <c r="AU96" s="18" t="s">
        <v>81</v>
      </c>
    </row>
    <row r="97" spans="1:51" s="13" customFormat="1" ht="12">
      <c r="A97" s="13"/>
      <c r="B97" s="219"/>
      <c r="C97" s="220"/>
      <c r="D97" s="214" t="s">
        <v>121</v>
      </c>
      <c r="E97" s="221" t="s">
        <v>19</v>
      </c>
      <c r="F97" s="222" t="s">
        <v>122</v>
      </c>
      <c r="G97" s="220"/>
      <c r="H97" s="221" t="s">
        <v>19</v>
      </c>
      <c r="I97" s="223"/>
      <c r="J97" s="220"/>
      <c r="K97" s="220"/>
      <c r="L97" s="224"/>
      <c r="M97" s="225"/>
      <c r="N97" s="226"/>
      <c r="O97" s="226"/>
      <c r="P97" s="226"/>
      <c r="Q97" s="226"/>
      <c r="R97" s="226"/>
      <c r="S97" s="226"/>
      <c r="T97" s="227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8" t="s">
        <v>121</v>
      </c>
      <c r="AU97" s="228" t="s">
        <v>81</v>
      </c>
      <c r="AV97" s="13" t="s">
        <v>79</v>
      </c>
      <c r="AW97" s="13" t="s">
        <v>33</v>
      </c>
      <c r="AX97" s="13" t="s">
        <v>71</v>
      </c>
      <c r="AY97" s="228" t="s">
        <v>110</v>
      </c>
    </row>
    <row r="98" spans="1:51" s="13" customFormat="1" ht="12">
      <c r="A98" s="13"/>
      <c r="B98" s="219"/>
      <c r="C98" s="220"/>
      <c r="D98" s="214" t="s">
        <v>121</v>
      </c>
      <c r="E98" s="221" t="s">
        <v>19</v>
      </c>
      <c r="F98" s="222" t="s">
        <v>123</v>
      </c>
      <c r="G98" s="220"/>
      <c r="H98" s="221" t="s">
        <v>19</v>
      </c>
      <c r="I98" s="223"/>
      <c r="J98" s="220"/>
      <c r="K98" s="220"/>
      <c r="L98" s="224"/>
      <c r="M98" s="225"/>
      <c r="N98" s="226"/>
      <c r="O98" s="226"/>
      <c r="P98" s="226"/>
      <c r="Q98" s="226"/>
      <c r="R98" s="226"/>
      <c r="S98" s="226"/>
      <c r="T98" s="227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8" t="s">
        <v>121</v>
      </c>
      <c r="AU98" s="228" t="s">
        <v>81</v>
      </c>
      <c r="AV98" s="13" t="s">
        <v>79</v>
      </c>
      <c r="AW98" s="13" t="s">
        <v>33</v>
      </c>
      <c r="AX98" s="13" t="s">
        <v>71</v>
      </c>
      <c r="AY98" s="228" t="s">
        <v>110</v>
      </c>
    </row>
    <row r="99" spans="1:51" s="13" customFormat="1" ht="12">
      <c r="A99" s="13"/>
      <c r="B99" s="219"/>
      <c r="C99" s="220"/>
      <c r="D99" s="214" t="s">
        <v>121</v>
      </c>
      <c r="E99" s="221" t="s">
        <v>19</v>
      </c>
      <c r="F99" s="222" t="s">
        <v>124</v>
      </c>
      <c r="G99" s="220"/>
      <c r="H99" s="221" t="s">
        <v>19</v>
      </c>
      <c r="I99" s="223"/>
      <c r="J99" s="220"/>
      <c r="K99" s="220"/>
      <c r="L99" s="224"/>
      <c r="M99" s="225"/>
      <c r="N99" s="226"/>
      <c r="O99" s="226"/>
      <c r="P99" s="226"/>
      <c r="Q99" s="226"/>
      <c r="R99" s="226"/>
      <c r="S99" s="226"/>
      <c r="T99" s="227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8" t="s">
        <v>121</v>
      </c>
      <c r="AU99" s="228" t="s">
        <v>81</v>
      </c>
      <c r="AV99" s="13" t="s">
        <v>79</v>
      </c>
      <c r="AW99" s="13" t="s">
        <v>33</v>
      </c>
      <c r="AX99" s="13" t="s">
        <v>71</v>
      </c>
      <c r="AY99" s="228" t="s">
        <v>110</v>
      </c>
    </row>
    <row r="100" spans="1:51" s="14" customFormat="1" ht="12">
      <c r="A100" s="14"/>
      <c r="B100" s="229"/>
      <c r="C100" s="230"/>
      <c r="D100" s="214" t="s">
        <v>121</v>
      </c>
      <c r="E100" s="231" t="s">
        <v>19</v>
      </c>
      <c r="F100" s="232" t="s">
        <v>125</v>
      </c>
      <c r="G100" s="230"/>
      <c r="H100" s="233">
        <v>2</v>
      </c>
      <c r="I100" s="234"/>
      <c r="J100" s="230"/>
      <c r="K100" s="230"/>
      <c r="L100" s="235"/>
      <c r="M100" s="236"/>
      <c r="N100" s="237"/>
      <c r="O100" s="237"/>
      <c r="P100" s="237"/>
      <c r="Q100" s="237"/>
      <c r="R100" s="237"/>
      <c r="S100" s="237"/>
      <c r="T100" s="238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39" t="s">
        <v>121</v>
      </c>
      <c r="AU100" s="239" t="s">
        <v>81</v>
      </c>
      <c r="AV100" s="14" t="s">
        <v>81</v>
      </c>
      <c r="AW100" s="14" t="s">
        <v>33</v>
      </c>
      <c r="AX100" s="14" t="s">
        <v>71</v>
      </c>
      <c r="AY100" s="239" t="s">
        <v>110</v>
      </c>
    </row>
    <row r="101" spans="1:51" s="15" customFormat="1" ht="12">
      <c r="A101" s="15"/>
      <c r="B101" s="240"/>
      <c r="C101" s="241"/>
      <c r="D101" s="214" t="s">
        <v>121</v>
      </c>
      <c r="E101" s="242" t="s">
        <v>19</v>
      </c>
      <c r="F101" s="243" t="s">
        <v>126</v>
      </c>
      <c r="G101" s="241"/>
      <c r="H101" s="244">
        <v>2</v>
      </c>
      <c r="I101" s="245"/>
      <c r="J101" s="241"/>
      <c r="K101" s="241"/>
      <c r="L101" s="246"/>
      <c r="M101" s="247"/>
      <c r="N101" s="248"/>
      <c r="O101" s="248"/>
      <c r="P101" s="248"/>
      <c r="Q101" s="248"/>
      <c r="R101" s="248"/>
      <c r="S101" s="248"/>
      <c r="T101" s="249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50" t="s">
        <v>121</v>
      </c>
      <c r="AU101" s="250" t="s">
        <v>81</v>
      </c>
      <c r="AV101" s="15" t="s">
        <v>127</v>
      </c>
      <c r="AW101" s="15" t="s">
        <v>33</v>
      </c>
      <c r="AX101" s="15" t="s">
        <v>79</v>
      </c>
      <c r="AY101" s="250" t="s">
        <v>110</v>
      </c>
    </row>
    <row r="102" spans="1:65" s="2" customFormat="1" ht="24.15" customHeight="1">
      <c r="A102" s="39"/>
      <c r="B102" s="40"/>
      <c r="C102" s="201" t="s">
        <v>131</v>
      </c>
      <c r="D102" s="201" t="s">
        <v>113</v>
      </c>
      <c r="E102" s="202" t="s">
        <v>132</v>
      </c>
      <c r="F102" s="203" t="s">
        <v>133</v>
      </c>
      <c r="G102" s="204" t="s">
        <v>116</v>
      </c>
      <c r="H102" s="205">
        <v>2</v>
      </c>
      <c r="I102" s="206"/>
      <c r="J102" s="207">
        <f>ROUND(I102*H102,2)</f>
        <v>0</v>
      </c>
      <c r="K102" s="203" t="s">
        <v>117</v>
      </c>
      <c r="L102" s="45"/>
      <c r="M102" s="208" t="s">
        <v>19</v>
      </c>
      <c r="N102" s="209" t="s">
        <v>42</v>
      </c>
      <c r="O102" s="85"/>
      <c r="P102" s="210">
        <f>O102*H102</f>
        <v>0</v>
      </c>
      <c r="Q102" s="210">
        <v>0.00052</v>
      </c>
      <c r="R102" s="210">
        <f>Q102*H102</f>
        <v>0.00104</v>
      </c>
      <c r="S102" s="210">
        <v>0</v>
      </c>
      <c r="T102" s="211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2" t="s">
        <v>118</v>
      </c>
      <c r="AT102" s="212" t="s">
        <v>113</v>
      </c>
      <c r="AU102" s="212" t="s">
        <v>81</v>
      </c>
      <c r="AY102" s="18" t="s">
        <v>110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18" t="s">
        <v>79</v>
      </c>
      <c r="BK102" s="213">
        <f>ROUND(I102*H102,2)</f>
        <v>0</v>
      </c>
      <c r="BL102" s="18" t="s">
        <v>118</v>
      </c>
      <c r="BM102" s="212" t="s">
        <v>134</v>
      </c>
    </row>
    <row r="103" spans="1:47" s="2" customFormat="1" ht="12">
      <c r="A103" s="39"/>
      <c r="B103" s="40"/>
      <c r="C103" s="41"/>
      <c r="D103" s="214" t="s">
        <v>120</v>
      </c>
      <c r="E103" s="41"/>
      <c r="F103" s="215" t="s">
        <v>133</v>
      </c>
      <c r="G103" s="41"/>
      <c r="H103" s="41"/>
      <c r="I103" s="216"/>
      <c r="J103" s="41"/>
      <c r="K103" s="41"/>
      <c r="L103" s="45"/>
      <c r="M103" s="217"/>
      <c r="N103" s="218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120</v>
      </c>
      <c r="AU103" s="18" t="s">
        <v>81</v>
      </c>
    </row>
    <row r="104" spans="1:51" s="13" customFormat="1" ht="12">
      <c r="A104" s="13"/>
      <c r="B104" s="219"/>
      <c r="C104" s="220"/>
      <c r="D104" s="214" t="s">
        <v>121</v>
      </c>
      <c r="E104" s="221" t="s">
        <v>19</v>
      </c>
      <c r="F104" s="222" t="s">
        <v>122</v>
      </c>
      <c r="G104" s="220"/>
      <c r="H104" s="221" t="s">
        <v>19</v>
      </c>
      <c r="I104" s="223"/>
      <c r="J104" s="220"/>
      <c r="K104" s="220"/>
      <c r="L104" s="224"/>
      <c r="M104" s="225"/>
      <c r="N104" s="226"/>
      <c r="O104" s="226"/>
      <c r="P104" s="226"/>
      <c r="Q104" s="226"/>
      <c r="R104" s="226"/>
      <c r="S104" s="226"/>
      <c r="T104" s="227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8" t="s">
        <v>121</v>
      </c>
      <c r="AU104" s="228" t="s">
        <v>81</v>
      </c>
      <c r="AV104" s="13" t="s">
        <v>79</v>
      </c>
      <c r="AW104" s="13" t="s">
        <v>33</v>
      </c>
      <c r="AX104" s="13" t="s">
        <v>71</v>
      </c>
      <c r="AY104" s="228" t="s">
        <v>110</v>
      </c>
    </row>
    <row r="105" spans="1:51" s="13" customFormat="1" ht="12">
      <c r="A105" s="13"/>
      <c r="B105" s="219"/>
      <c r="C105" s="220"/>
      <c r="D105" s="214" t="s">
        <v>121</v>
      </c>
      <c r="E105" s="221" t="s">
        <v>19</v>
      </c>
      <c r="F105" s="222" t="s">
        <v>123</v>
      </c>
      <c r="G105" s="220"/>
      <c r="H105" s="221" t="s">
        <v>19</v>
      </c>
      <c r="I105" s="223"/>
      <c r="J105" s="220"/>
      <c r="K105" s="220"/>
      <c r="L105" s="224"/>
      <c r="M105" s="225"/>
      <c r="N105" s="226"/>
      <c r="O105" s="226"/>
      <c r="P105" s="226"/>
      <c r="Q105" s="226"/>
      <c r="R105" s="226"/>
      <c r="S105" s="226"/>
      <c r="T105" s="227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8" t="s">
        <v>121</v>
      </c>
      <c r="AU105" s="228" t="s">
        <v>81</v>
      </c>
      <c r="AV105" s="13" t="s">
        <v>79</v>
      </c>
      <c r="AW105" s="13" t="s">
        <v>33</v>
      </c>
      <c r="AX105" s="13" t="s">
        <v>71</v>
      </c>
      <c r="AY105" s="228" t="s">
        <v>110</v>
      </c>
    </row>
    <row r="106" spans="1:51" s="13" customFormat="1" ht="12">
      <c r="A106" s="13"/>
      <c r="B106" s="219"/>
      <c r="C106" s="220"/>
      <c r="D106" s="214" t="s">
        <v>121</v>
      </c>
      <c r="E106" s="221" t="s">
        <v>19</v>
      </c>
      <c r="F106" s="222" t="s">
        <v>124</v>
      </c>
      <c r="G106" s="220"/>
      <c r="H106" s="221" t="s">
        <v>19</v>
      </c>
      <c r="I106" s="223"/>
      <c r="J106" s="220"/>
      <c r="K106" s="220"/>
      <c r="L106" s="224"/>
      <c r="M106" s="225"/>
      <c r="N106" s="226"/>
      <c r="O106" s="226"/>
      <c r="P106" s="226"/>
      <c r="Q106" s="226"/>
      <c r="R106" s="226"/>
      <c r="S106" s="226"/>
      <c r="T106" s="227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8" t="s">
        <v>121</v>
      </c>
      <c r="AU106" s="228" t="s">
        <v>81</v>
      </c>
      <c r="AV106" s="13" t="s">
        <v>79</v>
      </c>
      <c r="AW106" s="13" t="s">
        <v>33</v>
      </c>
      <c r="AX106" s="13" t="s">
        <v>71</v>
      </c>
      <c r="AY106" s="228" t="s">
        <v>110</v>
      </c>
    </row>
    <row r="107" spans="1:51" s="14" customFormat="1" ht="12">
      <c r="A107" s="14"/>
      <c r="B107" s="229"/>
      <c r="C107" s="230"/>
      <c r="D107" s="214" t="s">
        <v>121</v>
      </c>
      <c r="E107" s="231" t="s">
        <v>19</v>
      </c>
      <c r="F107" s="232" t="s">
        <v>125</v>
      </c>
      <c r="G107" s="230"/>
      <c r="H107" s="233">
        <v>2</v>
      </c>
      <c r="I107" s="234"/>
      <c r="J107" s="230"/>
      <c r="K107" s="230"/>
      <c r="L107" s="235"/>
      <c r="M107" s="236"/>
      <c r="N107" s="237"/>
      <c r="O107" s="237"/>
      <c r="P107" s="237"/>
      <c r="Q107" s="237"/>
      <c r="R107" s="237"/>
      <c r="S107" s="237"/>
      <c r="T107" s="238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39" t="s">
        <v>121</v>
      </c>
      <c r="AU107" s="239" t="s">
        <v>81</v>
      </c>
      <c r="AV107" s="14" t="s">
        <v>81</v>
      </c>
      <c r="AW107" s="14" t="s">
        <v>33</v>
      </c>
      <c r="AX107" s="14" t="s">
        <v>71</v>
      </c>
      <c r="AY107" s="239" t="s">
        <v>110</v>
      </c>
    </row>
    <row r="108" spans="1:51" s="15" customFormat="1" ht="12">
      <c r="A108" s="15"/>
      <c r="B108" s="240"/>
      <c r="C108" s="241"/>
      <c r="D108" s="214" t="s">
        <v>121</v>
      </c>
      <c r="E108" s="242" t="s">
        <v>19</v>
      </c>
      <c r="F108" s="243" t="s">
        <v>126</v>
      </c>
      <c r="G108" s="241"/>
      <c r="H108" s="244">
        <v>2</v>
      </c>
      <c r="I108" s="245"/>
      <c r="J108" s="241"/>
      <c r="K108" s="241"/>
      <c r="L108" s="246"/>
      <c r="M108" s="247"/>
      <c r="N108" s="248"/>
      <c r="O108" s="248"/>
      <c r="P108" s="248"/>
      <c r="Q108" s="248"/>
      <c r="R108" s="248"/>
      <c r="S108" s="248"/>
      <c r="T108" s="249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0" t="s">
        <v>121</v>
      </c>
      <c r="AU108" s="250" t="s">
        <v>81</v>
      </c>
      <c r="AV108" s="15" t="s">
        <v>127</v>
      </c>
      <c r="AW108" s="15" t="s">
        <v>33</v>
      </c>
      <c r="AX108" s="15" t="s">
        <v>79</v>
      </c>
      <c r="AY108" s="250" t="s">
        <v>110</v>
      </c>
    </row>
    <row r="109" spans="1:65" s="2" customFormat="1" ht="24.15" customHeight="1">
      <c r="A109" s="39"/>
      <c r="B109" s="40"/>
      <c r="C109" s="201" t="s">
        <v>127</v>
      </c>
      <c r="D109" s="201" t="s">
        <v>113</v>
      </c>
      <c r="E109" s="202" t="s">
        <v>135</v>
      </c>
      <c r="F109" s="203" t="s">
        <v>136</v>
      </c>
      <c r="G109" s="204" t="s">
        <v>116</v>
      </c>
      <c r="H109" s="205">
        <v>2</v>
      </c>
      <c r="I109" s="206"/>
      <c r="J109" s="207">
        <f>ROUND(I109*H109,2)</f>
        <v>0</v>
      </c>
      <c r="K109" s="203" t="s">
        <v>117</v>
      </c>
      <c r="L109" s="45"/>
      <c r="M109" s="208" t="s">
        <v>19</v>
      </c>
      <c r="N109" s="209" t="s">
        <v>42</v>
      </c>
      <c r="O109" s="85"/>
      <c r="P109" s="210">
        <f>O109*H109</f>
        <v>0</v>
      </c>
      <c r="Q109" s="210">
        <v>0.00052</v>
      </c>
      <c r="R109" s="210">
        <f>Q109*H109</f>
        <v>0.00104</v>
      </c>
      <c r="S109" s="210">
        <v>0</v>
      </c>
      <c r="T109" s="211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2" t="s">
        <v>118</v>
      </c>
      <c r="AT109" s="212" t="s">
        <v>113</v>
      </c>
      <c r="AU109" s="212" t="s">
        <v>81</v>
      </c>
      <c r="AY109" s="18" t="s">
        <v>110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18" t="s">
        <v>79</v>
      </c>
      <c r="BK109" s="213">
        <f>ROUND(I109*H109,2)</f>
        <v>0</v>
      </c>
      <c r="BL109" s="18" t="s">
        <v>118</v>
      </c>
      <c r="BM109" s="212" t="s">
        <v>137</v>
      </c>
    </row>
    <row r="110" spans="1:47" s="2" customFormat="1" ht="12">
      <c r="A110" s="39"/>
      <c r="B110" s="40"/>
      <c r="C110" s="41"/>
      <c r="D110" s="214" t="s">
        <v>120</v>
      </c>
      <c r="E110" s="41"/>
      <c r="F110" s="215" t="s">
        <v>136</v>
      </c>
      <c r="G110" s="41"/>
      <c r="H110" s="41"/>
      <c r="I110" s="216"/>
      <c r="J110" s="41"/>
      <c r="K110" s="41"/>
      <c r="L110" s="45"/>
      <c r="M110" s="217"/>
      <c r="N110" s="218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120</v>
      </c>
      <c r="AU110" s="18" t="s">
        <v>81</v>
      </c>
    </row>
    <row r="111" spans="1:51" s="13" customFormat="1" ht="12">
      <c r="A111" s="13"/>
      <c r="B111" s="219"/>
      <c r="C111" s="220"/>
      <c r="D111" s="214" t="s">
        <v>121</v>
      </c>
      <c r="E111" s="221" t="s">
        <v>19</v>
      </c>
      <c r="F111" s="222" t="s">
        <v>122</v>
      </c>
      <c r="G111" s="220"/>
      <c r="H111" s="221" t="s">
        <v>19</v>
      </c>
      <c r="I111" s="223"/>
      <c r="J111" s="220"/>
      <c r="K111" s="220"/>
      <c r="L111" s="224"/>
      <c r="M111" s="225"/>
      <c r="N111" s="226"/>
      <c r="O111" s="226"/>
      <c r="P111" s="226"/>
      <c r="Q111" s="226"/>
      <c r="R111" s="226"/>
      <c r="S111" s="226"/>
      <c r="T111" s="227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8" t="s">
        <v>121</v>
      </c>
      <c r="AU111" s="228" t="s">
        <v>81</v>
      </c>
      <c r="AV111" s="13" t="s">
        <v>79</v>
      </c>
      <c r="AW111" s="13" t="s">
        <v>33</v>
      </c>
      <c r="AX111" s="13" t="s">
        <v>71</v>
      </c>
      <c r="AY111" s="228" t="s">
        <v>110</v>
      </c>
    </row>
    <row r="112" spans="1:51" s="13" customFormat="1" ht="12">
      <c r="A112" s="13"/>
      <c r="B112" s="219"/>
      <c r="C112" s="220"/>
      <c r="D112" s="214" t="s">
        <v>121</v>
      </c>
      <c r="E112" s="221" t="s">
        <v>19</v>
      </c>
      <c r="F112" s="222" t="s">
        <v>123</v>
      </c>
      <c r="G112" s="220"/>
      <c r="H112" s="221" t="s">
        <v>19</v>
      </c>
      <c r="I112" s="223"/>
      <c r="J112" s="220"/>
      <c r="K112" s="220"/>
      <c r="L112" s="224"/>
      <c r="M112" s="225"/>
      <c r="N112" s="226"/>
      <c r="O112" s="226"/>
      <c r="P112" s="226"/>
      <c r="Q112" s="226"/>
      <c r="R112" s="226"/>
      <c r="S112" s="226"/>
      <c r="T112" s="227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8" t="s">
        <v>121</v>
      </c>
      <c r="AU112" s="228" t="s">
        <v>81</v>
      </c>
      <c r="AV112" s="13" t="s">
        <v>79</v>
      </c>
      <c r="AW112" s="13" t="s">
        <v>33</v>
      </c>
      <c r="AX112" s="13" t="s">
        <v>71</v>
      </c>
      <c r="AY112" s="228" t="s">
        <v>110</v>
      </c>
    </row>
    <row r="113" spans="1:51" s="13" customFormat="1" ht="12">
      <c r="A113" s="13"/>
      <c r="B113" s="219"/>
      <c r="C113" s="220"/>
      <c r="D113" s="214" t="s">
        <v>121</v>
      </c>
      <c r="E113" s="221" t="s">
        <v>19</v>
      </c>
      <c r="F113" s="222" t="s">
        <v>124</v>
      </c>
      <c r="G113" s="220"/>
      <c r="H113" s="221" t="s">
        <v>19</v>
      </c>
      <c r="I113" s="223"/>
      <c r="J113" s="220"/>
      <c r="K113" s="220"/>
      <c r="L113" s="224"/>
      <c r="M113" s="225"/>
      <c r="N113" s="226"/>
      <c r="O113" s="226"/>
      <c r="P113" s="226"/>
      <c r="Q113" s="226"/>
      <c r="R113" s="226"/>
      <c r="S113" s="226"/>
      <c r="T113" s="227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8" t="s">
        <v>121</v>
      </c>
      <c r="AU113" s="228" t="s">
        <v>81</v>
      </c>
      <c r="AV113" s="13" t="s">
        <v>79</v>
      </c>
      <c r="AW113" s="13" t="s">
        <v>33</v>
      </c>
      <c r="AX113" s="13" t="s">
        <v>71</v>
      </c>
      <c r="AY113" s="228" t="s">
        <v>110</v>
      </c>
    </row>
    <row r="114" spans="1:51" s="14" customFormat="1" ht="12">
      <c r="A114" s="14"/>
      <c r="B114" s="229"/>
      <c r="C114" s="230"/>
      <c r="D114" s="214" t="s">
        <v>121</v>
      </c>
      <c r="E114" s="231" t="s">
        <v>19</v>
      </c>
      <c r="F114" s="232" t="s">
        <v>125</v>
      </c>
      <c r="G114" s="230"/>
      <c r="H114" s="233">
        <v>2</v>
      </c>
      <c r="I114" s="234"/>
      <c r="J114" s="230"/>
      <c r="K114" s="230"/>
      <c r="L114" s="235"/>
      <c r="M114" s="236"/>
      <c r="N114" s="237"/>
      <c r="O114" s="237"/>
      <c r="P114" s="237"/>
      <c r="Q114" s="237"/>
      <c r="R114" s="237"/>
      <c r="S114" s="237"/>
      <c r="T114" s="238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39" t="s">
        <v>121</v>
      </c>
      <c r="AU114" s="239" t="s">
        <v>81</v>
      </c>
      <c r="AV114" s="14" t="s">
        <v>81</v>
      </c>
      <c r="AW114" s="14" t="s">
        <v>33</v>
      </c>
      <c r="AX114" s="14" t="s">
        <v>71</v>
      </c>
      <c r="AY114" s="239" t="s">
        <v>110</v>
      </c>
    </row>
    <row r="115" spans="1:51" s="15" customFormat="1" ht="12">
      <c r="A115" s="15"/>
      <c r="B115" s="240"/>
      <c r="C115" s="241"/>
      <c r="D115" s="214" t="s">
        <v>121</v>
      </c>
      <c r="E115" s="242" t="s">
        <v>19</v>
      </c>
      <c r="F115" s="243" t="s">
        <v>126</v>
      </c>
      <c r="G115" s="241"/>
      <c r="H115" s="244">
        <v>2</v>
      </c>
      <c r="I115" s="245"/>
      <c r="J115" s="241"/>
      <c r="K115" s="241"/>
      <c r="L115" s="246"/>
      <c r="M115" s="247"/>
      <c r="N115" s="248"/>
      <c r="O115" s="248"/>
      <c r="P115" s="248"/>
      <c r="Q115" s="248"/>
      <c r="R115" s="248"/>
      <c r="S115" s="248"/>
      <c r="T115" s="249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0" t="s">
        <v>121</v>
      </c>
      <c r="AU115" s="250" t="s">
        <v>81</v>
      </c>
      <c r="AV115" s="15" t="s">
        <v>127</v>
      </c>
      <c r="AW115" s="15" t="s">
        <v>33</v>
      </c>
      <c r="AX115" s="15" t="s">
        <v>79</v>
      </c>
      <c r="AY115" s="250" t="s">
        <v>110</v>
      </c>
    </row>
    <row r="116" spans="1:65" s="2" customFormat="1" ht="24.15" customHeight="1">
      <c r="A116" s="39"/>
      <c r="B116" s="40"/>
      <c r="C116" s="201" t="s">
        <v>138</v>
      </c>
      <c r="D116" s="201" t="s">
        <v>113</v>
      </c>
      <c r="E116" s="202" t="s">
        <v>139</v>
      </c>
      <c r="F116" s="203" t="s">
        <v>140</v>
      </c>
      <c r="G116" s="204" t="s">
        <v>116</v>
      </c>
      <c r="H116" s="205">
        <v>5</v>
      </c>
      <c r="I116" s="206"/>
      <c r="J116" s="207">
        <f>ROUND(I116*H116,2)</f>
        <v>0</v>
      </c>
      <c r="K116" s="203" t="s">
        <v>117</v>
      </c>
      <c r="L116" s="45"/>
      <c r="M116" s="208" t="s">
        <v>19</v>
      </c>
      <c r="N116" s="209" t="s">
        <v>42</v>
      </c>
      <c r="O116" s="85"/>
      <c r="P116" s="210">
        <f>O116*H116</f>
        <v>0</v>
      </c>
      <c r="Q116" s="210">
        <v>0.00052</v>
      </c>
      <c r="R116" s="210">
        <f>Q116*H116</f>
        <v>0.0026</v>
      </c>
      <c r="S116" s="210">
        <v>0</v>
      </c>
      <c r="T116" s="211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2" t="s">
        <v>118</v>
      </c>
      <c r="AT116" s="212" t="s">
        <v>113</v>
      </c>
      <c r="AU116" s="212" t="s">
        <v>81</v>
      </c>
      <c r="AY116" s="18" t="s">
        <v>110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18" t="s">
        <v>79</v>
      </c>
      <c r="BK116" s="213">
        <f>ROUND(I116*H116,2)</f>
        <v>0</v>
      </c>
      <c r="BL116" s="18" t="s">
        <v>118</v>
      </c>
      <c r="BM116" s="212" t="s">
        <v>141</v>
      </c>
    </row>
    <row r="117" spans="1:47" s="2" customFormat="1" ht="12">
      <c r="A117" s="39"/>
      <c r="B117" s="40"/>
      <c r="C117" s="41"/>
      <c r="D117" s="214" t="s">
        <v>120</v>
      </c>
      <c r="E117" s="41"/>
      <c r="F117" s="215" t="s">
        <v>140</v>
      </c>
      <c r="G117" s="41"/>
      <c r="H117" s="41"/>
      <c r="I117" s="216"/>
      <c r="J117" s="41"/>
      <c r="K117" s="41"/>
      <c r="L117" s="45"/>
      <c r="M117" s="217"/>
      <c r="N117" s="218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120</v>
      </c>
      <c r="AU117" s="18" t="s">
        <v>81</v>
      </c>
    </row>
    <row r="118" spans="1:51" s="13" customFormat="1" ht="12">
      <c r="A118" s="13"/>
      <c r="B118" s="219"/>
      <c r="C118" s="220"/>
      <c r="D118" s="214" t="s">
        <v>121</v>
      </c>
      <c r="E118" s="221" t="s">
        <v>19</v>
      </c>
      <c r="F118" s="222" t="s">
        <v>122</v>
      </c>
      <c r="G118" s="220"/>
      <c r="H118" s="221" t="s">
        <v>19</v>
      </c>
      <c r="I118" s="223"/>
      <c r="J118" s="220"/>
      <c r="K118" s="220"/>
      <c r="L118" s="224"/>
      <c r="M118" s="225"/>
      <c r="N118" s="226"/>
      <c r="O118" s="226"/>
      <c r="P118" s="226"/>
      <c r="Q118" s="226"/>
      <c r="R118" s="226"/>
      <c r="S118" s="226"/>
      <c r="T118" s="227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8" t="s">
        <v>121</v>
      </c>
      <c r="AU118" s="228" t="s">
        <v>81</v>
      </c>
      <c r="AV118" s="13" t="s">
        <v>79</v>
      </c>
      <c r="AW118" s="13" t="s">
        <v>33</v>
      </c>
      <c r="AX118" s="13" t="s">
        <v>71</v>
      </c>
      <c r="AY118" s="228" t="s">
        <v>110</v>
      </c>
    </row>
    <row r="119" spans="1:51" s="13" customFormat="1" ht="12">
      <c r="A119" s="13"/>
      <c r="B119" s="219"/>
      <c r="C119" s="220"/>
      <c r="D119" s="214" t="s">
        <v>121</v>
      </c>
      <c r="E119" s="221" t="s">
        <v>19</v>
      </c>
      <c r="F119" s="222" t="s">
        <v>123</v>
      </c>
      <c r="G119" s="220"/>
      <c r="H119" s="221" t="s">
        <v>19</v>
      </c>
      <c r="I119" s="223"/>
      <c r="J119" s="220"/>
      <c r="K119" s="220"/>
      <c r="L119" s="224"/>
      <c r="M119" s="225"/>
      <c r="N119" s="226"/>
      <c r="O119" s="226"/>
      <c r="P119" s="226"/>
      <c r="Q119" s="226"/>
      <c r="R119" s="226"/>
      <c r="S119" s="226"/>
      <c r="T119" s="227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8" t="s">
        <v>121</v>
      </c>
      <c r="AU119" s="228" t="s">
        <v>81</v>
      </c>
      <c r="AV119" s="13" t="s">
        <v>79</v>
      </c>
      <c r="AW119" s="13" t="s">
        <v>33</v>
      </c>
      <c r="AX119" s="13" t="s">
        <v>71</v>
      </c>
      <c r="AY119" s="228" t="s">
        <v>110</v>
      </c>
    </row>
    <row r="120" spans="1:51" s="13" customFormat="1" ht="12">
      <c r="A120" s="13"/>
      <c r="B120" s="219"/>
      <c r="C120" s="220"/>
      <c r="D120" s="214" t="s">
        <v>121</v>
      </c>
      <c r="E120" s="221" t="s">
        <v>19</v>
      </c>
      <c r="F120" s="222" t="s">
        <v>124</v>
      </c>
      <c r="G120" s="220"/>
      <c r="H120" s="221" t="s">
        <v>19</v>
      </c>
      <c r="I120" s="223"/>
      <c r="J120" s="220"/>
      <c r="K120" s="220"/>
      <c r="L120" s="224"/>
      <c r="M120" s="225"/>
      <c r="N120" s="226"/>
      <c r="O120" s="226"/>
      <c r="P120" s="226"/>
      <c r="Q120" s="226"/>
      <c r="R120" s="226"/>
      <c r="S120" s="226"/>
      <c r="T120" s="227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8" t="s">
        <v>121</v>
      </c>
      <c r="AU120" s="228" t="s">
        <v>81</v>
      </c>
      <c r="AV120" s="13" t="s">
        <v>79</v>
      </c>
      <c r="AW120" s="13" t="s">
        <v>33</v>
      </c>
      <c r="AX120" s="13" t="s">
        <v>71</v>
      </c>
      <c r="AY120" s="228" t="s">
        <v>110</v>
      </c>
    </row>
    <row r="121" spans="1:51" s="14" customFormat="1" ht="12">
      <c r="A121" s="14"/>
      <c r="B121" s="229"/>
      <c r="C121" s="230"/>
      <c r="D121" s="214" t="s">
        <v>121</v>
      </c>
      <c r="E121" s="231" t="s">
        <v>19</v>
      </c>
      <c r="F121" s="232" t="s">
        <v>125</v>
      </c>
      <c r="G121" s="230"/>
      <c r="H121" s="233">
        <v>2</v>
      </c>
      <c r="I121" s="234"/>
      <c r="J121" s="230"/>
      <c r="K121" s="230"/>
      <c r="L121" s="235"/>
      <c r="M121" s="236"/>
      <c r="N121" s="237"/>
      <c r="O121" s="237"/>
      <c r="P121" s="237"/>
      <c r="Q121" s="237"/>
      <c r="R121" s="237"/>
      <c r="S121" s="237"/>
      <c r="T121" s="238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39" t="s">
        <v>121</v>
      </c>
      <c r="AU121" s="239" t="s">
        <v>81</v>
      </c>
      <c r="AV121" s="14" t="s">
        <v>81</v>
      </c>
      <c r="AW121" s="14" t="s">
        <v>33</v>
      </c>
      <c r="AX121" s="14" t="s">
        <v>71</v>
      </c>
      <c r="AY121" s="239" t="s">
        <v>110</v>
      </c>
    </row>
    <row r="122" spans="1:51" s="14" customFormat="1" ht="12">
      <c r="A122" s="14"/>
      <c r="B122" s="229"/>
      <c r="C122" s="230"/>
      <c r="D122" s="214" t="s">
        <v>121</v>
      </c>
      <c r="E122" s="231" t="s">
        <v>19</v>
      </c>
      <c r="F122" s="232" t="s">
        <v>142</v>
      </c>
      <c r="G122" s="230"/>
      <c r="H122" s="233">
        <v>1</v>
      </c>
      <c r="I122" s="234"/>
      <c r="J122" s="230"/>
      <c r="K122" s="230"/>
      <c r="L122" s="235"/>
      <c r="M122" s="236"/>
      <c r="N122" s="237"/>
      <c r="O122" s="237"/>
      <c r="P122" s="237"/>
      <c r="Q122" s="237"/>
      <c r="R122" s="237"/>
      <c r="S122" s="237"/>
      <c r="T122" s="238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39" t="s">
        <v>121</v>
      </c>
      <c r="AU122" s="239" t="s">
        <v>81</v>
      </c>
      <c r="AV122" s="14" t="s">
        <v>81</v>
      </c>
      <c r="AW122" s="14" t="s">
        <v>33</v>
      </c>
      <c r="AX122" s="14" t="s">
        <v>71</v>
      </c>
      <c r="AY122" s="239" t="s">
        <v>110</v>
      </c>
    </row>
    <row r="123" spans="1:51" s="14" customFormat="1" ht="12">
      <c r="A123" s="14"/>
      <c r="B123" s="229"/>
      <c r="C123" s="230"/>
      <c r="D123" s="214" t="s">
        <v>121</v>
      </c>
      <c r="E123" s="231" t="s">
        <v>19</v>
      </c>
      <c r="F123" s="232" t="s">
        <v>143</v>
      </c>
      <c r="G123" s="230"/>
      <c r="H123" s="233">
        <v>1</v>
      </c>
      <c r="I123" s="234"/>
      <c r="J123" s="230"/>
      <c r="K123" s="230"/>
      <c r="L123" s="235"/>
      <c r="M123" s="236"/>
      <c r="N123" s="237"/>
      <c r="O123" s="237"/>
      <c r="P123" s="237"/>
      <c r="Q123" s="237"/>
      <c r="R123" s="237"/>
      <c r="S123" s="237"/>
      <c r="T123" s="238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39" t="s">
        <v>121</v>
      </c>
      <c r="AU123" s="239" t="s">
        <v>81</v>
      </c>
      <c r="AV123" s="14" t="s">
        <v>81</v>
      </c>
      <c r="AW123" s="14" t="s">
        <v>33</v>
      </c>
      <c r="AX123" s="14" t="s">
        <v>71</v>
      </c>
      <c r="AY123" s="239" t="s">
        <v>110</v>
      </c>
    </row>
    <row r="124" spans="1:51" s="14" customFormat="1" ht="12">
      <c r="A124" s="14"/>
      <c r="B124" s="229"/>
      <c r="C124" s="230"/>
      <c r="D124" s="214" t="s">
        <v>121</v>
      </c>
      <c r="E124" s="231" t="s">
        <v>19</v>
      </c>
      <c r="F124" s="232" t="s">
        <v>144</v>
      </c>
      <c r="G124" s="230"/>
      <c r="H124" s="233">
        <v>1</v>
      </c>
      <c r="I124" s="234"/>
      <c r="J124" s="230"/>
      <c r="K124" s="230"/>
      <c r="L124" s="235"/>
      <c r="M124" s="236"/>
      <c r="N124" s="237"/>
      <c r="O124" s="237"/>
      <c r="P124" s="237"/>
      <c r="Q124" s="237"/>
      <c r="R124" s="237"/>
      <c r="S124" s="237"/>
      <c r="T124" s="238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39" t="s">
        <v>121</v>
      </c>
      <c r="AU124" s="239" t="s">
        <v>81</v>
      </c>
      <c r="AV124" s="14" t="s">
        <v>81</v>
      </c>
      <c r="AW124" s="14" t="s">
        <v>33</v>
      </c>
      <c r="AX124" s="14" t="s">
        <v>71</v>
      </c>
      <c r="AY124" s="239" t="s">
        <v>110</v>
      </c>
    </row>
    <row r="125" spans="1:51" s="15" customFormat="1" ht="12">
      <c r="A125" s="15"/>
      <c r="B125" s="240"/>
      <c r="C125" s="241"/>
      <c r="D125" s="214" t="s">
        <v>121</v>
      </c>
      <c r="E125" s="242" t="s">
        <v>19</v>
      </c>
      <c r="F125" s="243" t="s">
        <v>126</v>
      </c>
      <c r="G125" s="241"/>
      <c r="H125" s="244">
        <v>5</v>
      </c>
      <c r="I125" s="245"/>
      <c r="J125" s="241"/>
      <c r="K125" s="241"/>
      <c r="L125" s="246"/>
      <c r="M125" s="247"/>
      <c r="N125" s="248"/>
      <c r="O125" s="248"/>
      <c r="P125" s="248"/>
      <c r="Q125" s="248"/>
      <c r="R125" s="248"/>
      <c r="S125" s="248"/>
      <c r="T125" s="249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0" t="s">
        <v>121</v>
      </c>
      <c r="AU125" s="250" t="s">
        <v>81</v>
      </c>
      <c r="AV125" s="15" t="s">
        <v>127</v>
      </c>
      <c r="AW125" s="15" t="s">
        <v>33</v>
      </c>
      <c r="AX125" s="15" t="s">
        <v>79</v>
      </c>
      <c r="AY125" s="250" t="s">
        <v>110</v>
      </c>
    </row>
    <row r="126" spans="1:65" s="2" customFormat="1" ht="37.8" customHeight="1">
      <c r="A126" s="39"/>
      <c r="B126" s="40"/>
      <c r="C126" s="201" t="s">
        <v>145</v>
      </c>
      <c r="D126" s="201" t="s">
        <v>113</v>
      </c>
      <c r="E126" s="202" t="s">
        <v>146</v>
      </c>
      <c r="F126" s="203" t="s">
        <v>147</v>
      </c>
      <c r="G126" s="204" t="s">
        <v>116</v>
      </c>
      <c r="H126" s="205">
        <v>2</v>
      </c>
      <c r="I126" s="206"/>
      <c r="J126" s="207">
        <f>ROUND(I126*H126,2)</f>
        <v>0</v>
      </c>
      <c r="K126" s="203" t="s">
        <v>117</v>
      </c>
      <c r="L126" s="45"/>
      <c r="M126" s="208" t="s">
        <v>19</v>
      </c>
      <c r="N126" s="209" t="s">
        <v>42</v>
      </c>
      <c r="O126" s="85"/>
      <c r="P126" s="210">
        <f>O126*H126</f>
        <v>0</v>
      </c>
      <c r="Q126" s="210">
        <v>0.00052</v>
      </c>
      <c r="R126" s="210">
        <f>Q126*H126</f>
        <v>0.00104</v>
      </c>
      <c r="S126" s="210">
        <v>0</v>
      </c>
      <c r="T126" s="21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2" t="s">
        <v>118</v>
      </c>
      <c r="AT126" s="212" t="s">
        <v>113</v>
      </c>
      <c r="AU126" s="212" t="s">
        <v>81</v>
      </c>
      <c r="AY126" s="18" t="s">
        <v>110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18" t="s">
        <v>79</v>
      </c>
      <c r="BK126" s="213">
        <f>ROUND(I126*H126,2)</f>
        <v>0</v>
      </c>
      <c r="BL126" s="18" t="s">
        <v>118</v>
      </c>
      <c r="BM126" s="212" t="s">
        <v>148</v>
      </c>
    </row>
    <row r="127" spans="1:47" s="2" customFormat="1" ht="12">
      <c r="A127" s="39"/>
      <c r="B127" s="40"/>
      <c r="C127" s="41"/>
      <c r="D127" s="214" t="s">
        <v>120</v>
      </c>
      <c r="E127" s="41"/>
      <c r="F127" s="215" t="s">
        <v>147</v>
      </c>
      <c r="G127" s="41"/>
      <c r="H127" s="41"/>
      <c r="I127" s="216"/>
      <c r="J127" s="41"/>
      <c r="K127" s="41"/>
      <c r="L127" s="45"/>
      <c r="M127" s="217"/>
      <c r="N127" s="218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120</v>
      </c>
      <c r="AU127" s="18" t="s">
        <v>81</v>
      </c>
    </row>
    <row r="128" spans="1:51" s="13" customFormat="1" ht="12">
      <c r="A128" s="13"/>
      <c r="B128" s="219"/>
      <c r="C128" s="220"/>
      <c r="D128" s="214" t="s">
        <v>121</v>
      </c>
      <c r="E128" s="221" t="s">
        <v>19</v>
      </c>
      <c r="F128" s="222" t="s">
        <v>122</v>
      </c>
      <c r="G128" s="220"/>
      <c r="H128" s="221" t="s">
        <v>19</v>
      </c>
      <c r="I128" s="223"/>
      <c r="J128" s="220"/>
      <c r="K128" s="220"/>
      <c r="L128" s="224"/>
      <c r="M128" s="225"/>
      <c r="N128" s="226"/>
      <c r="O128" s="226"/>
      <c r="P128" s="226"/>
      <c r="Q128" s="226"/>
      <c r="R128" s="226"/>
      <c r="S128" s="226"/>
      <c r="T128" s="22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8" t="s">
        <v>121</v>
      </c>
      <c r="AU128" s="228" t="s">
        <v>81</v>
      </c>
      <c r="AV128" s="13" t="s">
        <v>79</v>
      </c>
      <c r="AW128" s="13" t="s">
        <v>33</v>
      </c>
      <c r="AX128" s="13" t="s">
        <v>71</v>
      </c>
      <c r="AY128" s="228" t="s">
        <v>110</v>
      </c>
    </row>
    <row r="129" spans="1:51" s="13" customFormat="1" ht="12">
      <c r="A129" s="13"/>
      <c r="B129" s="219"/>
      <c r="C129" s="220"/>
      <c r="D129" s="214" t="s">
        <v>121</v>
      </c>
      <c r="E129" s="221" t="s">
        <v>19</v>
      </c>
      <c r="F129" s="222" t="s">
        <v>123</v>
      </c>
      <c r="G129" s="220"/>
      <c r="H129" s="221" t="s">
        <v>19</v>
      </c>
      <c r="I129" s="223"/>
      <c r="J129" s="220"/>
      <c r="K129" s="220"/>
      <c r="L129" s="224"/>
      <c r="M129" s="225"/>
      <c r="N129" s="226"/>
      <c r="O129" s="226"/>
      <c r="P129" s="226"/>
      <c r="Q129" s="226"/>
      <c r="R129" s="226"/>
      <c r="S129" s="226"/>
      <c r="T129" s="22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8" t="s">
        <v>121</v>
      </c>
      <c r="AU129" s="228" t="s">
        <v>81</v>
      </c>
      <c r="AV129" s="13" t="s">
        <v>79</v>
      </c>
      <c r="AW129" s="13" t="s">
        <v>33</v>
      </c>
      <c r="AX129" s="13" t="s">
        <v>71</v>
      </c>
      <c r="AY129" s="228" t="s">
        <v>110</v>
      </c>
    </row>
    <row r="130" spans="1:51" s="13" customFormat="1" ht="12">
      <c r="A130" s="13"/>
      <c r="B130" s="219"/>
      <c r="C130" s="220"/>
      <c r="D130" s="214" t="s">
        <v>121</v>
      </c>
      <c r="E130" s="221" t="s">
        <v>19</v>
      </c>
      <c r="F130" s="222" t="s">
        <v>149</v>
      </c>
      <c r="G130" s="220"/>
      <c r="H130" s="221" t="s">
        <v>19</v>
      </c>
      <c r="I130" s="223"/>
      <c r="J130" s="220"/>
      <c r="K130" s="220"/>
      <c r="L130" s="224"/>
      <c r="M130" s="225"/>
      <c r="N130" s="226"/>
      <c r="O130" s="226"/>
      <c r="P130" s="226"/>
      <c r="Q130" s="226"/>
      <c r="R130" s="226"/>
      <c r="S130" s="226"/>
      <c r="T130" s="22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8" t="s">
        <v>121</v>
      </c>
      <c r="AU130" s="228" t="s">
        <v>81</v>
      </c>
      <c r="AV130" s="13" t="s">
        <v>79</v>
      </c>
      <c r="AW130" s="13" t="s">
        <v>33</v>
      </c>
      <c r="AX130" s="13" t="s">
        <v>71</v>
      </c>
      <c r="AY130" s="228" t="s">
        <v>110</v>
      </c>
    </row>
    <row r="131" spans="1:51" s="13" customFormat="1" ht="12">
      <c r="A131" s="13"/>
      <c r="B131" s="219"/>
      <c r="C131" s="220"/>
      <c r="D131" s="214" t="s">
        <v>121</v>
      </c>
      <c r="E131" s="221" t="s">
        <v>19</v>
      </c>
      <c r="F131" s="222" t="s">
        <v>150</v>
      </c>
      <c r="G131" s="220"/>
      <c r="H131" s="221" t="s">
        <v>19</v>
      </c>
      <c r="I131" s="223"/>
      <c r="J131" s="220"/>
      <c r="K131" s="220"/>
      <c r="L131" s="224"/>
      <c r="M131" s="225"/>
      <c r="N131" s="226"/>
      <c r="O131" s="226"/>
      <c r="P131" s="226"/>
      <c r="Q131" s="226"/>
      <c r="R131" s="226"/>
      <c r="S131" s="226"/>
      <c r="T131" s="22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8" t="s">
        <v>121</v>
      </c>
      <c r="AU131" s="228" t="s">
        <v>81</v>
      </c>
      <c r="AV131" s="13" t="s">
        <v>79</v>
      </c>
      <c r="AW131" s="13" t="s">
        <v>33</v>
      </c>
      <c r="AX131" s="13" t="s">
        <v>71</v>
      </c>
      <c r="AY131" s="228" t="s">
        <v>110</v>
      </c>
    </row>
    <row r="132" spans="1:51" s="13" customFormat="1" ht="12">
      <c r="A132" s="13"/>
      <c r="B132" s="219"/>
      <c r="C132" s="220"/>
      <c r="D132" s="214" t="s">
        <v>121</v>
      </c>
      <c r="E132" s="221" t="s">
        <v>19</v>
      </c>
      <c r="F132" s="222" t="s">
        <v>151</v>
      </c>
      <c r="G132" s="220"/>
      <c r="H132" s="221" t="s">
        <v>19</v>
      </c>
      <c r="I132" s="223"/>
      <c r="J132" s="220"/>
      <c r="K132" s="220"/>
      <c r="L132" s="224"/>
      <c r="M132" s="225"/>
      <c r="N132" s="226"/>
      <c r="O132" s="226"/>
      <c r="P132" s="226"/>
      <c r="Q132" s="226"/>
      <c r="R132" s="226"/>
      <c r="S132" s="226"/>
      <c r="T132" s="22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8" t="s">
        <v>121</v>
      </c>
      <c r="AU132" s="228" t="s">
        <v>81</v>
      </c>
      <c r="AV132" s="13" t="s">
        <v>79</v>
      </c>
      <c r="AW132" s="13" t="s">
        <v>33</v>
      </c>
      <c r="AX132" s="13" t="s">
        <v>71</v>
      </c>
      <c r="AY132" s="228" t="s">
        <v>110</v>
      </c>
    </row>
    <row r="133" spans="1:51" s="13" customFormat="1" ht="12">
      <c r="A133" s="13"/>
      <c r="B133" s="219"/>
      <c r="C133" s="220"/>
      <c r="D133" s="214" t="s">
        <v>121</v>
      </c>
      <c r="E133" s="221" t="s">
        <v>19</v>
      </c>
      <c r="F133" s="222" t="s">
        <v>152</v>
      </c>
      <c r="G133" s="220"/>
      <c r="H133" s="221" t="s">
        <v>19</v>
      </c>
      <c r="I133" s="223"/>
      <c r="J133" s="220"/>
      <c r="K133" s="220"/>
      <c r="L133" s="224"/>
      <c r="M133" s="225"/>
      <c r="N133" s="226"/>
      <c r="O133" s="226"/>
      <c r="P133" s="226"/>
      <c r="Q133" s="226"/>
      <c r="R133" s="226"/>
      <c r="S133" s="226"/>
      <c r="T133" s="22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8" t="s">
        <v>121</v>
      </c>
      <c r="AU133" s="228" t="s">
        <v>81</v>
      </c>
      <c r="AV133" s="13" t="s">
        <v>79</v>
      </c>
      <c r="AW133" s="13" t="s">
        <v>33</v>
      </c>
      <c r="AX133" s="13" t="s">
        <v>71</v>
      </c>
      <c r="AY133" s="228" t="s">
        <v>110</v>
      </c>
    </row>
    <row r="134" spans="1:51" s="13" customFormat="1" ht="12">
      <c r="A134" s="13"/>
      <c r="B134" s="219"/>
      <c r="C134" s="220"/>
      <c r="D134" s="214" t="s">
        <v>121</v>
      </c>
      <c r="E134" s="221" t="s">
        <v>19</v>
      </c>
      <c r="F134" s="222" t="s">
        <v>153</v>
      </c>
      <c r="G134" s="220"/>
      <c r="H134" s="221" t="s">
        <v>19</v>
      </c>
      <c r="I134" s="223"/>
      <c r="J134" s="220"/>
      <c r="K134" s="220"/>
      <c r="L134" s="224"/>
      <c r="M134" s="225"/>
      <c r="N134" s="226"/>
      <c r="O134" s="226"/>
      <c r="P134" s="226"/>
      <c r="Q134" s="226"/>
      <c r="R134" s="226"/>
      <c r="S134" s="226"/>
      <c r="T134" s="22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8" t="s">
        <v>121</v>
      </c>
      <c r="AU134" s="228" t="s">
        <v>81</v>
      </c>
      <c r="AV134" s="13" t="s">
        <v>79</v>
      </c>
      <c r="AW134" s="13" t="s">
        <v>33</v>
      </c>
      <c r="AX134" s="13" t="s">
        <v>71</v>
      </c>
      <c r="AY134" s="228" t="s">
        <v>110</v>
      </c>
    </row>
    <row r="135" spans="1:51" s="14" customFormat="1" ht="12">
      <c r="A135" s="14"/>
      <c r="B135" s="229"/>
      <c r="C135" s="230"/>
      <c r="D135" s="214" t="s">
        <v>121</v>
      </c>
      <c r="E135" s="231" t="s">
        <v>19</v>
      </c>
      <c r="F135" s="232" t="s">
        <v>154</v>
      </c>
      <c r="G135" s="230"/>
      <c r="H135" s="233">
        <v>1</v>
      </c>
      <c r="I135" s="234"/>
      <c r="J135" s="230"/>
      <c r="K135" s="230"/>
      <c r="L135" s="235"/>
      <c r="M135" s="236"/>
      <c r="N135" s="237"/>
      <c r="O135" s="237"/>
      <c r="P135" s="237"/>
      <c r="Q135" s="237"/>
      <c r="R135" s="237"/>
      <c r="S135" s="237"/>
      <c r="T135" s="238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39" t="s">
        <v>121</v>
      </c>
      <c r="AU135" s="239" t="s">
        <v>81</v>
      </c>
      <c r="AV135" s="14" t="s">
        <v>81</v>
      </c>
      <c r="AW135" s="14" t="s">
        <v>33</v>
      </c>
      <c r="AX135" s="14" t="s">
        <v>71</v>
      </c>
      <c r="AY135" s="239" t="s">
        <v>110</v>
      </c>
    </row>
    <row r="136" spans="1:51" s="14" customFormat="1" ht="12">
      <c r="A136" s="14"/>
      <c r="B136" s="229"/>
      <c r="C136" s="230"/>
      <c r="D136" s="214" t="s">
        <v>121</v>
      </c>
      <c r="E136" s="231" t="s">
        <v>19</v>
      </c>
      <c r="F136" s="232" t="s">
        <v>155</v>
      </c>
      <c r="G136" s="230"/>
      <c r="H136" s="233">
        <v>1</v>
      </c>
      <c r="I136" s="234"/>
      <c r="J136" s="230"/>
      <c r="K136" s="230"/>
      <c r="L136" s="235"/>
      <c r="M136" s="236"/>
      <c r="N136" s="237"/>
      <c r="O136" s="237"/>
      <c r="P136" s="237"/>
      <c r="Q136" s="237"/>
      <c r="R136" s="237"/>
      <c r="S136" s="237"/>
      <c r="T136" s="238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39" t="s">
        <v>121</v>
      </c>
      <c r="AU136" s="239" t="s">
        <v>81</v>
      </c>
      <c r="AV136" s="14" t="s">
        <v>81</v>
      </c>
      <c r="AW136" s="14" t="s">
        <v>33</v>
      </c>
      <c r="AX136" s="14" t="s">
        <v>71</v>
      </c>
      <c r="AY136" s="239" t="s">
        <v>110</v>
      </c>
    </row>
    <row r="137" spans="1:51" s="15" customFormat="1" ht="12">
      <c r="A137" s="15"/>
      <c r="B137" s="240"/>
      <c r="C137" s="241"/>
      <c r="D137" s="214" t="s">
        <v>121</v>
      </c>
      <c r="E137" s="242" t="s">
        <v>19</v>
      </c>
      <c r="F137" s="243" t="s">
        <v>126</v>
      </c>
      <c r="G137" s="241"/>
      <c r="H137" s="244">
        <v>2</v>
      </c>
      <c r="I137" s="245"/>
      <c r="J137" s="241"/>
      <c r="K137" s="241"/>
      <c r="L137" s="246"/>
      <c r="M137" s="247"/>
      <c r="N137" s="248"/>
      <c r="O137" s="248"/>
      <c r="P137" s="248"/>
      <c r="Q137" s="248"/>
      <c r="R137" s="248"/>
      <c r="S137" s="248"/>
      <c r="T137" s="249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0" t="s">
        <v>121</v>
      </c>
      <c r="AU137" s="250" t="s">
        <v>81</v>
      </c>
      <c r="AV137" s="15" t="s">
        <v>127</v>
      </c>
      <c r="AW137" s="15" t="s">
        <v>33</v>
      </c>
      <c r="AX137" s="15" t="s">
        <v>79</v>
      </c>
      <c r="AY137" s="250" t="s">
        <v>110</v>
      </c>
    </row>
    <row r="138" spans="1:65" s="2" customFormat="1" ht="24.15" customHeight="1">
      <c r="A138" s="39"/>
      <c r="B138" s="40"/>
      <c r="C138" s="201" t="s">
        <v>156</v>
      </c>
      <c r="D138" s="201" t="s">
        <v>113</v>
      </c>
      <c r="E138" s="202" t="s">
        <v>157</v>
      </c>
      <c r="F138" s="203" t="s">
        <v>158</v>
      </c>
      <c r="G138" s="204" t="s">
        <v>116</v>
      </c>
      <c r="H138" s="205">
        <v>7</v>
      </c>
      <c r="I138" s="206"/>
      <c r="J138" s="207">
        <f>ROUND(I138*H138,2)</f>
        <v>0</v>
      </c>
      <c r="K138" s="203" t="s">
        <v>117</v>
      </c>
      <c r="L138" s="45"/>
      <c r="M138" s="208" t="s">
        <v>19</v>
      </c>
      <c r="N138" s="209" t="s">
        <v>42</v>
      </c>
      <c r="O138" s="85"/>
      <c r="P138" s="210">
        <f>O138*H138</f>
        <v>0</v>
      </c>
      <c r="Q138" s="210">
        <v>0.00052</v>
      </c>
      <c r="R138" s="210">
        <f>Q138*H138</f>
        <v>0.0036399999999999996</v>
      </c>
      <c r="S138" s="210">
        <v>0</v>
      </c>
      <c r="T138" s="21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2" t="s">
        <v>118</v>
      </c>
      <c r="AT138" s="212" t="s">
        <v>113</v>
      </c>
      <c r="AU138" s="212" t="s">
        <v>81</v>
      </c>
      <c r="AY138" s="18" t="s">
        <v>110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18" t="s">
        <v>79</v>
      </c>
      <c r="BK138" s="213">
        <f>ROUND(I138*H138,2)</f>
        <v>0</v>
      </c>
      <c r="BL138" s="18" t="s">
        <v>118</v>
      </c>
      <c r="BM138" s="212" t="s">
        <v>159</v>
      </c>
    </row>
    <row r="139" spans="1:47" s="2" customFormat="1" ht="12">
      <c r="A139" s="39"/>
      <c r="B139" s="40"/>
      <c r="C139" s="41"/>
      <c r="D139" s="214" t="s">
        <v>120</v>
      </c>
      <c r="E139" s="41"/>
      <c r="F139" s="215" t="s">
        <v>158</v>
      </c>
      <c r="G139" s="41"/>
      <c r="H139" s="41"/>
      <c r="I139" s="216"/>
      <c r="J139" s="41"/>
      <c r="K139" s="41"/>
      <c r="L139" s="45"/>
      <c r="M139" s="217"/>
      <c r="N139" s="218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120</v>
      </c>
      <c r="AU139" s="18" t="s">
        <v>81</v>
      </c>
    </row>
    <row r="140" spans="1:51" s="13" customFormat="1" ht="12">
      <c r="A140" s="13"/>
      <c r="B140" s="219"/>
      <c r="C140" s="220"/>
      <c r="D140" s="214" t="s">
        <v>121</v>
      </c>
      <c r="E140" s="221" t="s">
        <v>19</v>
      </c>
      <c r="F140" s="222" t="s">
        <v>122</v>
      </c>
      <c r="G140" s="220"/>
      <c r="H140" s="221" t="s">
        <v>19</v>
      </c>
      <c r="I140" s="223"/>
      <c r="J140" s="220"/>
      <c r="K140" s="220"/>
      <c r="L140" s="224"/>
      <c r="M140" s="225"/>
      <c r="N140" s="226"/>
      <c r="O140" s="226"/>
      <c r="P140" s="226"/>
      <c r="Q140" s="226"/>
      <c r="R140" s="226"/>
      <c r="S140" s="226"/>
      <c r="T140" s="22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28" t="s">
        <v>121</v>
      </c>
      <c r="AU140" s="228" t="s">
        <v>81</v>
      </c>
      <c r="AV140" s="13" t="s">
        <v>79</v>
      </c>
      <c r="AW140" s="13" t="s">
        <v>33</v>
      </c>
      <c r="AX140" s="13" t="s">
        <v>71</v>
      </c>
      <c r="AY140" s="228" t="s">
        <v>110</v>
      </c>
    </row>
    <row r="141" spans="1:51" s="13" customFormat="1" ht="12">
      <c r="A141" s="13"/>
      <c r="B141" s="219"/>
      <c r="C141" s="220"/>
      <c r="D141" s="214" t="s">
        <v>121</v>
      </c>
      <c r="E141" s="221" t="s">
        <v>19</v>
      </c>
      <c r="F141" s="222" t="s">
        <v>123</v>
      </c>
      <c r="G141" s="220"/>
      <c r="H141" s="221" t="s">
        <v>19</v>
      </c>
      <c r="I141" s="223"/>
      <c r="J141" s="220"/>
      <c r="K141" s="220"/>
      <c r="L141" s="224"/>
      <c r="M141" s="225"/>
      <c r="N141" s="226"/>
      <c r="O141" s="226"/>
      <c r="P141" s="226"/>
      <c r="Q141" s="226"/>
      <c r="R141" s="226"/>
      <c r="S141" s="226"/>
      <c r="T141" s="22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8" t="s">
        <v>121</v>
      </c>
      <c r="AU141" s="228" t="s">
        <v>81</v>
      </c>
      <c r="AV141" s="13" t="s">
        <v>79</v>
      </c>
      <c r="AW141" s="13" t="s">
        <v>33</v>
      </c>
      <c r="AX141" s="13" t="s">
        <v>71</v>
      </c>
      <c r="AY141" s="228" t="s">
        <v>110</v>
      </c>
    </row>
    <row r="142" spans="1:51" s="13" customFormat="1" ht="12">
      <c r="A142" s="13"/>
      <c r="B142" s="219"/>
      <c r="C142" s="220"/>
      <c r="D142" s="214" t="s">
        <v>121</v>
      </c>
      <c r="E142" s="221" t="s">
        <v>19</v>
      </c>
      <c r="F142" s="222" t="s">
        <v>160</v>
      </c>
      <c r="G142" s="220"/>
      <c r="H142" s="221" t="s">
        <v>19</v>
      </c>
      <c r="I142" s="223"/>
      <c r="J142" s="220"/>
      <c r="K142" s="220"/>
      <c r="L142" s="224"/>
      <c r="M142" s="225"/>
      <c r="N142" s="226"/>
      <c r="O142" s="226"/>
      <c r="P142" s="226"/>
      <c r="Q142" s="226"/>
      <c r="R142" s="226"/>
      <c r="S142" s="226"/>
      <c r="T142" s="22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28" t="s">
        <v>121</v>
      </c>
      <c r="AU142" s="228" t="s">
        <v>81</v>
      </c>
      <c r="AV142" s="13" t="s">
        <v>79</v>
      </c>
      <c r="AW142" s="13" t="s">
        <v>33</v>
      </c>
      <c r="AX142" s="13" t="s">
        <v>71</v>
      </c>
      <c r="AY142" s="228" t="s">
        <v>110</v>
      </c>
    </row>
    <row r="143" spans="1:51" s="13" customFormat="1" ht="12">
      <c r="A143" s="13"/>
      <c r="B143" s="219"/>
      <c r="C143" s="220"/>
      <c r="D143" s="214" t="s">
        <v>121</v>
      </c>
      <c r="E143" s="221" t="s">
        <v>19</v>
      </c>
      <c r="F143" s="222" t="s">
        <v>161</v>
      </c>
      <c r="G143" s="220"/>
      <c r="H143" s="221" t="s">
        <v>19</v>
      </c>
      <c r="I143" s="223"/>
      <c r="J143" s="220"/>
      <c r="K143" s="220"/>
      <c r="L143" s="224"/>
      <c r="M143" s="225"/>
      <c r="N143" s="226"/>
      <c r="O143" s="226"/>
      <c r="P143" s="226"/>
      <c r="Q143" s="226"/>
      <c r="R143" s="226"/>
      <c r="S143" s="226"/>
      <c r="T143" s="22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28" t="s">
        <v>121</v>
      </c>
      <c r="AU143" s="228" t="s">
        <v>81</v>
      </c>
      <c r="AV143" s="13" t="s">
        <v>79</v>
      </c>
      <c r="AW143" s="13" t="s">
        <v>33</v>
      </c>
      <c r="AX143" s="13" t="s">
        <v>71</v>
      </c>
      <c r="AY143" s="228" t="s">
        <v>110</v>
      </c>
    </row>
    <row r="144" spans="1:51" s="14" customFormat="1" ht="12">
      <c r="A144" s="14"/>
      <c r="B144" s="229"/>
      <c r="C144" s="230"/>
      <c r="D144" s="214" t="s">
        <v>121</v>
      </c>
      <c r="E144" s="231" t="s">
        <v>19</v>
      </c>
      <c r="F144" s="232" t="s">
        <v>154</v>
      </c>
      <c r="G144" s="230"/>
      <c r="H144" s="233">
        <v>1</v>
      </c>
      <c r="I144" s="234"/>
      <c r="J144" s="230"/>
      <c r="K144" s="230"/>
      <c r="L144" s="235"/>
      <c r="M144" s="236"/>
      <c r="N144" s="237"/>
      <c r="O144" s="237"/>
      <c r="P144" s="237"/>
      <c r="Q144" s="237"/>
      <c r="R144" s="237"/>
      <c r="S144" s="237"/>
      <c r="T144" s="23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39" t="s">
        <v>121</v>
      </c>
      <c r="AU144" s="239" t="s">
        <v>81</v>
      </c>
      <c r="AV144" s="14" t="s">
        <v>81</v>
      </c>
      <c r="AW144" s="14" t="s">
        <v>33</v>
      </c>
      <c r="AX144" s="14" t="s">
        <v>71</v>
      </c>
      <c r="AY144" s="239" t="s">
        <v>110</v>
      </c>
    </row>
    <row r="145" spans="1:51" s="14" customFormat="1" ht="12">
      <c r="A145" s="14"/>
      <c r="B145" s="229"/>
      <c r="C145" s="230"/>
      <c r="D145" s="214" t="s">
        <v>121</v>
      </c>
      <c r="E145" s="231" t="s">
        <v>19</v>
      </c>
      <c r="F145" s="232" t="s">
        <v>155</v>
      </c>
      <c r="G145" s="230"/>
      <c r="H145" s="233">
        <v>1</v>
      </c>
      <c r="I145" s="234"/>
      <c r="J145" s="230"/>
      <c r="K145" s="230"/>
      <c r="L145" s="235"/>
      <c r="M145" s="236"/>
      <c r="N145" s="237"/>
      <c r="O145" s="237"/>
      <c r="P145" s="237"/>
      <c r="Q145" s="237"/>
      <c r="R145" s="237"/>
      <c r="S145" s="237"/>
      <c r="T145" s="238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39" t="s">
        <v>121</v>
      </c>
      <c r="AU145" s="239" t="s">
        <v>81</v>
      </c>
      <c r="AV145" s="14" t="s">
        <v>81</v>
      </c>
      <c r="AW145" s="14" t="s">
        <v>33</v>
      </c>
      <c r="AX145" s="14" t="s">
        <v>71</v>
      </c>
      <c r="AY145" s="239" t="s">
        <v>110</v>
      </c>
    </row>
    <row r="146" spans="1:51" s="14" customFormat="1" ht="12">
      <c r="A146" s="14"/>
      <c r="B146" s="229"/>
      <c r="C146" s="230"/>
      <c r="D146" s="214" t="s">
        <v>121</v>
      </c>
      <c r="E146" s="231" t="s">
        <v>19</v>
      </c>
      <c r="F146" s="232" t="s">
        <v>162</v>
      </c>
      <c r="G146" s="230"/>
      <c r="H146" s="233">
        <v>2</v>
      </c>
      <c r="I146" s="234"/>
      <c r="J146" s="230"/>
      <c r="K146" s="230"/>
      <c r="L146" s="235"/>
      <c r="M146" s="236"/>
      <c r="N146" s="237"/>
      <c r="O146" s="237"/>
      <c r="P146" s="237"/>
      <c r="Q146" s="237"/>
      <c r="R146" s="237"/>
      <c r="S146" s="237"/>
      <c r="T146" s="23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39" t="s">
        <v>121</v>
      </c>
      <c r="AU146" s="239" t="s">
        <v>81</v>
      </c>
      <c r="AV146" s="14" t="s">
        <v>81</v>
      </c>
      <c r="AW146" s="14" t="s">
        <v>33</v>
      </c>
      <c r="AX146" s="14" t="s">
        <v>71</v>
      </c>
      <c r="AY146" s="239" t="s">
        <v>110</v>
      </c>
    </row>
    <row r="147" spans="1:51" s="14" customFormat="1" ht="12">
      <c r="A147" s="14"/>
      <c r="B147" s="229"/>
      <c r="C147" s="230"/>
      <c r="D147" s="214" t="s">
        <v>121</v>
      </c>
      <c r="E147" s="231" t="s">
        <v>19</v>
      </c>
      <c r="F147" s="232" t="s">
        <v>144</v>
      </c>
      <c r="G147" s="230"/>
      <c r="H147" s="233">
        <v>1</v>
      </c>
      <c r="I147" s="234"/>
      <c r="J147" s="230"/>
      <c r="K147" s="230"/>
      <c r="L147" s="235"/>
      <c r="M147" s="236"/>
      <c r="N147" s="237"/>
      <c r="O147" s="237"/>
      <c r="P147" s="237"/>
      <c r="Q147" s="237"/>
      <c r="R147" s="237"/>
      <c r="S147" s="237"/>
      <c r="T147" s="23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39" t="s">
        <v>121</v>
      </c>
      <c r="AU147" s="239" t="s">
        <v>81</v>
      </c>
      <c r="AV147" s="14" t="s">
        <v>81</v>
      </c>
      <c r="AW147" s="14" t="s">
        <v>33</v>
      </c>
      <c r="AX147" s="14" t="s">
        <v>71</v>
      </c>
      <c r="AY147" s="239" t="s">
        <v>110</v>
      </c>
    </row>
    <row r="148" spans="1:51" s="14" customFormat="1" ht="12">
      <c r="A148" s="14"/>
      <c r="B148" s="229"/>
      <c r="C148" s="230"/>
      <c r="D148" s="214" t="s">
        <v>121</v>
      </c>
      <c r="E148" s="231" t="s">
        <v>19</v>
      </c>
      <c r="F148" s="232" t="s">
        <v>163</v>
      </c>
      <c r="G148" s="230"/>
      <c r="H148" s="233">
        <v>1</v>
      </c>
      <c r="I148" s="234"/>
      <c r="J148" s="230"/>
      <c r="K148" s="230"/>
      <c r="L148" s="235"/>
      <c r="M148" s="236"/>
      <c r="N148" s="237"/>
      <c r="O148" s="237"/>
      <c r="P148" s="237"/>
      <c r="Q148" s="237"/>
      <c r="R148" s="237"/>
      <c r="S148" s="237"/>
      <c r="T148" s="23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39" t="s">
        <v>121</v>
      </c>
      <c r="AU148" s="239" t="s">
        <v>81</v>
      </c>
      <c r="AV148" s="14" t="s">
        <v>81</v>
      </c>
      <c r="AW148" s="14" t="s">
        <v>33</v>
      </c>
      <c r="AX148" s="14" t="s">
        <v>71</v>
      </c>
      <c r="AY148" s="239" t="s">
        <v>110</v>
      </c>
    </row>
    <row r="149" spans="1:51" s="14" customFormat="1" ht="12">
      <c r="A149" s="14"/>
      <c r="B149" s="229"/>
      <c r="C149" s="230"/>
      <c r="D149" s="214" t="s">
        <v>121</v>
      </c>
      <c r="E149" s="231" t="s">
        <v>19</v>
      </c>
      <c r="F149" s="232" t="s">
        <v>164</v>
      </c>
      <c r="G149" s="230"/>
      <c r="H149" s="233">
        <v>1</v>
      </c>
      <c r="I149" s="234"/>
      <c r="J149" s="230"/>
      <c r="K149" s="230"/>
      <c r="L149" s="235"/>
      <c r="M149" s="236"/>
      <c r="N149" s="237"/>
      <c r="O149" s="237"/>
      <c r="P149" s="237"/>
      <c r="Q149" s="237"/>
      <c r="R149" s="237"/>
      <c r="S149" s="237"/>
      <c r="T149" s="23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39" t="s">
        <v>121</v>
      </c>
      <c r="AU149" s="239" t="s">
        <v>81</v>
      </c>
      <c r="AV149" s="14" t="s">
        <v>81</v>
      </c>
      <c r="AW149" s="14" t="s">
        <v>33</v>
      </c>
      <c r="AX149" s="14" t="s">
        <v>71</v>
      </c>
      <c r="AY149" s="239" t="s">
        <v>110</v>
      </c>
    </row>
    <row r="150" spans="1:51" s="15" customFormat="1" ht="12">
      <c r="A150" s="15"/>
      <c r="B150" s="240"/>
      <c r="C150" s="241"/>
      <c r="D150" s="214" t="s">
        <v>121</v>
      </c>
      <c r="E150" s="242" t="s">
        <v>19</v>
      </c>
      <c r="F150" s="243" t="s">
        <v>126</v>
      </c>
      <c r="G150" s="241"/>
      <c r="H150" s="244">
        <v>7</v>
      </c>
      <c r="I150" s="245"/>
      <c r="J150" s="241"/>
      <c r="K150" s="241"/>
      <c r="L150" s="246"/>
      <c r="M150" s="247"/>
      <c r="N150" s="248"/>
      <c r="O150" s="248"/>
      <c r="P150" s="248"/>
      <c r="Q150" s="248"/>
      <c r="R150" s="248"/>
      <c r="S150" s="248"/>
      <c r="T150" s="249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0" t="s">
        <v>121</v>
      </c>
      <c r="AU150" s="250" t="s">
        <v>81</v>
      </c>
      <c r="AV150" s="15" t="s">
        <v>127</v>
      </c>
      <c r="AW150" s="15" t="s">
        <v>33</v>
      </c>
      <c r="AX150" s="15" t="s">
        <v>79</v>
      </c>
      <c r="AY150" s="250" t="s">
        <v>110</v>
      </c>
    </row>
    <row r="151" spans="1:65" s="2" customFormat="1" ht="24.15" customHeight="1">
      <c r="A151" s="39"/>
      <c r="B151" s="40"/>
      <c r="C151" s="201" t="s">
        <v>165</v>
      </c>
      <c r="D151" s="201" t="s">
        <v>113</v>
      </c>
      <c r="E151" s="202" t="s">
        <v>166</v>
      </c>
      <c r="F151" s="203" t="s">
        <v>167</v>
      </c>
      <c r="G151" s="204" t="s">
        <v>116</v>
      </c>
      <c r="H151" s="205">
        <v>7</v>
      </c>
      <c r="I151" s="206"/>
      <c r="J151" s="207">
        <f>ROUND(I151*H151,2)</f>
        <v>0</v>
      </c>
      <c r="K151" s="203" t="s">
        <v>168</v>
      </c>
      <c r="L151" s="45"/>
      <c r="M151" s="208" t="s">
        <v>19</v>
      </c>
      <c r="N151" s="209" t="s">
        <v>42</v>
      </c>
      <c r="O151" s="85"/>
      <c r="P151" s="210">
        <f>O151*H151</f>
        <v>0</v>
      </c>
      <c r="Q151" s="210">
        <v>0.00052</v>
      </c>
      <c r="R151" s="210">
        <f>Q151*H151</f>
        <v>0.0036399999999999996</v>
      </c>
      <c r="S151" s="210">
        <v>0</v>
      </c>
      <c r="T151" s="21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2" t="s">
        <v>118</v>
      </c>
      <c r="AT151" s="212" t="s">
        <v>113</v>
      </c>
      <c r="AU151" s="212" t="s">
        <v>81</v>
      </c>
      <c r="AY151" s="18" t="s">
        <v>110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18" t="s">
        <v>79</v>
      </c>
      <c r="BK151" s="213">
        <f>ROUND(I151*H151,2)</f>
        <v>0</v>
      </c>
      <c r="BL151" s="18" t="s">
        <v>118</v>
      </c>
      <c r="BM151" s="212" t="s">
        <v>169</v>
      </c>
    </row>
    <row r="152" spans="1:47" s="2" customFormat="1" ht="12">
      <c r="A152" s="39"/>
      <c r="B152" s="40"/>
      <c r="C152" s="41"/>
      <c r="D152" s="214" t="s">
        <v>120</v>
      </c>
      <c r="E152" s="41"/>
      <c r="F152" s="215" t="s">
        <v>167</v>
      </c>
      <c r="G152" s="41"/>
      <c r="H152" s="41"/>
      <c r="I152" s="216"/>
      <c r="J152" s="41"/>
      <c r="K152" s="41"/>
      <c r="L152" s="45"/>
      <c r="M152" s="217"/>
      <c r="N152" s="218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120</v>
      </c>
      <c r="AU152" s="18" t="s">
        <v>81</v>
      </c>
    </row>
    <row r="153" spans="1:47" s="2" customFormat="1" ht="12">
      <c r="A153" s="39"/>
      <c r="B153" s="40"/>
      <c r="C153" s="41"/>
      <c r="D153" s="251" t="s">
        <v>170</v>
      </c>
      <c r="E153" s="41"/>
      <c r="F153" s="252" t="s">
        <v>171</v>
      </c>
      <c r="G153" s="41"/>
      <c r="H153" s="41"/>
      <c r="I153" s="216"/>
      <c r="J153" s="41"/>
      <c r="K153" s="41"/>
      <c r="L153" s="45"/>
      <c r="M153" s="217"/>
      <c r="N153" s="218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170</v>
      </c>
      <c r="AU153" s="18" t="s">
        <v>81</v>
      </c>
    </row>
    <row r="154" spans="1:51" s="13" customFormat="1" ht="12">
      <c r="A154" s="13"/>
      <c r="B154" s="219"/>
      <c r="C154" s="220"/>
      <c r="D154" s="214" t="s">
        <v>121</v>
      </c>
      <c r="E154" s="221" t="s">
        <v>19</v>
      </c>
      <c r="F154" s="222" t="s">
        <v>122</v>
      </c>
      <c r="G154" s="220"/>
      <c r="H154" s="221" t="s">
        <v>19</v>
      </c>
      <c r="I154" s="223"/>
      <c r="J154" s="220"/>
      <c r="K154" s="220"/>
      <c r="L154" s="224"/>
      <c r="M154" s="225"/>
      <c r="N154" s="226"/>
      <c r="O154" s="226"/>
      <c r="P154" s="226"/>
      <c r="Q154" s="226"/>
      <c r="R154" s="226"/>
      <c r="S154" s="226"/>
      <c r="T154" s="22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8" t="s">
        <v>121</v>
      </c>
      <c r="AU154" s="228" t="s">
        <v>81</v>
      </c>
      <c r="AV154" s="13" t="s">
        <v>79</v>
      </c>
      <c r="AW154" s="13" t="s">
        <v>33</v>
      </c>
      <c r="AX154" s="13" t="s">
        <v>71</v>
      </c>
      <c r="AY154" s="228" t="s">
        <v>110</v>
      </c>
    </row>
    <row r="155" spans="1:51" s="13" customFormat="1" ht="12">
      <c r="A155" s="13"/>
      <c r="B155" s="219"/>
      <c r="C155" s="220"/>
      <c r="D155" s="214" t="s">
        <v>121</v>
      </c>
      <c r="E155" s="221" t="s">
        <v>19</v>
      </c>
      <c r="F155" s="222" t="s">
        <v>123</v>
      </c>
      <c r="G155" s="220"/>
      <c r="H155" s="221" t="s">
        <v>19</v>
      </c>
      <c r="I155" s="223"/>
      <c r="J155" s="220"/>
      <c r="K155" s="220"/>
      <c r="L155" s="224"/>
      <c r="M155" s="225"/>
      <c r="N155" s="226"/>
      <c r="O155" s="226"/>
      <c r="P155" s="226"/>
      <c r="Q155" s="226"/>
      <c r="R155" s="226"/>
      <c r="S155" s="226"/>
      <c r="T155" s="22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28" t="s">
        <v>121</v>
      </c>
      <c r="AU155" s="228" t="s">
        <v>81</v>
      </c>
      <c r="AV155" s="13" t="s">
        <v>79</v>
      </c>
      <c r="AW155" s="13" t="s">
        <v>33</v>
      </c>
      <c r="AX155" s="13" t="s">
        <v>71</v>
      </c>
      <c r="AY155" s="228" t="s">
        <v>110</v>
      </c>
    </row>
    <row r="156" spans="1:51" s="13" customFormat="1" ht="12">
      <c r="A156" s="13"/>
      <c r="B156" s="219"/>
      <c r="C156" s="220"/>
      <c r="D156" s="214" t="s">
        <v>121</v>
      </c>
      <c r="E156" s="221" t="s">
        <v>19</v>
      </c>
      <c r="F156" s="222" t="s">
        <v>172</v>
      </c>
      <c r="G156" s="220"/>
      <c r="H156" s="221" t="s">
        <v>19</v>
      </c>
      <c r="I156" s="223"/>
      <c r="J156" s="220"/>
      <c r="K156" s="220"/>
      <c r="L156" s="224"/>
      <c r="M156" s="225"/>
      <c r="N156" s="226"/>
      <c r="O156" s="226"/>
      <c r="P156" s="226"/>
      <c r="Q156" s="226"/>
      <c r="R156" s="226"/>
      <c r="S156" s="226"/>
      <c r="T156" s="22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8" t="s">
        <v>121</v>
      </c>
      <c r="AU156" s="228" t="s">
        <v>81</v>
      </c>
      <c r="AV156" s="13" t="s">
        <v>79</v>
      </c>
      <c r="AW156" s="13" t="s">
        <v>33</v>
      </c>
      <c r="AX156" s="13" t="s">
        <v>71</v>
      </c>
      <c r="AY156" s="228" t="s">
        <v>110</v>
      </c>
    </row>
    <row r="157" spans="1:51" s="13" customFormat="1" ht="12">
      <c r="A157" s="13"/>
      <c r="B157" s="219"/>
      <c r="C157" s="220"/>
      <c r="D157" s="214" t="s">
        <v>121</v>
      </c>
      <c r="E157" s="221" t="s">
        <v>19</v>
      </c>
      <c r="F157" s="222" t="s">
        <v>161</v>
      </c>
      <c r="G157" s="220"/>
      <c r="H157" s="221" t="s">
        <v>19</v>
      </c>
      <c r="I157" s="223"/>
      <c r="J157" s="220"/>
      <c r="K157" s="220"/>
      <c r="L157" s="224"/>
      <c r="M157" s="225"/>
      <c r="N157" s="226"/>
      <c r="O157" s="226"/>
      <c r="P157" s="226"/>
      <c r="Q157" s="226"/>
      <c r="R157" s="226"/>
      <c r="S157" s="226"/>
      <c r="T157" s="22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28" t="s">
        <v>121</v>
      </c>
      <c r="AU157" s="228" t="s">
        <v>81</v>
      </c>
      <c r="AV157" s="13" t="s">
        <v>79</v>
      </c>
      <c r="AW157" s="13" t="s">
        <v>33</v>
      </c>
      <c r="AX157" s="13" t="s">
        <v>71</v>
      </c>
      <c r="AY157" s="228" t="s">
        <v>110</v>
      </c>
    </row>
    <row r="158" spans="1:51" s="14" customFormat="1" ht="12">
      <c r="A158" s="14"/>
      <c r="B158" s="229"/>
      <c r="C158" s="230"/>
      <c r="D158" s="214" t="s">
        <v>121</v>
      </c>
      <c r="E158" s="231" t="s">
        <v>19</v>
      </c>
      <c r="F158" s="232" t="s">
        <v>154</v>
      </c>
      <c r="G158" s="230"/>
      <c r="H158" s="233">
        <v>1</v>
      </c>
      <c r="I158" s="234"/>
      <c r="J158" s="230"/>
      <c r="K158" s="230"/>
      <c r="L158" s="235"/>
      <c r="M158" s="236"/>
      <c r="N158" s="237"/>
      <c r="O158" s="237"/>
      <c r="P158" s="237"/>
      <c r="Q158" s="237"/>
      <c r="R158" s="237"/>
      <c r="S158" s="237"/>
      <c r="T158" s="23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39" t="s">
        <v>121</v>
      </c>
      <c r="AU158" s="239" t="s">
        <v>81</v>
      </c>
      <c r="AV158" s="14" t="s">
        <v>81</v>
      </c>
      <c r="AW158" s="14" t="s">
        <v>33</v>
      </c>
      <c r="AX158" s="14" t="s">
        <v>71</v>
      </c>
      <c r="AY158" s="239" t="s">
        <v>110</v>
      </c>
    </row>
    <row r="159" spans="1:51" s="14" customFormat="1" ht="12">
      <c r="A159" s="14"/>
      <c r="B159" s="229"/>
      <c r="C159" s="230"/>
      <c r="D159" s="214" t="s">
        <v>121</v>
      </c>
      <c r="E159" s="231" t="s">
        <v>19</v>
      </c>
      <c r="F159" s="232" t="s">
        <v>173</v>
      </c>
      <c r="G159" s="230"/>
      <c r="H159" s="233">
        <v>2</v>
      </c>
      <c r="I159" s="234"/>
      <c r="J159" s="230"/>
      <c r="K159" s="230"/>
      <c r="L159" s="235"/>
      <c r="M159" s="236"/>
      <c r="N159" s="237"/>
      <c r="O159" s="237"/>
      <c r="P159" s="237"/>
      <c r="Q159" s="237"/>
      <c r="R159" s="237"/>
      <c r="S159" s="237"/>
      <c r="T159" s="238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39" t="s">
        <v>121</v>
      </c>
      <c r="AU159" s="239" t="s">
        <v>81</v>
      </c>
      <c r="AV159" s="14" t="s">
        <v>81</v>
      </c>
      <c r="AW159" s="14" t="s">
        <v>33</v>
      </c>
      <c r="AX159" s="14" t="s">
        <v>71</v>
      </c>
      <c r="AY159" s="239" t="s">
        <v>110</v>
      </c>
    </row>
    <row r="160" spans="1:51" s="14" customFormat="1" ht="12">
      <c r="A160" s="14"/>
      <c r="B160" s="229"/>
      <c r="C160" s="230"/>
      <c r="D160" s="214" t="s">
        <v>121</v>
      </c>
      <c r="E160" s="231" t="s">
        <v>19</v>
      </c>
      <c r="F160" s="232" t="s">
        <v>174</v>
      </c>
      <c r="G160" s="230"/>
      <c r="H160" s="233">
        <v>2</v>
      </c>
      <c r="I160" s="234"/>
      <c r="J160" s="230"/>
      <c r="K160" s="230"/>
      <c r="L160" s="235"/>
      <c r="M160" s="236"/>
      <c r="N160" s="237"/>
      <c r="O160" s="237"/>
      <c r="P160" s="237"/>
      <c r="Q160" s="237"/>
      <c r="R160" s="237"/>
      <c r="S160" s="237"/>
      <c r="T160" s="23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39" t="s">
        <v>121</v>
      </c>
      <c r="AU160" s="239" t="s">
        <v>81</v>
      </c>
      <c r="AV160" s="14" t="s">
        <v>81</v>
      </c>
      <c r="AW160" s="14" t="s">
        <v>33</v>
      </c>
      <c r="AX160" s="14" t="s">
        <v>71</v>
      </c>
      <c r="AY160" s="239" t="s">
        <v>110</v>
      </c>
    </row>
    <row r="161" spans="1:51" s="14" customFormat="1" ht="12">
      <c r="A161" s="14"/>
      <c r="B161" s="229"/>
      <c r="C161" s="230"/>
      <c r="D161" s="214" t="s">
        <v>121</v>
      </c>
      <c r="E161" s="231" t="s">
        <v>19</v>
      </c>
      <c r="F161" s="232" t="s">
        <v>175</v>
      </c>
      <c r="G161" s="230"/>
      <c r="H161" s="233">
        <v>2</v>
      </c>
      <c r="I161" s="234"/>
      <c r="J161" s="230"/>
      <c r="K161" s="230"/>
      <c r="L161" s="235"/>
      <c r="M161" s="236"/>
      <c r="N161" s="237"/>
      <c r="O161" s="237"/>
      <c r="P161" s="237"/>
      <c r="Q161" s="237"/>
      <c r="R161" s="237"/>
      <c r="S161" s="237"/>
      <c r="T161" s="23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39" t="s">
        <v>121</v>
      </c>
      <c r="AU161" s="239" t="s">
        <v>81</v>
      </c>
      <c r="AV161" s="14" t="s">
        <v>81</v>
      </c>
      <c r="AW161" s="14" t="s">
        <v>33</v>
      </c>
      <c r="AX161" s="14" t="s">
        <v>71</v>
      </c>
      <c r="AY161" s="239" t="s">
        <v>110</v>
      </c>
    </row>
    <row r="162" spans="1:51" s="15" customFormat="1" ht="12">
      <c r="A162" s="15"/>
      <c r="B162" s="240"/>
      <c r="C162" s="241"/>
      <c r="D162" s="214" t="s">
        <v>121</v>
      </c>
      <c r="E162" s="242" t="s">
        <v>19</v>
      </c>
      <c r="F162" s="243" t="s">
        <v>126</v>
      </c>
      <c r="G162" s="241"/>
      <c r="H162" s="244">
        <v>7</v>
      </c>
      <c r="I162" s="245"/>
      <c r="J162" s="241"/>
      <c r="K162" s="241"/>
      <c r="L162" s="246"/>
      <c r="M162" s="247"/>
      <c r="N162" s="248"/>
      <c r="O162" s="248"/>
      <c r="P162" s="248"/>
      <c r="Q162" s="248"/>
      <c r="R162" s="248"/>
      <c r="S162" s="248"/>
      <c r="T162" s="249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50" t="s">
        <v>121</v>
      </c>
      <c r="AU162" s="250" t="s">
        <v>81</v>
      </c>
      <c r="AV162" s="15" t="s">
        <v>127</v>
      </c>
      <c r="AW162" s="15" t="s">
        <v>33</v>
      </c>
      <c r="AX162" s="15" t="s">
        <v>79</v>
      </c>
      <c r="AY162" s="250" t="s">
        <v>110</v>
      </c>
    </row>
    <row r="163" spans="1:65" s="2" customFormat="1" ht="24.15" customHeight="1">
      <c r="A163" s="39"/>
      <c r="B163" s="40"/>
      <c r="C163" s="201" t="s">
        <v>176</v>
      </c>
      <c r="D163" s="201" t="s">
        <v>113</v>
      </c>
      <c r="E163" s="202" t="s">
        <v>177</v>
      </c>
      <c r="F163" s="203" t="s">
        <v>178</v>
      </c>
      <c r="G163" s="204" t="s">
        <v>116</v>
      </c>
      <c r="H163" s="205">
        <v>6</v>
      </c>
      <c r="I163" s="206"/>
      <c r="J163" s="207">
        <f>ROUND(I163*H163,2)</f>
        <v>0</v>
      </c>
      <c r="K163" s="203" t="s">
        <v>168</v>
      </c>
      <c r="L163" s="45"/>
      <c r="M163" s="208" t="s">
        <v>19</v>
      </c>
      <c r="N163" s="209" t="s">
        <v>42</v>
      </c>
      <c r="O163" s="85"/>
      <c r="P163" s="210">
        <f>O163*H163</f>
        <v>0</v>
      </c>
      <c r="Q163" s="210">
        <v>0.00052</v>
      </c>
      <c r="R163" s="210">
        <f>Q163*H163</f>
        <v>0.0031199999999999995</v>
      </c>
      <c r="S163" s="210">
        <v>0</v>
      </c>
      <c r="T163" s="21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2" t="s">
        <v>118</v>
      </c>
      <c r="AT163" s="212" t="s">
        <v>113</v>
      </c>
      <c r="AU163" s="212" t="s">
        <v>81</v>
      </c>
      <c r="AY163" s="18" t="s">
        <v>110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18" t="s">
        <v>79</v>
      </c>
      <c r="BK163" s="213">
        <f>ROUND(I163*H163,2)</f>
        <v>0</v>
      </c>
      <c r="BL163" s="18" t="s">
        <v>118</v>
      </c>
      <c r="BM163" s="212" t="s">
        <v>179</v>
      </c>
    </row>
    <row r="164" spans="1:47" s="2" customFormat="1" ht="12">
      <c r="A164" s="39"/>
      <c r="B164" s="40"/>
      <c r="C164" s="41"/>
      <c r="D164" s="214" t="s">
        <v>120</v>
      </c>
      <c r="E164" s="41"/>
      <c r="F164" s="215" t="s">
        <v>178</v>
      </c>
      <c r="G164" s="41"/>
      <c r="H164" s="41"/>
      <c r="I164" s="216"/>
      <c r="J164" s="41"/>
      <c r="K164" s="41"/>
      <c r="L164" s="45"/>
      <c r="M164" s="217"/>
      <c r="N164" s="218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120</v>
      </c>
      <c r="AU164" s="18" t="s">
        <v>81</v>
      </c>
    </row>
    <row r="165" spans="1:47" s="2" customFormat="1" ht="12">
      <c r="A165" s="39"/>
      <c r="B165" s="40"/>
      <c r="C165" s="41"/>
      <c r="D165" s="251" t="s">
        <v>170</v>
      </c>
      <c r="E165" s="41"/>
      <c r="F165" s="252" t="s">
        <v>180</v>
      </c>
      <c r="G165" s="41"/>
      <c r="H165" s="41"/>
      <c r="I165" s="216"/>
      <c r="J165" s="41"/>
      <c r="K165" s="41"/>
      <c r="L165" s="45"/>
      <c r="M165" s="217"/>
      <c r="N165" s="218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170</v>
      </c>
      <c r="AU165" s="18" t="s">
        <v>81</v>
      </c>
    </row>
    <row r="166" spans="1:51" s="13" customFormat="1" ht="12">
      <c r="A166" s="13"/>
      <c r="B166" s="219"/>
      <c r="C166" s="220"/>
      <c r="D166" s="214" t="s">
        <v>121</v>
      </c>
      <c r="E166" s="221" t="s">
        <v>19</v>
      </c>
      <c r="F166" s="222" t="s">
        <v>122</v>
      </c>
      <c r="G166" s="220"/>
      <c r="H166" s="221" t="s">
        <v>19</v>
      </c>
      <c r="I166" s="223"/>
      <c r="J166" s="220"/>
      <c r="K166" s="220"/>
      <c r="L166" s="224"/>
      <c r="M166" s="225"/>
      <c r="N166" s="226"/>
      <c r="O166" s="226"/>
      <c r="P166" s="226"/>
      <c r="Q166" s="226"/>
      <c r="R166" s="226"/>
      <c r="S166" s="226"/>
      <c r="T166" s="22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28" t="s">
        <v>121</v>
      </c>
      <c r="AU166" s="228" t="s">
        <v>81</v>
      </c>
      <c r="AV166" s="13" t="s">
        <v>79</v>
      </c>
      <c r="AW166" s="13" t="s">
        <v>33</v>
      </c>
      <c r="AX166" s="13" t="s">
        <v>71</v>
      </c>
      <c r="AY166" s="228" t="s">
        <v>110</v>
      </c>
    </row>
    <row r="167" spans="1:51" s="13" customFormat="1" ht="12">
      <c r="A167" s="13"/>
      <c r="B167" s="219"/>
      <c r="C167" s="220"/>
      <c r="D167" s="214" t="s">
        <v>121</v>
      </c>
      <c r="E167" s="221" t="s">
        <v>19</v>
      </c>
      <c r="F167" s="222" t="s">
        <v>123</v>
      </c>
      <c r="G167" s="220"/>
      <c r="H167" s="221" t="s">
        <v>19</v>
      </c>
      <c r="I167" s="223"/>
      <c r="J167" s="220"/>
      <c r="K167" s="220"/>
      <c r="L167" s="224"/>
      <c r="M167" s="225"/>
      <c r="N167" s="226"/>
      <c r="O167" s="226"/>
      <c r="P167" s="226"/>
      <c r="Q167" s="226"/>
      <c r="R167" s="226"/>
      <c r="S167" s="226"/>
      <c r="T167" s="22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8" t="s">
        <v>121</v>
      </c>
      <c r="AU167" s="228" t="s">
        <v>81</v>
      </c>
      <c r="AV167" s="13" t="s">
        <v>79</v>
      </c>
      <c r="AW167" s="13" t="s">
        <v>33</v>
      </c>
      <c r="AX167" s="13" t="s">
        <v>71</v>
      </c>
      <c r="AY167" s="228" t="s">
        <v>110</v>
      </c>
    </row>
    <row r="168" spans="1:51" s="13" customFormat="1" ht="12">
      <c r="A168" s="13"/>
      <c r="B168" s="219"/>
      <c r="C168" s="220"/>
      <c r="D168" s="214" t="s">
        <v>121</v>
      </c>
      <c r="E168" s="221" t="s">
        <v>19</v>
      </c>
      <c r="F168" s="222" t="s">
        <v>181</v>
      </c>
      <c r="G168" s="220"/>
      <c r="H168" s="221" t="s">
        <v>19</v>
      </c>
      <c r="I168" s="223"/>
      <c r="J168" s="220"/>
      <c r="K168" s="220"/>
      <c r="L168" s="224"/>
      <c r="M168" s="225"/>
      <c r="N168" s="226"/>
      <c r="O168" s="226"/>
      <c r="P168" s="226"/>
      <c r="Q168" s="226"/>
      <c r="R168" s="226"/>
      <c r="S168" s="226"/>
      <c r="T168" s="22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28" t="s">
        <v>121</v>
      </c>
      <c r="AU168" s="228" t="s">
        <v>81</v>
      </c>
      <c r="AV168" s="13" t="s">
        <v>79</v>
      </c>
      <c r="AW168" s="13" t="s">
        <v>33</v>
      </c>
      <c r="AX168" s="13" t="s">
        <v>71</v>
      </c>
      <c r="AY168" s="228" t="s">
        <v>110</v>
      </c>
    </row>
    <row r="169" spans="1:51" s="13" customFormat="1" ht="12">
      <c r="A169" s="13"/>
      <c r="B169" s="219"/>
      <c r="C169" s="220"/>
      <c r="D169" s="214" t="s">
        <v>121</v>
      </c>
      <c r="E169" s="221" t="s">
        <v>19</v>
      </c>
      <c r="F169" s="222" t="s">
        <v>161</v>
      </c>
      <c r="G169" s="220"/>
      <c r="H169" s="221" t="s">
        <v>19</v>
      </c>
      <c r="I169" s="223"/>
      <c r="J169" s="220"/>
      <c r="K169" s="220"/>
      <c r="L169" s="224"/>
      <c r="M169" s="225"/>
      <c r="N169" s="226"/>
      <c r="O169" s="226"/>
      <c r="P169" s="226"/>
      <c r="Q169" s="226"/>
      <c r="R169" s="226"/>
      <c r="S169" s="226"/>
      <c r="T169" s="22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28" t="s">
        <v>121</v>
      </c>
      <c r="AU169" s="228" t="s">
        <v>81</v>
      </c>
      <c r="AV169" s="13" t="s">
        <v>79</v>
      </c>
      <c r="AW169" s="13" t="s">
        <v>33</v>
      </c>
      <c r="AX169" s="13" t="s">
        <v>71</v>
      </c>
      <c r="AY169" s="228" t="s">
        <v>110</v>
      </c>
    </row>
    <row r="170" spans="1:51" s="14" customFormat="1" ht="12">
      <c r="A170" s="14"/>
      <c r="B170" s="229"/>
      <c r="C170" s="230"/>
      <c r="D170" s="214" t="s">
        <v>121</v>
      </c>
      <c r="E170" s="231" t="s">
        <v>19</v>
      </c>
      <c r="F170" s="232" t="s">
        <v>154</v>
      </c>
      <c r="G170" s="230"/>
      <c r="H170" s="233">
        <v>1</v>
      </c>
      <c r="I170" s="234"/>
      <c r="J170" s="230"/>
      <c r="K170" s="230"/>
      <c r="L170" s="235"/>
      <c r="M170" s="236"/>
      <c r="N170" s="237"/>
      <c r="O170" s="237"/>
      <c r="P170" s="237"/>
      <c r="Q170" s="237"/>
      <c r="R170" s="237"/>
      <c r="S170" s="237"/>
      <c r="T170" s="23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39" t="s">
        <v>121</v>
      </c>
      <c r="AU170" s="239" t="s">
        <v>81</v>
      </c>
      <c r="AV170" s="14" t="s">
        <v>81</v>
      </c>
      <c r="AW170" s="14" t="s">
        <v>33</v>
      </c>
      <c r="AX170" s="14" t="s">
        <v>71</v>
      </c>
      <c r="AY170" s="239" t="s">
        <v>110</v>
      </c>
    </row>
    <row r="171" spans="1:51" s="14" customFormat="1" ht="12">
      <c r="A171" s="14"/>
      <c r="B171" s="229"/>
      <c r="C171" s="230"/>
      <c r="D171" s="214" t="s">
        <v>121</v>
      </c>
      <c r="E171" s="231" t="s">
        <v>19</v>
      </c>
      <c r="F171" s="232" t="s">
        <v>155</v>
      </c>
      <c r="G171" s="230"/>
      <c r="H171" s="233">
        <v>1</v>
      </c>
      <c r="I171" s="234"/>
      <c r="J171" s="230"/>
      <c r="K171" s="230"/>
      <c r="L171" s="235"/>
      <c r="M171" s="236"/>
      <c r="N171" s="237"/>
      <c r="O171" s="237"/>
      <c r="P171" s="237"/>
      <c r="Q171" s="237"/>
      <c r="R171" s="237"/>
      <c r="S171" s="237"/>
      <c r="T171" s="23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39" t="s">
        <v>121</v>
      </c>
      <c r="AU171" s="239" t="s">
        <v>81</v>
      </c>
      <c r="AV171" s="14" t="s">
        <v>81</v>
      </c>
      <c r="AW171" s="14" t="s">
        <v>33</v>
      </c>
      <c r="AX171" s="14" t="s">
        <v>71</v>
      </c>
      <c r="AY171" s="239" t="s">
        <v>110</v>
      </c>
    </row>
    <row r="172" spans="1:51" s="14" customFormat="1" ht="12">
      <c r="A172" s="14"/>
      <c r="B172" s="229"/>
      <c r="C172" s="230"/>
      <c r="D172" s="214" t="s">
        <v>121</v>
      </c>
      <c r="E172" s="231" t="s">
        <v>19</v>
      </c>
      <c r="F172" s="232" t="s">
        <v>162</v>
      </c>
      <c r="G172" s="230"/>
      <c r="H172" s="233">
        <v>2</v>
      </c>
      <c r="I172" s="234"/>
      <c r="J172" s="230"/>
      <c r="K172" s="230"/>
      <c r="L172" s="235"/>
      <c r="M172" s="236"/>
      <c r="N172" s="237"/>
      <c r="O172" s="237"/>
      <c r="P172" s="237"/>
      <c r="Q172" s="237"/>
      <c r="R172" s="237"/>
      <c r="S172" s="237"/>
      <c r="T172" s="23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39" t="s">
        <v>121</v>
      </c>
      <c r="AU172" s="239" t="s">
        <v>81</v>
      </c>
      <c r="AV172" s="14" t="s">
        <v>81</v>
      </c>
      <c r="AW172" s="14" t="s">
        <v>33</v>
      </c>
      <c r="AX172" s="14" t="s">
        <v>71</v>
      </c>
      <c r="AY172" s="239" t="s">
        <v>110</v>
      </c>
    </row>
    <row r="173" spans="1:51" s="14" customFormat="1" ht="12">
      <c r="A173" s="14"/>
      <c r="B173" s="229"/>
      <c r="C173" s="230"/>
      <c r="D173" s="214" t="s">
        <v>121</v>
      </c>
      <c r="E173" s="231" t="s">
        <v>19</v>
      </c>
      <c r="F173" s="232" t="s">
        <v>163</v>
      </c>
      <c r="G173" s="230"/>
      <c r="H173" s="233">
        <v>1</v>
      </c>
      <c r="I173" s="234"/>
      <c r="J173" s="230"/>
      <c r="K173" s="230"/>
      <c r="L173" s="235"/>
      <c r="M173" s="236"/>
      <c r="N173" s="237"/>
      <c r="O173" s="237"/>
      <c r="P173" s="237"/>
      <c r="Q173" s="237"/>
      <c r="R173" s="237"/>
      <c r="S173" s="237"/>
      <c r="T173" s="23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39" t="s">
        <v>121</v>
      </c>
      <c r="AU173" s="239" t="s">
        <v>81</v>
      </c>
      <c r="AV173" s="14" t="s">
        <v>81</v>
      </c>
      <c r="AW173" s="14" t="s">
        <v>33</v>
      </c>
      <c r="AX173" s="14" t="s">
        <v>71</v>
      </c>
      <c r="AY173" s="239" t="s">
        <v>110</v>
      </c>
    </row>
    <row r="174" spans="1:51" s="14" customFormat="1" ht="12">
      <c r="A174" s="14"/>
      <c r="B174" s="229"/>
      <c r="C174" s="230"/>
      <c r="D174" s="214" t="s">
        <v>121</v>
      </c>
      <c r="E174" s="231" t="s">
        <v>19</v>
      </c>
      <c r="F174" s="232" t="s">
        <v>164</v>
      </c>
      <c r="G174" s="230"/>
      <c r="H174" s="233">
        <v>1</v>
      </c>
      <c r="I174" s="234"/>
      <c r="J174" s="230"/>
      <c r="K174" s="230"/>
      <c r="L174" s="235"/>
      <c r="M174" s="236"/>
      <c r="N174" s="237"/>
      <c r="O174" s="237"/>
      <c r="P174" s="237"/>
      <c r="Q174" s="237"/>
      <c r="R174" s="237"/>
      <c r="S174" s="237"/>
      <c r="T174" s="23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39" t="s">
        <v>121</v>
      </c>
      <c r="AU174" s="239" t="s">
        <v>81</v>
      </c>
      <c r="AV174" s="14" t="s">
        <v>81</v>
      </c>
      <c r="AW174" s="14" t="s">
        <v>33</v>
      </c>
      <c r="AX174" s="14" t="s">
        <v>71</v>
      </c>
      <c r="AY174" s="239" t="s">
        <v>110</v>
      </c>
    </row>
    <row r="175" spans="1:51" s="15" customFormat="1" ht="12">
      <c r="A175" s="15"/>
      <c r="B175" s="240"/>
      <c r="C175" s="241"/>
      <c r="D175" s="214" t="s">
        <v>121</v>
      </c>
      <c r="E175" s="242" t="s">
        <v>19</v>
      </c>
      <c r="F175" s="243" t="s">
        <v>126</v>
      </c>
      <c r="G175" s="241"/>
      <c r="H175" s="244">
        <v>6</v>
      </c>
      <c r="I175" s="245"/>
      <c r="J175" s="241"/>
      <c r="K175" s="241"/>
      <c r="L175" s="246"/>
      <c r="M175" s="247"/>
      <c r="N175" s="248"/>
      <c r="O175" s="248"/>
      <c r="P175" s="248"/>
      <c r="Q175" s="248"/>
      <c r="R175" s="248"/>
      <c r="S175" s="248"/>
      <c r="T175" s="249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0" t="s">
        <v>121</v>
      </c>
      <c r="AU175" s="250" t="s">
        <v>81</v>
      </c>
      <c r="AV175" s="15" t="s">
        <v>127</v>
      </c>
      <c r="AW175" s="15" t="s">
        <v>33</v>
      </c>
      <c r="AX175" s="15" t="s">
        <v>79</v>
      </c>
      <c r="AY175" s="250" t="s">
        <v>110</v>
      </c>
    </row>
    <row r="176" spans="1:65" s="2" customFormat="1" ht="24.15" customHeight="1">
      <c r="A176" s="39"/>
      <c r="B176" s="40"/>
      <c r="C176" s="201" t="s">
        <v>182</v>
      </c>
      <c r="D176" s="201" t="s">
        <v>113</v>
      </c>
      <c r="E176" s="202" t="s">
        <v>183</v>
      </c>
      <c r="F176" s="203" t="s">
        <v>184</v>
      </c>
      <c r="G176" s="204" t="s">
        <v>116</v>
      </c>
      <c r="H176" s="205">
        <v>7</v>
      </c>
      <c r="I176" s="206"/>
      <c r="J176" s="207">
        <f>ROUND(I176*H176,2)</f>
        <v>0</v>
      </c>
      <c r="K176" s="203" t="s">
        <v>117</v>
      </c>
      <c r="L176" s="45"/>
      <c r="M176" s="208" t="s">
        <v>19</v>
      </c>
      <c r="N176" s="209" t="s">
        <v>42</v>
      </c>
      <c r="O176" s="85"/>
      <c r="P176" s="210">
        <f>O176*H176</f>
        <v>0</v>
      </c>
      <c r="Q176" s="210">
        <v>0.00052</v>
      </c>
      <c r="R176" s="210">
        <f>Q176*H176</f>
        <v>0.0036399999999999996</v>
      </c>
      <c r="S176" s="210">
        <v>0</v>
      </c>
      <c r="T176" s="21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2" t="s">
        <v>118</v>
      </c>
      <c r="AT176" s="212" t="s">
        <v>113</v>
      </c>
      <c r="AU176" s="212" t="s">
        <v>81</v>
      </c>
      <c r="AY176" s="18" t="s">
        <v>110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18" t="s">
        <v>79</v>
      </c>
      <c r="BK176" s="213">
        <f>ROUND(I176*H176,2)</f>
        <v>0</v>
      </c>
      <c r="BL176" s="18" t="s">
        <v>118</v>
      </c>
      <c r="BM176" s="212" t="s">
        <v>185</v>
      </c>
    </row>
    <row r="177" spans="1:47" s="2" customFormat="1" ht="12">
      <c r="A177" s="39"/>
      <c r="B177" s="40"/>
      <c r="C177" s="41"/>
      <c r="D177" s="214" t="s">
        <v>120</v>
      </c>
      <c r="E177" s="41"/>
      <c r="F177" s="215" t="s">
        <v>184</v>
      </c>
      <c r="G177" s="41"/>
      <c r="H177" s="41"/>
      <c r="I177" s="216"/>
      <c r="J177" s="41"/>
      <c r="K177" s="41"/>
      <c r="L177" s="45"/>
      <c r="M177" s="217"/>
      <c r="N177" s="218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120</v>
      </c>
      <c r="AU177" s="18" t="s">
        <v>81</v>
      </c>
    </row>
    <row r="178" spans="1:51" s="13" customFormat="1" ht="12">
      <c r="A178" s="13"/>
      <c r="B178" s="219"/>
      <c r="C178" s="220"/>
      <c r="D178" s="214" t="s">
        <v>121</v>
      </c>
      <c r="E178" s="221" t="s">
        <v>19</v>
      </c>
      <c r="F178" s="222" t="s">
        <v>122</v>
      </c>
      <c r="G178" s="220"/>
      <c r="H178" s="221" t="s">
        <v>19</v>
      </c>
      <c r="I178" s="223"/>
      <c r="J178" s="220"/>
      <c r="K178" s="220"/>
      <c r="L178" s="224"/>
      <c r="M178" s="225"/>
      <c r="N178" s="226"/>
      <c r="O178" s="226"/>
      <c r="P178" s="226"/>
      <c r="Q178" s="226"/>
      <c r="R178" s="226"/>
      <c r="S178" s="226"/>
      <c r="T178" s="22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28" t="s">
        <v>121</v>
      </c>
      <c r="AU178" s="228" t="s">
        <v>81</v>
      </c>
      <c r="AV178" s="13" t="s">
        <v>79</v>
      </c>
      <c r="AW178" s="13" t="s">
        <v>33</v>
      </c>
      <c r="AX178" s="13" t="s">
        <v>71</v>
      </c>
      <c r="AY178" s="228" t="s">
        <v>110</v>
      </c>
    </row>
    <row r="179" spans="1:51" s="13" customFormat="1" ht="12">
      <c r="A179" s="13"/>
      <c r="B179" s="219"/>
      <c r="C179" s="220"/>
      <c r="D179" s="214" t="s">
        <v>121</v>
      </c>
      <c r="E179" s="221" t="s">
        <v>19</v>
      </c>
      <c r="F179" s="222" t="s">
        <v>123</v>
      </c>
      <c r="G179" s="220"/>
      <c r="H179" s="221" t="s">
        <v>19</v>
      </c>
      <c r="I179" s="223"/>
      <c r="J179" s="220"/>
      <c r="K179" s="220"/>
      <c r="L179" s="224"/>
      <c r="M179" s="225"/>
      <c r="N179" s="226"/>
      <c r="O179" s="226"/>
      <c r="P179" s="226"/>
      <c r="Q179" s="226"/>
      <c r="R179" s="226"/>
      <c r="S179" s="226"/>
      <c r="T179" s="22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28" t="s">
        <v>121</v>
      </c>
      <c r="AU179" s="228" t="s">
        <v>81</v>
      </c>
      <c r="AV179" s="13" t="s">
        <v>79</v>
      </c>
      <c r="AW179" s="13" t="s">
        <v>33</v>
      </c>
      <c r="AX179" s="13" t="s">
        <v>71</v>
      </c>
      <c r="AY179" s="228" t="s">
        <v>110</v>
      </c>
    </row>
    <row r="180" spans="1:51" s="13" customFormat="1" ht="12">
      <c r="A180" s="13"/>
      <c r="B180" s="219"/>
      <c r="C180" s="220"/>
      <c r="D180" s="214" t="s">
        <v>121</v>
      </c>
      <c r="E180" s="221" t="s">
        <v>19</v>
      </c>
      <c r="F180" s="222" t="s">
        <v>186</v>
      </c>
      <c r="G180" s="220"/>
      <c r="H180" s="221" t="s">
        <v>19</v>
      </c>
      <c r="I180" s="223"/>
      <c r="J180" s="220"/>
      <c r="K180" s="220"/>
      <c r="L180" s="224"/>
      <c r="M180" s="225"/>
      <c r="N180" s="226"/>
      <c r="O180" s="226"/>
      <c r="P180" s="226"/>
      <c r="Q180" s="226"/>
      <c r="R180" s="226"/>
      <c r="S180" s="226"/>
      <c r="T180" s="22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28" t="s">
        <v>121</v>
      </c>
      <c r="AU180" s="228" t="s">
        <v>81</v>
      </c>
      <c r="AV180" s="13" t="s">
        <v>79</v>
      </c>
      <c r="AW180" s="13" t="s">
        <v>33</v>
      </c>
      <c r="AX180" s="13" t="s">
        <v>71</v>
      </c>
      <c r="AY180" s="228" t="s">
        <v>110</v>
      </c>
    </row>
    <row r="181" spans="1:51" s="14" customFormat="1" ht="12">
      <c r="A181" s="14"/>
      <c r="B181" s="229"/>
      <c r="C181" s="230"/>
      <c r="D181" s="214" t="s">
        <v>121</v>
      </c>
      <c r="E181" s="231" t="s">
        <v>19</v>
      </c>
      <c r="F181" s="232" t="s">
        <v>154</v>
      </c>
      <c r="G181" s="230"/>
      <c r="H181" s="233">
        <v>1</v>
      </c>
      <c r="I181" s="234"/>
      <c r="J181" s="230"/>
      <c r="K181" s="230"/>
      <c r="L181" s="235"/>
      <c r="M181" s="236"/>
      <c r="N181" s="237"/>
      <c r="O181" s="237"/>
      <c r="P181" s="237"/>
      <c r="Q181" s="237"/>
      <c r="R181" s="237"/>
      <c r="S181" s="237"/>
      <c r="T181" s="23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39" t="s">
        <v>121</v>
      </c>
      <c r="AU181" s="239" t="s">
        <v>81</v>
      </c>
      <c r="AV181" s="14" t="s">
        <v>81</v>
      </c>
      <c r="AW181" s="14" t="s">
        <v>33</v>
      </c>
      <c r="AX181" s="14" t="s">
        <v>71</v>
      </c>
      <c r="AY181" s="239" t="s">
        <v>110</v>
      </c>
    </row>
    <row r="182" spans="1:51" s="14" customFormat="1" ht="12">
      <c r="A182" s="14"/>
      <c r="B182" s="229"/>
      <c r="C182" s="230"/>
      <c r="D182" s="214" t="s">
        <v>121</v>
      </c>
      <c r="E182" s="231" t="s">
        <v>19</v>
      </c>
      <c r="F182" s="232" t="s">
        <v>125</v>
      </c>
      <c r="G182" s="230"/>
      <c r="H182" s="233">
        <v>2</v>
      </c>
      <c r="I182" s="234"/>
      <c r="J182" s="230"/>
      <c r="K182" s="230"/>
      <c r="L182" s="235"/>
      <c r="M182" s="236"/>
      <c r="N182" s="237"/>
      <c r="O182" s="237"/>
      <c r="P182" s="237"/>
      <c r="Q182" s="237"/>
      <c r="R182" s="237"/>
      <c r="S182" s="237"/>
      <c r="T182" s="23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39" t="s">
        <v>121</v>
      </c>
      <c r="AU182" s="239" t="s">
        <v>81</v>
      </c>
      <c r="AV182" s="14" t="s">
        <v>81</v>
      </c>
      <c r="AW182" s="14" t="s">
        <v>33</v>
      </c>
      <c r="AX182" s="14" t="s">
        <v>71</v>
      </c>
      <c r="AY182" s="239" t="s">
        <v>110</v>
      </c>
    </row>
    <row r="183" spans="1:51" s="14" customFormat="1" ht="12">
      <c r="A183" s="14"/>
      <c r="B183" s="229"/>
      <c r="C183" s="230"/>
      <c r="D183" s="214" t="s">
        <v>121</v>
      </c>
      <c r="E183" s="231" t="s">
        <v>19</v>
      </c>
      <c r="F183" s="232" t="s">
        <v>175</v>
      </c>
      <c r="G183" s="230"/>
      <c r="H183" s="233">
        <v>2</v>
      </c>
      <c r="I183" s="234"/>
      <c r="J183" s="230"/>
      <c r="K183" s="230"/>
      <c r="L183" s="235"/>
      <c r="M183" s="236"/>
      <c r="N183" s="237"/>
      <c r="O183" s="237"/>
      <c r="P183" s="237"/>
      <c r="Q183" s="237"/>
      <c r="R183" s="237"/>
      <c r="S183" s="237"/>
      <c r="T183" s="238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39" t="s">
        <v>121</v>
      </c>
      <c r="AU183" s="239" t="s">
        <v>81</v>
      </c>
      <c r="AV183" s="14" t="s">
        <v>81</v>
      </c>
      <c r="AW183" s="14" t="s">
        <v>33</v>
      </c>
      <c r="AX183" s="14" t="s">
        <v>71</v>
      </c>
      <c r="AY183" s="239" t="s">
        <v>110</v>
      </c>
    </row>
    <row r="184" spans="1:51" s="14" customFormat="1" ht="12">
      <c r="A184" s="14"/>
      <c r="B184" s="229"/>
      <c r="C184" s="230"/>
      <c r="D184" s="214" t="s">
        <v>121</v>
      </c>
      <c r="E184" s="231" t="s">
        <v>19</v>
      </c>
      <c r="F184" s="232" t="s">
        <v>163</v>
      </c>
      <c r="G184" s="230"/>
      <c r="H184" s="233">
        <v>1</v>
      </c>
      <c r="I184" s="234"/>
      <c r="J184" s="230"/>
      <c r="K184" s="230"/>
      <c r="L184" s="235"/>
      <c r="M184" s="236"/>
      <c r="N184" s="237"/>
      <c r="O184" s="237"/>
      <c r="P184" s="237"/>
      <c r="Q184" s="237"/>
      <c r="R184" s="237"/>
      <c r="S184" s="237"/>
      <c r="T184" s="238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39" t="s">
        <v>121</v>
      </c>
      <c r="AU184" s="239" t="s">
        <v>81</v>
      </c>
      <c r="AV184" s="14" t="s">
        <v>81</v>
      </c>
      <c r="AW184" s="14" t="s">
        <v>33</v>
      </c>
      <c r="AX184" s="14" t="s">
        <v>71</v>
      </c>
      <c r="AY184" s="239" t="s">
        <v>110</v>
      </c>
    </row>
    <row r="185" spans="1:51" s="14" customFormat="1" ht="12">
      <c r="A185" s="14"/>
      <c r="B185" s="229"/>
      <c r="C185" s="230"/>
      <c r="D185" s="214" t="s">
        <v>121</v>
      </c>
      <c r="E185" s="231" t="s">
        <v>19</v>
      </c>
      <c r="F185" s="232" t="s">
        <v>164</v>
      </c>
      <c r="G185" s="230"/>
      <c r="H185" s="233">
        <v>1</v>
      </c>
      <c r="I185" s="234"/>
      <c r="J185" s="230"/>
      <c r="K185" s="230"/>
      <c r="L185" s="235"/>
      <c r="M185" s="236"/>
      <c r="N185" s="237"/>
      <c r="O185" s="237"/>
      <c r="P185" s="237"/>
      <c r="Q185" s="237"/>
      <c r="R185" s="237"/>
      <c r="S185" s="237"/>
      <c r="T185" s="238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39" t="s">
        <v>121</v>
      </c>
      <c r="AU185" s="239" t="s">
        <v>81</v>
      </c>
      <c r="AV185" s="14" t="s">
        <v>81</v>
      </c>
      <c r="AW185" s="14" t="s">
        <v>33</v>
      </c>
      <c r="AX185" s="14" t="s">
        <v>71</v>
      </c>
      <c r="AY185" s="239" t="s">
        <v>110</v>
      </c>
    </row>
    <row r="186" spans="1:51" s="15" customFormat="1" ht="12">
      <c r="A186" s="15"/>
      <c r="B186" s="240"/>
      <c r="C186" s="241"/>
      <c r="D186" s="214" t="s">
        <v>121</v>
      </c>
      <c r="E186" s="242" t="s">
        <v>19</v>
      </c>
      <c r="F186" s="243" t="s">
        <v>126</v>
      </c>
      <c r="G186" s="241"/>
      <c r="H186" s="244">
        <v>7</v>
      </c>
      <c r="I186" s="245"/>
      <c r="J186" s="241"/>
      <c r="K186" s="241"/>
      <c r="L186" s="246"/>
      <c r="M186" s="247"/>
      <c r="N186" s="248"/>
      <c r="O186" s="248"/>
      <c r="P186" s="248"/>
      <c r="Q186" s="248"/>
      <c r="R186" s="248"/>
      <c r="S186" s="248"/>
      <c r="T186" s="249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0" t="s">
        <v>121</v>
      </c>
      <c r="AU186" s="250" t="s">
        <v>81</v>
      </c>
      <c r="AV186" s="15" t="s">
        <v>127</v>
      </c>
      <c r="AW186" s="15" t="s">
        <v>33</v>
      </c>
      <c r="AX186" s="15" t="s">
        <v>79</v>
      </c>
      <c r="AY186" s="250" t="s">
        <v>110</v>
      </c>
    </row>
    <row r="187" spans="1:65" s="2" customFormat="1" ht="24.15" customHeight="1">
      <c r="A187" s="39"/>
      <c r="B187" s="40"/>
      <c r="C187" s="201" t="s">
        <v>187</v>
      </c>
      <c r="D187" s="201" t="s">
        <v>113</v>
      </c>
      <c r="E187" s="202" t="s">
        <v>188</v>
      </c>
      <c r="F187" s="203" t="s">
        <v>189</v>
      </c>
      <c r="G187" s="204" t="s">
        <v>116</v>
      </c>
      <c r="H187" s="205">
        <v>8</v>
      </c>
      <c r="I187" s="206"/>
      <c r="J187" s="207">
        <f>ROUND(I187*H187,2)</f>
        <v>0</v>
      </c>
      <c r="K187" s="203" t="s">
        <v>117</v>
      </c>
      <c r="L187" s="45"/>
      <c r="M187" s="208" t="s">
        <v>19</v>
      </c>
      <c r="N187" s="209" t="s">
        <v>42</v>
      </c>
      <c r="O187" s="85"/>
      <c r="P187" s="210">
        <f>O187*H187</f>
        <v>0</v>
      </c>
      <c r="Q187" s="210">
        <v>0.00052</v>
      </c>
      <c r="R187" s="210">
        <f>Q187*H187</f>
        <v>0.00416</v>
      </c>
      <c r="S187" s="210">
        <v>0</v>
      </c>
      <c r="T187" s="21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2" t="s">
        <v>118</v>
      </c>
      <c r="AT187" s="212" t="s">
        <v>113</v>
      </c>
      <c r="AU187" s="212" t="s">
        <v>81</v>
      </c>
      <c r="AY187" s="18" t="s">
        <v>110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18" t="s">
        <v>79</v>
      </c>
      <c r="BK187" s="213">
        <f>ROUND(I187*H187,2)</f>
        <v>0</v>
      </c>
      <c r="BL187" s="18" t="s">
        <v>118</v>
      </c>
      <c r="BM187" s="212" t="s">
        <v>190</v>
      </c>
    </row>
    <row r="188" spans="1:47" s="2" customFormat="1" ht="12">
      <c r="A188" s="39"/>
      <c r="B188" s="40"/>
      <c r="C188" s="41"/>
      <c r="D188" s="214" t="s">
        <v>120</v>
      </c>
      <c r="E188" s="41"/>
      <c r="F188" s="215" t="s">
        <v>189</v>
      </c>
      <c r="G188" s="41"/>
      <c r="H188" s="41"/>
      <c r="I188" s="216"/>
      <c r="J188" s="41"/>
      <c r="K188" s="41"/>
      <c r="L188" s="45"/>
      <c r="M188" s="217"/>
      <c r="N188" s="218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120</v>
      </c>
      <c r="AU188" s="18" t="s">
        <v>81</v>
      </c>
    </row>
    <row r="189" spans="1:51" s="13" customFormat="1" ht="12">
      <c r="A189" s="13"/>
      <c r="B189" s="219"/>
      <c r="C189" s="220"/>
      <c r="D189" s="214" t="s">
        <v>121</v>
      </c>
      <c r="E189" s="221" t="s">
        <v>19</v>
      </c>
      <c r="F189" s="222" t="s">
        <v>122</v>
      </c>
      <c r="G189" s="220"/>
      <c r="H189" s="221" t="s">
        <v>19</v>
      </c>
      <c r="I189" s="223"/>
      <c r="J189" s="220"/>
      <c r="K189" s="220"/>
      <c r="L189" s="224"/>
      <c r="M189" s="225"/>
      <c r="N189" s="226"/>
      <c r="O189" s="226"/>
      <c r="P189" s="226"/>
      <c r="Q189" s="226"/>
      <c r="R189" s="226"/>
      <c r="S189" s="226"/>
      <c r="T189" s="22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28" t="s">
        <v>121</v>
      </c>
      <c r="AU189" s="228" t="s">
        <v>81</v>
      </c>
      <c r="AV189" s="13" t="s">
        <v>79</v>
      </c>
      <c r="AW189" s="13" t="s">
        <v>33</v>
      </c>
      <c r="AX189" s="13" t="s">
        <v>71</v>
      </c>
      <c r="AY189" s="228" t="s">
        <v>110</v>
      </c>
    </row>
    <row r="190" spans="1:51" s="13" customFormat="1" ht="12">
      <c r="A190" s="13"/>
      <c r="B190" s="219"/>
      <c r="C190" s="220"/>
      <c r="D190" s="214" t="s">
        <v>121</v>
      </c>
      <c r="E190" s="221" t="s">
        <v>19</v>
      </c>
      <c r="F190" s="222" t="s">
        <v>123</v>
      </c>
      <c r="G190" s="220"/>
      <c r="H190" s="221" t="s">
        <v>19</v>
      </c>
      <c r="I190" s="223"/>
      <c r="J190" s="220"/>
      <c r="K190" s="220"/>
      <c r="L190" s="224"/>
      <c r="M190" s="225"/>
      <c r="N190" s="226"/>
      <c r="O190" s="226"/>
      <c r="P190" s="226"/>
      <c r="Q190" s="226"/>
      <c r="R190" s="226"/>
      <c r="S190" s="226"/>
      <c r="T190" s="22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28" t="s">
        <v>121</v>
      </c>
      <c r="AU190" s="228" t="s">
        <v>81</v>
      </c>
      <c r="AV190" s="13" t="s">
        <v>79</v>
      </c>
      <c r="AW190" s="13" t="s">
        <v>33</v>
      </c>
      <c r="AX190" s="13" t="s">
        <v>71</v>
      </c>
      <c r="AY190" s="228" t="s">
        <v>110</v>
      </c>
    </row>
    <row r="191" spans="1:51" s="13" customFormat="1" ht="12">
      <c r="A191" s="13"/>
      <c r="B191" s="219"/>
      <c r="C191" s="220"/>
      <c r="D191" s="214" t="s">
        <v>121</v>
      </c>
      <c r="E191" s="221" t="s">
        <v>19</v>
      </c>
      <c r="F191" s="222" t="s">
        <v>191</v>
      </c>
      <c r="G191" s="220"/>
      <c r="H191" s="221" t="s">
        <v>19</v>
      </c>
      <c r="I191" s="223"/>
      <c r="J191" s="220"/>
      <c r="K191" s="220"/>
      <c r="L191" s="224"/>
      <c r="M191" s="225"/>
      <c r="N191" s="226"/>
      <c r="O191" s="226"/>
      <c r="P191" s="226"/>
      <c r="Q191" s="226"/>
      <c r="R191" s="226"/>
      <c r="S191" s="226"/>
      <c r="T191" s="22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28" t="s">
        <v>121</v>
      </c>
      <c r="AU191" s="228" t="s">
        <v>81</v>
      </c>
      <c r="AV191" s="13" t="s">
        <v>79</v>
      </c>
      <c r="AW191" s="13" t="s">
        <v>33</v>
      </c>
      <c r="AX191" s="13" t="s">
        <v>71</v>
      </c>
      <c r="AY191" s="228" t="s">
        <v>110</v>
      </c>
    </row>
    <row r="192" spans="1:51" s="14" customFormat="1" ht="12">
      <c r="A192" s="14"/>
      <c r="B192" s="229"/>
      <c r="C192" s="230"/>
      <c r="D192" s="214" t="s">
        <v>121</v>
      </c>
      <c r="E192" s="231" t="s">
        <v>19</v>
      </c>
      <c r="F192" s="232" t="s">
        <v>154</v>
      </c>
      <c r="G192" s="230"/>
      <c r="H192" s="233">
        <v>1</v>
      </c>
      <c r="I192" s="234"/>
      <c r="J192" s="230"/>
      <c r="K192" s="230"/>
      <c r="L192" s="235"/>
      <c r="M192" s="236"/>
      <c r="N192" s="237"/>
      <c r="O192" s="237"/>
      <c r="P192" s="237"/>
      <c r="Q192" s="237"/>
      <c r="R192" s="237"/>
      <c r="S192" s="237"/>
      <c r="T192" s="23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39" t="s">
        <v>121</v>
      </c>
      <c r="AU192" s="239" t="s">
        <v>81</v>
      </c>
      <c r="AV192" s="14" t="s">
        <v>81</v>
      </c>
      <c r="AW192" s="14" t="s">
        <v>33</v>
      </c>
      <c r="AX192" s="14" t="s">
        <v>71</v>
      </c>
      <c r="AY192" s="239" t="s">
        <v>110</v>
      </c>
    </row>
    <row r="193" spans="1:51" s="14" customFormat="1" ht="12">
      <c r="A193" s="14"/>
      <c r="B193" s="229"/>
      <c r="C193" s="230"/>
      <c r="D193" s="214" t="s">
        <v>121</v>
      </c>
      <c r="E193" s="231" t="s">
        <v>19</v>
      </c>
      <c r="F193" s="232" t="s">
        <v>155</v>
      </c>
      <c r="G193" s="230"/>
      <c r="H193" s="233">
        <v>1</v>
      </c>
      <c r="I193" s="234"/>
      <c r="J193" s="230"/>
      <c r="K193" s="230"/>
      <c r="L193" s="235"/>
      <c r="M193" s="236"/>
      <c r="N193" s="237"/>
      <c r="O193" s="237"/>
      <c r="P193" s="237"/>
      <c r="Q193" s="237"/>
      <c r="R193" s="237"/>
      <c r="S193" s="237"/>
      <c r="T193" s="238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39" t="s">
        <v>121</v>
      </c>
      <c r="AU193" s="239" t="s">
        <v>81</v>
      </c>
      <c r="AV193" s="14" t="s">
        <v>81</v>
      </c>
      <c r="AW193" s="14" t="s">
        <v>33</v>
      </c>
      <c r="AX193" s="14" t="s">
        <v>71</v>
      </c>
      <c r="AY193" s="239" t="s">
        <v>110</v>
      </c>
    </row>
    <row r="194" spans="1:51" s="14" customFormat="1" ht="12">
      <c r="A194" s="14"/>
      <c r="B194" s="229"/>
      <c r="C194" s="230"/>
      <c r="D194" s="214" t="s">
        <v>121</v>
      </c>
      <c r="E194" s="231" t="s">
        <v>19</v>
      </c>
      <c r="F194" s="232" t="s">
        <v>192</v>
      </c>
      <c r="G194" s="230"/>
      <c r="H194" s="233">
        <v>1</v>
      </c>
      <c r="I194" s="234"/>
      <c r="J194" s="230"/>
      <c r="K194" s="230"/>
      <c r="L194" s="235"/>
      <c r="M194" s="236"/>
      <c r="N194" s="237"/>
      <c r="O194" s="237"/>
      <c r="P194" s="237"/>
      <c r="Q194" s="237"/>
      <c r="R194" s="237"/>
      <c r="S194" s="237"/>
      <c r="T194" s="238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39" t="s">
        <v>121</v>
      </c>
      <c r="AU194" s="239" t="s">
        <v>81</v>
      </c>
      <c r="AV194" s="14" t="s">
        <v>81</v>
      </c>
      <c r="AW194" s="14" t="s">
        <v>33</v>
      </c>
      <c r="AX194" s="14" t="s">
        <v>71</v>
      </c>
      <c r="AY194" s="239" t="s">
        <v>110</v>
      </c>
    </row>
    <row r="195" spans="1:51" s="14" customFormat="1" ht="12">
      <c r="A195" s="14"/>
      <c r="B195" s="229"/>
      <c r="C195" s="230"/>
      <c r="D195" s="214" t="s">
        <v>121</v>
      </c>
      <c r="E195" s="231" t="s">
        <v>19</v>
      </c>
      <c r="F195" s="232" t="s">
        <v>193</v>
      </c>
      <c r="G195" s="230"/>
      <c r="H195" s="233">
        <v>1</v>
      </c>
      <c r="I195" s="234"/>
      <c r="J195" s="230"/>
      <c r="K195" s="230"/>
      <c r="L195" s="235"/>
      <c r="M195" s="236"/>
      <c r="N195" s="237"/>
      <c r="O195" s="237"/>
      <c r="P195" s="237"/>
      <c r="Q195" s="237"/>
      <c r="R195" s="237"/>
      <c r="S195" s="237"/>
      <c r="T195" s="23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39" t="s">
        <v>121</v>
      </c>
      <c r="AU195" s="239" t="s">
        <v>81</v>
      </c>
      <c r="AV195" s="14" t="s">
        <v>81</v>
      </c>
      <c r="AW195" s="14" t="s">
        <v>33</v>
      </c>
      <c r="AX195" s="14" t="s">
        <v>71</v>
      </c>
      <c r="AY195" s="239" t="s">
        <v>110</v>
      </c>
    </row>
    <row r="196" spans="1:51" s="14" customFormat="1" ht="12">
      <c r="A196" s="14"/>
      <c r="B196" s="229"/>
      <c r="C196" s="230"/>
      <c r="D196" s="214" t="s">
        <v>121</v>
      </c>
      <c r="E196" s="231" t="s">
        <v>19</v>
      </c>
      <c r="F196" s="232" t="s">
        <v>194</v>
      </c>
      <c r="G196" s="230"/>
      <c r="H196" s="233">
        <v>1</v>
      </c>
      <c r="I196" s="234"/>
      <c r="J196" s="230"/>
      <c r="K196" s="230"/>
      <c r="L196" s="235"/>
      <c r="M196" s="236"/>
      <c r="N196" s="237"/>
      <c r="O196" s="237"/>
      <c r="P196" s="237"/>
      <c r="Q196" s="237"/>
      <c r="R196" s="237"/>
      <c r="S196" s="237"/>
      <c r="T196" s="23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39" t="s">
        <v>121</v>
      </c>
      <c r="AU196" s="239" t="s">
        <v>81</v>
      </c>
      <c r="AV196" s="14" t="s">
        <v>81</v>
      </c>
      <c r="AW196" s="14" t="s">
        <v>33</v>
      </c>
      <c r="AX196" s="14" t="s">
        <v>71</v>
      </c>
      <c r="AY196" s="239" t="s">
        <v>110</v>
      </c>
    </row>
    <row r="197" spans="1:51" s="14" customFormat="1" ht="12">
      <c r="A197" s="14"/>
      <c r="B197" s="229"/>
      <c r="C197" s="230"/>
      <c r="D197" s="214" t="s">
        <v>121</v>
      </c>
      <c r="E197" s="231" t="s">
        <v>19</v>
      </c>
      <c r="F197" s="232" t="s">
        <v>195</v>
      </c>
      <c r="G197" s="230"/>
      <c r="H197" s="233">
        <v>1</v>
      </c>
      <c r="I197" s="234"/>
      <c r="J197" s="230"/>
      <c r="K197" s="230"/>
      <c r="L197" s="235"/>
      <c r="M197" s="236"/>
      <c r="N197" s="237"/>
      <c r="O197" s="237"/>
      <c r="P197" s="237"/>
      <c r="Q197" s="237"/>
      <c r="R197" s="237"/>
      <c r="S197" s="237"/>
      <c r="T197" s="238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39" t="s">
        <v>121</v>
      </c>
      <c r="AU197" s="239" t="s">
        <v>81</v>
      </c>
      <c r="AV197" s="14" t="s">
        <v>81</v>
      </c>
      <c r="AW197" s="14" t="s">
        <v>33</v>
      </c>
      <c r="AX197" s="14" t="s">
        <v>71</v>
      </c>
      <c r="AY197" s="239" t="s">
        <v>110</v>
      </c>
    </row>
    <row r="198" spans="1:51" s="14" customFormat="1" ht="12">
      <c r="A198" s="14"/>
      <c r="B198" s="229"/>
      <c r="C198" s="230"/>
      <c r="D198" s="214" t="s">
        <v>121</v>
      </c>
      <c r="E198" s="231" t="s">
        <v>19</v>
      </c>
      <c r="F198" s="232" t="s">
        <v>162</v>
      </c>
      <c r="G198" s="230"/>
      <c r="H198" s="233">
        <v>2</v>
      </c>
      <c r="I198" s="234"/>
      <c r="J198" s="230"/>
      <c r="K198" s="230"/>
      <c r="L198" s="235"/>
      <c r="M198" s="236"/>
      <c r="N198" s="237"/>
      <c r="O198" s="237"/>
      <c r="P198" s="237"/>
      <c r="Q198" s="237"/>
      <c r="R198" s="237"/>
      <c r="S198" s="237"/>
      <c r="T198" s="238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39" t="s">
        <v>121</v>
      </c>
      <c r="AU198" s="239" t="s">
        <v>81</v>
      </c>
      <c r="AV198" s="14" t="s">
        <v>81</v>
      </c>
      <c r="AW198" s="14" t="s">
        <v>33</v>
      </c>
      <c r="AX198" s="14" t="s">
        <v>71</v>
      </c>
      <c r="AY198" s="239" t="s">
        <v>110</v>
      </c>
    </row>
    <row r="199" spans="1:51" s="15" customFormat="1" ht="12">
      <c r="A199" s="15"/>
      <c r="B199" s="240"/>
      <c r="C199" s="241"/>
      <c r="D199" s="214" t="s">
        <v>121</v>
      </c>
      <c r="E199" s="242" t="s">
        <v>19</v>
      </c>
      <c r="F199" s="243" t="s">
        <v>126</v>
      </c>
      <c r="G199" s="241"/>
      <c r="H199" s="244">
        <v>8</v>
      </c>
      <c r="I199" s="245"/>
      <c r="J199" s="241"/>
      <c r="K199" s="241"/>
      <c r="L199" s="246"/>
      <c r="M199" s="247"/>
      <c r="N199" s="248"/>
      <c r="O199" s="248"/>
      <c r="P199" s="248"/>
      <c r="Q199" s="248"/>
      <c r="R199" s="248"/>
      <c r="S199" s="248"/>
      <c r="T199" s="249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50" t="s">
        <v>121</v>
      </c>
      <c r="AU199" s="250" t="s">
        <v>81</v>
      </c>
      <c r="AV199" s="15" t="s">
        <v>127</v>
      </c>
      <c r="AW199" s="15" t="s">
        <v>33</v>
      </c>
      <c r="AX199" s="15" t="s">
        <v>79</v>
      </c>
      <c r="AY199" s="250" t="s">
        <v>110</v>
      </c>
    </row>
    <row r="200" spans="1:65" s="2" customFormat="1" ht="24.15" customHeight="1">
      <c r="A200" s="39"/>
      <c r="B200" s="40"/>
      <c r="C200" s="201" t="s">
        <v>196</v>
      </c>
      <c r="D200" s="201" t="s">
        <v>113</v>
      </c>
      <c r="E200" s="202" t="s">
        <v>197</v>
      </c>
      <c r="F200" s="203" t="s">
        <v>198</v>
      </c>
      <c r="G200" s="204" t="s">
        <v>116</v>
      </c>
      <c r="H200" s="205">
        <v>7</v>
      </c>
      <c r="I200" s="206"/>
      <c r="J200" s="207">
        <f>ROUND(I200*H200,2)</f>
        <v>0</v>
      </c>
      <c r="K200" s="203" t="s">
        <v>117</v>
      </c>
      <c r="L200" s="45"/>
      <c r="M200" s="208" t="s">
        <v>19</v>
      </c>
      <c r="N200" s="209" t="s">
        <v>42</v>
      </c>
      <c r="O200" s="85"/>
      <c r="P200" s="210">
        <f>O200*H200</f>
        <v>0</v>
      </c>
      <c r="Q200" s="210">
        <v>0.00052</v>
      </c>
      <c r="R200" s="210">
        <f>Q200*H200</f>
        <v>0.0036399999999999996</v>
      </c>
      <c r="S200" s="210">
        <v>0</v>
      </c>
      <c r="T200" s="21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2" t="s">
        <v>118</v>
      </c>
      <c r="AT200" s="212" t="s">
        <v>113</v>
      </c>
      <c r="AU200" s="212" t="s">
        <v>81</v>
      </c>
      <c r="AY200" s="18" t="s">
        <v>110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18" t="s">
        <v>79</v>
      </c>
      <c r="BK200" s="213">
        <f>ROUND(I200*H200,2)</f>
        <v>0</v>
      </c>
      <c r="BL200" s="18" t="s">
        <v>118</v>
      </c>
      <c r="BM200" s="212" t="s">
        <v>199</v>
      </c>
    </row>
    <row r="201" spans="1:47" s="2" customFormat="1" ht="12">
      <c r="A201" s="39"/>
      <c r="B201" s="40"/>
      <c r="C201" s="41"/>
      <c r="D201" s="214" t="s">
        <v>120</v>
      </c>
      <c r="E201" s="41"/>
      <c r="F201" s="215" t="s">
        <v>198</v>
      </c>
      <c r="G201" s="41"/>
      <c r="H201" s="41"/>
      <c r="I201" s="216"/>
      <c r="J201" s="41"/>
      <c r="K201" s="41"/>
      <c r="L201" s="45"/>
      <c r="M201" s="217"/>
      <c r="N201" s="218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120</v>
      </c>
      <c r="AU201" s="18" t="s">
        <v>81</v>
      </c>
    </row>
    <row r="202" spans="1:51" s="13" customFormat="1" ht="12">
      <c r="A202" s="13"/>
      <c r="B202" s="219"/>
      <c r="C202" s="220"/>
      <c r="D202" s="214" t="s">
        <v>121</v>
      </c>
      <c r="E202" s="221" t="s">
        <v>19</v>
      </c>
      <c r="F202" s="222" t="s">
        <v>122</v>
      </c>
      <c r="G202" s="220"/>
      <c r="H202" s="221" t="s">
        <v>19</v>
      </c>
      <c r="I202" s="223"/>
      <c r="J202" s="220"/>
      <c r="K202" s="220"/>
      <c r="L202" s="224"/>
      <c r="M202" s="225"/>
      <c r="N202" s="226"/>
      <c r="O202" s="226"/>
      <c r="P202" s="226"/>
      <c r="Q202" s="226"/>
      <c r="R202" s="226"/>
      <c r="S202" s="226"/>
      <c r="T202" s="22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28" t="s">
        <v>121</v>
      </c>
      <c r="AU202" s="228" t="s">
        <v>81</v>
      </c>
      <c r="AV202" s="13" t="s">
        <v>79</v>
      </c>
      <c r="AW202" s="13" t="s">
        <v>33</v>
      </c>
      <c r="AX202" s="13" t="s">
        <v>71</v>
      </c>
      <c r="AY202" s="228" t="s">
        <v>110</v>
      </c>
    </row>
    <row r="203" spans="1:51" s="13" customFormat="1" ht="12">
      <c r="A203" s="13"/>
      <c r="B203" s="219"/>
      <c r="C203" s="220"/>
      <c r="D203" s="214" t="s">
        <v>121</v>
      </c>
      <c r="E203" s="221" t="s">
        <v>19</v>
      </c>
      <c r="F203" s="222" t="s">
        <v>123</v>
      </c>
      <c r="G203" s="220"/>
      <c r="H203" s="221" t="s">
        <v>19</v>
      </c>
      <c r="I203" s="223"/>
      <c r="J203" s="220"/>
      <c r="K203" s="220"/>
      <c r="L203" s="224"/>
      <c r="M203" s="225"/>
      <c r="N203" s="226"/>
      <c r="O203" s="226"/>
      <c r="P203" s="226"/>
      <c r="Q203" s="226"/>
      <c r="R203" s="226"/>
      <c r="S203" s="226"/>
      <c r="T203" s="22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28" t="s">
        <v>121</v>
      </c>
      <c r="AU203" s="228" t="s">
        <v>81</v>
      </c>
      <c r="AV203" s="13" t="s">
        <v>79</v>
      </c>
      <c r="AW203" s="13" t="s">
        <v>33</v>
      </c>
      <c r="AX203" s="13" t="s">
        <v>71</v>
      </c>
      <c r="AY203" s="228" t="s">
        <v>110</v>
      </c>
    </row>
    <row r="204" spans="1:51" s="13" customFormat="1" ht="12">
      <c r="A204" s="13"/>
      <c r="B204" s="219"/>
      <c r="C204" s="220"/>
      <c r="D204" s="214" t="s">
        <v>121</v>
      </c>
      <c r="E204" s="221" t="s">
        <v>19</v>
      </c>
      <c r="F204" s="222" t="s">
        <v>124</v>
      </c>
      <c r="G204" s="220"/>
      <c r="H204" s="221" t="s">
        <v>19</v>
      </c>
      <c r="I204" s="223"/>
      <c r="J204" s="220"/>
      <c r="K204" s="220"/>
      <c r="L204" s="224"/>
      <c r="M204" s="225"/>
      <c r="N204" s="226"/>
      <c r="O204" s="226"/>
      <c r="P204" s="226"/>
      <c r="Q204" s="226"/>
      <c r="R204" s="226"/>
      <c r="S204" s="226"/>
      <c r="T204" s="22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28" t="s">
        <v>121</v>
      </c>
      <c r="AU204" s="228" t="s">
        <v>81</v>
      </c>
      <c r="AV204" s="13" t="s">
        <v>79</v>
      </c>
      <c r="AW204" s="13" t="s">
        <v>33</v>
      </c>
      <c r="AX204" s="13" t="s">
        <v>71</v>
      </c>
      <c r="AY204" s="228" t="s">
        <v>110</v>
      </c>
    </row>
    <row r="205" spans="1:51" s="14" customFormat="1" ht="12">
      <c r="A205" s="14"/>
      <c r="B205" s="229"/>
      <c r="C205" s="230"/>
      <c r="D205" s="214" t="s">
        <v>121</v>
      </c>
      <c r="E205" s="231" t="s">
        <v>19</v>
      </c>
      <c r="F205" s="232" t="s">
        <v>200</v>
      </c>
      <c r="G205" s="230"/>
      <c r="H205" s="233">
        <v>4</v>
      </c>
      <c r="I205" s="234"/>
      <c r="J205" s="230"/>
      <c r="K205" s="230"/>
      <c r="L205" s="235"/>
      <c r="M205" s="236"/>
      <c r="N205" s="237"/>
      <c r="O205" s="237"/>
      <c r="P205" s="237"/>
      <c r="Q205" s="237"/>
      <c r="R205" s="237"/>
      <c r="S205" s="237"/>
      <c r="T205" s="238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39" t="s">
        <v>121</v>
      </c>
      <c r="AU205" s="239" t="s">
        <v>81</v>
      </c>
      <c r="AV205" s="14" t="s">
        <v>81</v>
      </c>
      <c r="AW205" s="14" t="s">
        <v>33</v>
      </c>
      <c r="AX205" s="14" t="s">
        <v>71</v>
      </c>
      <c r="AY205" s="239" t="s">
        <v>110</v>
      </c>
    </row>
    <row r="206" spans="1:51" s="14" customFormat="1" ht="12">
      <c r="A206" s="14"/>
      <c r="B206" s="229"/>
      <c r="C206" s="230"/>
      <c r="D206" s="214" t="s">
        <v>121</v>
      </c>
      <c r="E206" s="231" t="s">
        <v>19</v>
      </c>
      <c r="F206" s="232" t="s">
        <v>142</v>
      </c>
      <c r="G206" s="230"/>
      <c r="H206" s="233">
        <v>1</v>
      </c>
      <c r="I206" s="234"/>
      <c r="J206" s="230"/>
      <c r="K206" s="230"/>
      <c r="L206" s="235"/>
      <c r="M206" s="236"/>
      <c r="N206" s="237"/>
      <c r="O206" s="237"/>
      <c r="P206" s="237"/>
      <c r="Q206" s="237"/>
      <c r="R206" s="237"/>
      <c r="S206" s="237"/>
      <c r="T206" s="238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39" t="s">
        <v>121</v>
      </c>
      <c r="AU206" s="239" t="s">
        <v>81</v>
      </c>
      <c r="AV206" s="14" t="s">
        <v>81</v>
      </c>
      <c r="AW206" s="14" t="s">
        <v>33</v>
      </c>
      <c r="AX206" s="14" t="s">
        <v>71</v>
      </c>
      <c r="AY206" s="239" t="s">
        <v>110</v>
      </c>
    </row>
    <row r="207" spans="1:51" s="14" customFormat="1" ht="12">
      <c r="A207" s="14"/>
      <c r="B207" s="229"/>
      <c r="C207" s="230"/>
      <c r="D207" s="214" t="s">
        <v>121</v>
      </c>
      <c r="E207" s="231" t="s">
        <v>19</v>
      </c>
      <c r="F207" s="232" t="s">
        <v>143</v>
      </c>
      <c r="G207" s="230"/>
      <c r="H207" s="233">
        <v>1</v>
      </c>
      <c r="I207" s="234"/>
      <c r="J207" s="230"/>
      <c r="K207" s="230"/>
      <c r="L207" s="235"/>
      <c r="M207" s="236"/>
      <c r="N207" s="237"/>
      <c r="O207" s="237"/>
      <c r="P207" s="237"/>
      <c r="Q207" s="237"/>
      <c r="R207" s="237"/>
      <c r="S207" s="237"/>
      <c r="T207" s="238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39" t="s">
        <v>121</v>
      </c>
      <c r="AU207" s="239" t="s">
        <v>81</v>
      </c>
      <c r="AV207" s="14" t="s">
        <v>81</v>
      </c>
      <c r="AW207" s="14" t="s">
        <v>33</v>
      </c>
      <c r="AX207" s="14" t="s">
        <v>71</v>
      </c>
      <c r="AY207" s="239" t="s">
        <v>110</v>
      </c>
    </row>
    <row r="208" spans="1:51" s="14" customFormat="1" ht="12">
      <c r="A208" s="14"/>
      <c r="B208" s="229"/>
      <c r="C208" s="230"/>
      <c r="D208" s="214" t="s">
        <v>121</v>
      </c>
      <c r="E208" s="231" t="s">
        <v>19</v>
      </c>
      <c r="F208" s="232" t="s">
        <v>144</v>
      </c>
      <c r="G208" s="230"/>
      <c r="H208" s="233">
        <v>1</v>
      </c>
      <c r="I208" s="234"/>
      <c r="J208" s="230"/>
      <c r="K208" s="230"/>
      <c r="L208" s="235"/>
      <c r="M208" s="236"/>
      <c r="N208" s="237"/>
      <c r="O208" s="237"/>
      <c r="P208" s="237"/>
      <c r="Q208" s="237"/>
      <c r="R208" s="237"/>
      <c r="S208" s="237"/>
      <c r="T208" s="238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39" t="s">
        <v>121</v>
      </c>
      <c r="AU208" s="239" t="s">
        <v>81</v>
      </c>
      <c r="AV208" s="14" t="s">
        <v>81</v>
      </c>
      <c r="AW208" s="14" t="s">
        <v>33</v>
      </c>
      <c r="AX208" s="14" t="s">
        <v>71</v>
      </c>
      <c r="AY208" s="239" t="s">
        <v>110</v>
      </c>
    </row>
    <row r="209" spans="1:51" s="15" customFormat="1" ht="12">
      <c r="A209" s="15"/>
      <c r="B209" s="240"/>
      <c r="C209" s="241"/>
      <c r="D209" s="214" t="s">
        <v>121</v>
      </c>
      <c r="E209" s="242" t="s">
        <v>19</v>
      </c>
      <c r="F209" s="243" t="s">
        <v>126</v>
      </c>
      <c r="G209" s="241"/>
      <c r="H209" s="244">
        <v>7</v>
      </c>
      <c r="I209" s="245"/>
      <c r="J209" s="241"/>
      <c r="K209" s="241"/>
      <c r="L209" s="246"/>
      <c r="M209" s="247"/>
      <c r="N209" s="248"/>
      <c r="O209" s="248"/>
      <c r="P209" s="248"/>
      <c r="Q209" s="248"/>
      <c r="R209" s="248"/>
      <c r="S209" s="248"/>
      <c r="T209" s="249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50" t="s">
        <v>121</v>
      </c>
      <c r="AU209" s="250" t="s">
        <v>81</v>
      </c>
      <c r="AV209" s="15" t="s">
        <v>127</v>
      </c>
      <c r="AW209" s="15" t="s">
        <v>33</v>
      </c>
      <c r="AX209" s="15" t="s">
        <v>79</v>
      </c>
      <c r="AY209" s="250" t="s">
        <v>110</v>
      </c>
    </row>
    <row r="210" spans="1:65" s="2" customFormat="1" ht="16.5" customHeight="1">
      <c r="A210" s="39"/>
      <c r="B210" s="40"/>
      <c r="C210" s="201" t="s">
        <v>201</v>
      </c>
      <c r="D210" s="201" t="s">
        <v>113</v>
      </c>
      <c r="E210" s="202" t="s">
        <v>202</v>
      </c>
      <c r="F210" s="203" t="s">
        <v>203</v>
      </c>
      <c r="G210" s="204" t="s">
        <v>116</v>
      </c>
      <c r="H210" s="205">
        <v>1</v>
      </c>
      <c r="I210" s="206"/>
      <c r="J210" s="207">
        <f>ROUND(I210*H210,2)</f>
        <v>0</v>
      </c>
      <c r="K210" s="203" t="s">
        <v>168</v>
      </c>
      <c r="L210" s="45"/>
      <c r="M210" s="208" t="s">
        <v>19</v>
      </c>
      <c r="N210" s="209" t="s">
        <v>42</v>
      </c>
      <c r="O210" s="85"/>
      <c r="P210" s="210">
        <f>O210*H210</f>
        <v>0</v>
      </c>
      <c r="Q210" s="210">
        <v>0.00043</v>
      </c>
      <c r="R210" s="210">
        <f>Q210*H210</f>
        <v>0.00043</v>
      </c>
      <c r="S210" s="210">
        <v>0</v>
      </c>
      <c r="T210" s="211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2" t="s">
        <v>118</v>
      </c>
      <c r="AT210" s="212" t="s">
        <v>113</v>
      </c>
      <c r="AU210" s="212" t="s">
        <v>81</v>
      </c>
      <c r="AY210" s="18" t="s">
        <v>110</v>
      </c>
      <c r="BE210" s="213">
        <f>IF(N210="základní",J210,0)</f>
        <v>0</v>
      </c>
      <c r="BF210" s="213">
        <f>IF(N210="snížená",J210,0)</f>
        <v>0</v>
      </c>
      <c r="BG210" s="213">
        <f>IF(N210="zákl. přenesená",J210,0)</f>
        <v>0</v>
      </c>
      <c r="BH210" s="213">
        <f>IF(N210="sníž. přenesená",J210,0)</f>
        <v>0</v>
      </c>
      <c r="BI210" s="213">
        <f>IF(N210="nulová",J210,0)</f>
        <v>0</v>
      </c>
      <c r="BJ210" s="18" t="s">
        <v>79</v>
      </c>
      <c r="BK210" s="213">
        <f>ROUND(I210*H210,2)</f>
        <v>0</v>
      </c>
      <c r="BL210" s="18" t="s">
        <v>118</v>
      </c>
      <c r="BM210" s="212" t="s">
        <v>204</v>
      </c>
    </row>
    <row r="211" spans="1:47" s="2" customFormat="1" ht="12">
      <c r="A211" s="39"/>
      <c r="B211" s="40"/>
      <c r="C211" s="41"/>
      <c r="D211" s="214" t="s">
        <v>120</v>
      </c>
      <c r="E211" s="41"/>
      <c r="F211" s="215" t="s">
        <v>205</v>
      </c>
      <c r="G211" s="41"/>
      <c r="H211" s="41"/>
      <c r="I211" s="216"/>
      <c r="J211" s="41"/>
      <c r="K211" s="41"/>
      <c r="L211" s="45"/>
      <c r="M211" s="217"/>
      <c r="N211" s="218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120</v>
      </c>
      <c r="AU211" s="18" t="s">
        <v>81</v>
      </c>
    </row>
    <row r="212" spans="1:47" s="2" customFormat="1" ht="12">
      <c r="A212" s="39"/>
      <c r="B212" s="40"/>
      <c r="C212" s="41"/>
      <c r="D212" s="251" t="s">
        <v>170</v>
      </c>
      <c r="E212" s="41"/>
      <c r="F212" s="252" t="s">
        <v>206</v>
      </c>
      <c r="G212" s="41"/>
      <c r="H212" s="41"/>
      <c r="I212" s="216"/>
      <c r="J212" s="41"/>
      <c r="K212" s="41"/>
      <c r="L212" s="45"/>
      <c r="M212" s="217"/>
      <c r="N212" s="218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170</v>
      </c>
      <c r="AU212" s="18" t="s">
        <v>81</v>
      </c>
    </row>
    <row r="213" spans="1:51" s="13" customFormat="1" ht="12">
      <c r="A213" s="13"/>
      <c r="B213" s="219"/>
      <c r="C213" s="220"/>
      <c r="D213" s="214" t="s">
        <v>121</v>
      </c>
      <c r="E213" s="221" t="s">
        <v>19</v>
      </c>
      <c r="F213" s="222" t="s">
        <v>207</v>
      </c>
      <c r="G213" s="220"/>
      <c r="H213" s="221" t="s">
        <v>19</v>
      </c>
      <c r="I213" s="223"/>
      <c r="J213" s="220"/>
      <c r="K213" s="220"/>
      <c r="L213" s="224"/>
      <c r="M213" s="225"/>
      <c r="N213" s="226"/>
      <c r="O213" s="226"/>
      <c r="P213" s="226"/>
      <c r="Q213" s="226"/>
      <c r="R213" s="226"/>
      <c r="S213" s="226"/>
      <c r="T213" s="22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28" t="s">
        <v>121</v>
      </c>
      <c r="AU213" s="228" t="s">
        <v>81</v>
      </c>
      <c r="AV213" s="13" t="s">
        <v>79</v>
      </c>
      <c r="AW213" s="13" t="s">
        <v>33</v>
      </c>
      <c r="AX213" s="13" t="s">
        <v>71</v>
      </c>
      <c r="AY213" s="228" t="s">
        <v>110</v>
      </c>
    </row>
    <row r="214" spans="1:51" s="13" customFormat="1" ht="12">
      <c r="A214" s="13"/>
      <c r="B214" s="219"/>
      <c r="C214" s="220"/>
      <c r="D214" s="214" t="s">
        <v>121</v>
      </c>
      <c r="E214" s="221" t="s">
        <v>19</v>
      </c>
      <c r="F214" s="222" t="s">
        <v>208</v>
      </c>
      <c r="G214" s="220"/>
      <c r="H214" s="221" t="s">
        <v>19</v>
      </c>
      <c r="I214" s="223"/>
      <c r="J214" s="220"/>
      <c r="K214" s="220"/>
      <c r="L214" s="224"/>
      <c r="M214" s="225"/>
      <c r="N214" s="226"/>
      <c r="O214" s="226"/>
      <c r="P214" s="226"/>
      <c r="Q214" s="226"/>
      <c r="R214" s="226"/>
      <c r="S214" s="226"/>
      <c r="T214" s="22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28" t="s">
        <v>121</v>
      </c>
      <c r="AU214" s="228" t="s">
        <v>81</v>
      </c>
      <c r="AV214" s="13" t="s">
        <v>79</v>
      </c>
      <c r="AW214" s="13" t="s">
        <v>33</v>
      </c>
      <c r="AX214" s="13" t="s">
        <v>71</v>
      </c>
      <c r="AY214" s="228" t="s">
        <v>110</v>
      </c>
    </row>
    <row r="215" spans="1:51" s="14" customFormat="1" ht="12">
      <c r="A215" s="14"/>
      <c r="B215" s="229"/>
      <c r="C215" s="230"/>
      <c r="D215" s="214" t="s">
        <v>121</v>
      </c>
      <c r="E215" s="231" t="s">
        <v>19</v>
      </c>
      <c r="F215" s="232" t="s">
        <v>195</v>
      </c>
      <c r="G215" s="230"/>
      <c r="H215" s="233">
        <v>1</v>
      </c>
      <c r="I215" s="234"/>
      <c r="J215" s="230"/>
      <c r="K215" s="230"/>
      <c r="L215" s="235"/>
      <c r="M215" s="236"/>
      <c r="N215" s="237"/>
      <c r="O215" s="237"/>
      <c r="P215" s="237"/>
      <c r="Q215" s="237"/>
      <c r="R215" s="237"/>
      <c r="S215" s="237"/>
      <c r="T215" s="23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39" t="s">
        <v>121</v>
      </c>
      <c r="AU215" s="239" t="s">
        <v>81</v>
      </c>
      <c r="AV215" s="14" t="s">
        <v>81</v>
      </c>
      <c r="AW215" s="14" t="s">
        <v>33</v>
      </c>
      <c r="AX215" s="14" t="s">
        <v>79</v>
      </c>
      <c r="AY215" s="239" t="s">
        <v>110</v>
      </c>
    </row>
    <row r="216" spans="1:65" s="2" customFormat="1" ht="21.75" customHeight="1">
      <c r="A216" s="39"/>
      <c r="B216" s="40"/>
      <c r="C216" s="253" t="s">
        <v>209</v>
      </c>
      <c r="D216" s="253" t="s">
        <v>210</v>
      </c>
      <c r="E216" s="254" t="s">
        <v>211</v>
      </c>
      <c r="F216" s="255" t="s">
        <v>212</v>
      </c>
      <c r="G216" s="256" t="s">
        <v>213</v>
      </c>
      <c r="H216" s="257">
        <v>1</v>
      </c>
      <c r="I216" s="258"/>
      <c r="J216" s="259">
        <f>ROUND(I216*H216,2)</f>
        <v>0</v>
      </c>
      <c r="K216" s="255" t="s">
        <v>117</v>
      </c>
      <c r="L216" s="260"/>
      <c r="M216" s="261" t="s">
        <v>19</v>
      </c>
      <c r="N216" s="262" t="s">
        <v>42</v>
      </c>
      <c r="O216" s="85"/>
      <c r="P216" s="210">
        <f>O216*H216</f>
        <v>0</v>
      </c>
      <c r="Q216" s="210">
        <v>0</v>
      </c>
      <c r="R216" s="210">
        <f>Q216*H216</f>
        <v>0</v>
      </c>
      <c r="S216" s="210">
        <v>0</v>
      </c>
      <c r="T216" s="21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2" t="s">
        <v>214</v>
      </c>
      <c r="AT216" s="212" t="s">
        <v>210</v>
      </c>
      <c r="AU216" s="212" t="s">
        <v>81</v>
      </c>
      <c r="AY216" s="18" t="s">
        <v>110</v>
      </c>
      <c r="BE216" s="213">
        <f>IF(N216="základní",J216,0)</f>
        <v>0</v>
      </c>
      <c r="BF216" s="213">
        <f>IF(N216="snížená",J216,0)</f>
        <v>0</v>
      </c>
      <c r="BG216" s="213">
        <f>IF(N216="zákl. přenesená",J216,0)</f>
        <v>0</v>
      </c>
      <c r="BH216" s="213">
        <f>IF(N216="sníž. přenesená",J216,0)</f>
        <v>0</v>
      </c>
      <c r="BI216" s="213">
        <f>IF(N216="nulová",J216,0)</f>
        <v>0</v>
      </c>
      <c r="BJ216" s="18" t="s">
        <v>79</v>
      </c>
      <c r="BK216" s="213">
        <f>ROUND(I216*H216,2)</f>
        <v>0</v>
      </c>
      <c r="BL216" s="18" t="s">
        <v>118</v>
      </c>
      <c r="BM216" s="212" t="s">
        <v>215</v>
      </c>
    </row>
    <row r="217" spans="1:47" s="2" customFormat="1" ht="12">
      <c r="A217" s="39"/>
      <c r="B217" s="40"/>
      <c r="C217" s="41"/>
      <c r="D217" s="214" t="s">
        <v>120</v>
      </c>
      <c r="E217" s="41"/>
      <c r="F217" s="215" t="s">
        <v>212</v>
      </c>
      <c r="G217" s="41"/>
      <c r="H217" s="41"/>
      <c r="I217" s="216"/>
      <c r="J217" s="41"/>
      <c r="K217" s="41"/>
      <c r="L217" s="45"/>
      <c r="M217" s="217"/>
      <c r="N217" s="218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120</v>
      </c>
      <c r="AU217" s="18" t="s">
        <v>81</v>
      </c>
    </row>
    <row r="218" spans="1:51" s="13" customFormat="1" ht="12">
      <c r="A218" s="13"/>
      <c r="B218" s="219"/>
      <c r="C218" s="220"/>
      <c r="D218" s="214" t="s">
        <v>121</v>
      </c>
      <c r="E218" s="221" t="s">
        <v>19</v>
      </c>
      <c r="F218" s="222" t="s">
        <v>207</v>
      </c>
      <c r="G218" s="220"/>
      <c r="H218" s="221" t="s">
        <v>19</v>
      </c>
      <c r="I218" s="223"/>
      <c r="J218" s="220"/>
      <c r="K218" s="220"/>
      <c r="L218" s="224"/>
      <c r="M218" s="225"/>
      <c r="N218" s="226"/>
      <c r="O218" s="226"/>
      <c r="P218" s="226"/>
      <c r="Q218" s="226"/>
      <c r="R218" s="226"/>
      <c r="S218" s="226"/>
      <c r="T218" s="22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28" t="s">
        <v>121</v>
      </c>
      <c r="AU218" s="228" t="s">
        <v>81</v>
      </c>
      <c r="AV218" s="13" t="s">
        <v>79</v>
      </c>
      <c r="AW218" s="13" t="s">
        <v>33</v>
      </c>
      <c r="AX218" s="13" t="s">
        <v>71</v>
      </c>
      <c r="AY218" s="228" t="s">
        <v>110</v>
      </c>
    </row>
    <row r="219" spans="1:51" s="14" customFormat="1" ht="12">
      <c r="A219" s="14"/>
      <c r="B219" s="229"/>
      <c r="C219" s="230"/>
      <c r="D219" s="214" t="s">
        <v>121</v>
      </c>
      <c r="E219" s="231" t="s">
        <v>19</v>
      </c>
      <c r="F219" s="232" t="s">
        <v>195</v>
      </c>
      <c r="G219" s="230"/>
      <c r="H219" s="233">
        <v>1</v>
      </c>
      <c r="I219" s="234"/>
      <c r="J219" s="230"/>
      <c r="K219" s="230"/>
      <c r="L219" s="235"/>
      <c r="M219" s="236"/>
      <c r="N219" s="237"/>
      <c r="O219" s="237"/>
      <c r="P219" s="237"/>
      <c r="Q219" s="237"/>
      <c r="R219" s="237"/>
      <c r="S219" s="237"/>
      <c r="T219" s="238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39" t="s">
        <v>121</v>
      </c>
      <c r="AU219" s="239" t="s">
        <v>81</v>
      </c>
      <c r="AV219" s="14" t="s">
        <v>81</v>
      </c>
      <c r="AW219" s="14" t="s">
        <v>33</v>
      </c>
      <c r="AX219" s="14" t="s">
        <v>79</v>
      </c>
      <c r="AY219" s="239" t="s">
        <v>110</v>
      </c>
    </row>
    <row r="220" spans="1:65" s="2" customFormat="1" ht="24.15" customHeight="1">
      <c r="A220" s="39"/>
      <c r="B220" s="40"/>
      <c r="C220" s="201" t="s">
        <v>8</v>
      </c>
      <c r="D220" s="201" t="s">
        <v>113</v>
      </c>
      <c r="E220" s="202" t="s">
        <v>216</v>
      </c>
      <c r="F220" s="203" t="s">
        <v>217</v>
      </c>
      <c r="G220" s="204" t="s">
        <v>213</v>
      </c>
      <c r="H220" s="205">
        <v>1</v>
      </c>
      <c r="I220" s="206"/>
      <c r="J220" s="207">
        <f>ROUND(I220*H220,2)</f>
        <v>0</v>
      </c>
      <c r="K220" s="203" t="s">
        <v>117</v>
      </c>
      <c r="L220" s="45"/>
      <c r="M220" s="208" t="s">
        <v>19</v>
      </c>
      <c r="N220" s="209" t="s">
        <v>42</v>
      </c>
      <c r="O220" s="85"/>
      <c r="P220" s="210">
        <f>O220*H220</f>
        <v>0</v>
      </c>
      <c r="Q220" s="210">
        <v>0.00109</v>
      </c>
      <c r="R220" s="210">
        <f>Q220*H220</f>
        <v>0.00109</v>
      </c>
      <c r="S220" s="210">
        <v>0</v>
      </c>
      <c r="T220" s="211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2" t="s">
        <v>118</v>
      </c>
      <c r="AT220" s="212" t="s">
        <v>113</v>
      </c>
      <c r="AU220" s="212" t="s">
        <v>81</v>
      </c>
      <c r="AY220" s="18" t="s">
        <v>110</v>
      </c>
      <c r="BE220" s="213">
        <f>IF(N220="základní",J220,0)</f>
        <v>0</v>
      </c>
      <c r="BF220" s="213">
        <f>IF(N220="snížená",J220,0)</f>
        <v>0</v>
      </c>
      <c r="BG220" s="213">
        <f>IF(N220="zákl. přenesená",J220,0)</f>
        <v>0</v>
      </c>
      <c r="BH220" s="213">
        <f>IF(N220="sníž. přenesená",J220,0)</f>
        <v>0</v>
      </c>
      <c r="BI220" s="213">
        <f>IF(N220="nulová",J220,0)</f>
        <v>0</v>
      </c>
      <c r="BJ220" s="18" t="s">
        <v>79</v>
      </c>
      <c r="BK220" s="213">
        <f>ROUND(I220*H220,2)</f>
        <v>0</v>
      </c>
      <c r="BL220" s="18" t="s">
        <v>118</v>
      </c>
      <c r="BM220" s="212" t="s">
        <v>218</v>
      </c>
    </row>
    <row r="221" spans="1:47" s="2" customFormat="1" ht="12">
      <c r="A221" s="39"/>
      <c r="B221" s="40"/>
      <c r="C221" s="41"/>
      <c r="D221" s="214" t="s">
        <v>120</v>
      </c>
      <c r="E221" s="41"/>
      <c r="F221" s="215" t="s">
        <v>217</v>
      </c>
      <c r="G221" s="41"/>
      <c r="H221" s="41"/>
      <c r="I221" s="216"/>
      <c r="J221" s="41"/>
      <c r="K221" s="41"/>
      <c r="L221" s="45"/>
      <c r="M221" s="217"/>
      <c r="N221" s="218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120</v>
      </c>
      <c r="AU221" s="18" t="s">
        <v>81</v>
      </c>
    </row>
    <row r="222" spans="1:51" s="13" customFormat="1" ht="12">
      <c r="A222" s="13"/>
      <c r="B222" s="219"/>
      <c r="C222" s="220"/>
      <c r="D222" s="214" t="s">
        <v>121</v>
      </c>
      <c r="E222" s="221" t="s">
        <v>19</v>
      </c>
      <c r="F222" s="222" t="s">
        <v>122</v>
      </c>
      <c r="G222" s="220"/>
      <c r="H222" s="221" t="s">
        <v>19</v>
      </c>
      <c r="I222" s="223"/>
      <c r="J222" s="220"/>
      <c r="K222" s="220"/>
      <c r="L222" s="224"/>
      <c r="M222" s="225"/>
      <c r="N222" s="226"/>
      <c r="O222" s="226"/>
      <c r="P222" s="226"/>
      <c r="Q222" s="226"/>
      <c r="R222" s="226"/>
      <c r="S222" s="226"/>
      <c r="T222" s="22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28" t="s">
        <v>121</v>
      </c>
      <c r="AU222" s="228" t="s">
        <v>81</v>
      </c>
      <c r="AV222" s="13" t="s">
        <v>79</v>
      </c>
      <c r="AW222" s="13" t="s">
        <v>33</v>
      </c>
      <c r="AX222" s="13" t="s">
        <v>71</v>
      </c>
      <c r="AY222" s="228" t="s">
        <v>110</v>
      </c>
    </row>
    <row r="223" spans="1:51" s="13" customFormat="1" ht="12">
      <c r="A223" s="13"/>
      <c r="B223" s="219"/>
      <c r="C223" s="220"/>
      <c r="D223" s="214" t="s">
        <v>121</v>
      </c>
      <c r="E223" s="221" t="s">
        <v>19</v>
      </c>
      <c r="F223" s="222" t="s">
        <v>219</v>
      </c>
      <c r="G223" s="220"/>
      <c r="H223" s="221" t="s">
        <v>19</v>
      </c>
      <c r="I223" s="223"/>
      <c r="J223" s="220"/>
      <c r="K223" s="220"/>
      <c r="L223" s="224"/>
      <c r="M223" s="225"/>
      <c r="N223" s="226"/>
      <c r="O223" s="226"/>
      <c r="P223" s="226"/>
      <c r="Q223" s="226"/>
      <c r="R223" s="226"/>
      <c r="S223" s="226"/>
      <c r="T223" s="22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28" t="s">
        <v>121</v>
      </c>
      <c r="AU223" s="228" t="s">
        <v>81</v>
      </c>
      <c r="AV223" s="13" t="s">
        <v>79</v>
      </c>
      <c r="AW223" s="13" t="s">
        <v>33</v>
      </c>
      <c r="AX223" s="13" t="s">
        <v>71</v>
      </c>
      <c r="AY223" s="228" t="s">
        <v>110</v>
      </c>
    </row>
    <row r="224" spans="1:51" s="14" customFormat="1" ht="12">
      <c r="A224" s="14"/>
      <c r="B224" s="229"/>
      <c r="C224" s="230"/>
      <c r="D224" s="214" t="s">
        <v>121</v>
      </c>
      <c r="E224" s="231" t="s">
        <v>19</v>
      </c>
      <c r="F224" s="232" t="s">
        <v>195</v>
      </c>
      <c r="G224" s="230"/>
      <c r="H224" s="233">
        <v>1</v>
      </c>
      <c r="I224" s="234"/>
      <c r="J224" s="230"/>
      <c r="K224" s="230"/>
      <c r="L224" s="235"/>
      <c r="M224" s="236"/>
      <c r="N224" s="237"/>
      <c r="O224" s="237"/>
      <c r="P224" s="237"/>
      <c r="Q224" s="237"/>
      <c r="R224" s="237"/>
      <c r="S224" s="237"/>
      <c r="T224" s="238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39" t="s">
        <v>121</v>
      </c>
      <c r="AU224" s="239" t="s">
        <v>81</v>
      </c>
      <c r="AV224" s="14" t="s">
        <v>81</v>
      </c>
      <c r="AW224" s="14" t="s">
        <v>33</v>
      </c>
      <c r="AX224" s="14" t="s">
        <v>79</v>
      </c>
      <c r="AY224" s="239" t="s">
        <v>110</v>
      </c>
    </row>
    <row r="225" spans="1:65" s="2" customFormat="1" ht="21.75" customHeight="1">
      <c r="A225" s="39"/>
      <c r="B225" s="40"/>
      <c r="C225" s="253" t="s">
        <v>118</v>
      </c>
      <c r="D225" s="253" t="s">
        <v>210</v>
      </c>
      <c r="E225" s="254" t="s">
        <v>220</v>
      </c>
      <c r="F225" s="255" t="s">
        <v>221</v>
      </c>
      <c r="G225" s="256" t="s">
        <v>213</v>
      </c>
      <c r="H225" s="257">
        <v>1</v>
      </c>
      <c r="I225" s="258"/>
      <c r="J225" s="259">
        <f>ROUND(I225*H225,2)</f>
        <v>0</v>
      </c>
      <c r="K225" s="255" t="s">
        <v>117</v>
      </c>
      <c r="L225" s="260"/>
      <c r="M225" s="261" t="s">
        <v>19</v>
      </c>
      <c r="N225" s="262" t="s">
        <v>42</v>
      </c>
      <c r="O225" s="85"/>
      <c r="P225" s="210">
        <f>O225*H225</f>
        <v>0</v>
      </c>
      <c r="Q225" s="210">
        <v>0.25</v>
      </c>
      <c r="R225" s="210">
        <f>Q225*H225</f>
        <v>0.25</v>
      </c>
      <c r="S225" s="210">
        <v>0</v>
      </c>
      <c r="T225" s="211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2" t="s">
        <v>214</v>
      </c>
      <c r="AT225" s="212" t="s">
        <v>210</v>
      </c>
      <c r="AU225" s="212" t="s">
        <v>81</v>
      </c>
      <c r="AY225" s="18" t="s">
        <v>110</v>
      </c>
      <c r="BE225" s="213">
        <f>IF(N225="základní",J225,0)</f>
        <v>0</v>
      </c>
      <c r="BF225" s="213">
        <f>IF(N225="snížená",J225,0)</f>
        <v>0</v>
      </c>
      <c r="BG225" s="213">
        <f>IF(N225="zákl. přenesená",J225,0)</f>
        <v>0</v>
      </c>
      <c r="BH225" s="213">
        <f>IF(N225="sníž. přenesená",J225,0)</f>
        <v>0</v>
      </c>
      <c r="BI225" s="213">
        <f>IF(N225="nulová",J225,0)</f>
        <v>0</v>
      </c>
      <c r="BJ225" s="18" t="s">
        <v>79</v>
      </c>
      <c r="BK225" s="213">
        <f>ROUND(I225*H225,2)</f>
        <v>0</v>
      </c>
      <c r="BL225" s="18" t="s">
        <v>118</v>
      </c>
      <c r="BM225" s="212" t="s">
        <v>222</v>
      </c>
    </row>
    <row r="226" spans="1:47" s="2" customFormat="1" ht="12">
      <c r="A226" s="39"/>
      <c r="B226" s="40"/>
      <c r="C226" s="41"/>
      <c r="D226" s="214" t="s">
        <v>120</v>
      </c>
      <c r="E226" s="41"/>
      <c r="F226" s="215" t="s">
        <v>221</v>
      </c>
      <c r="G226" s="41"/>
      <c r="H226" s="41"/>
      <c r="I226" s="216"/>
      <c r="J226" s="41"/>
      <c r="K226" s="41"/>
      <c r="L226" s="45"/>
      <c r="M226" s="217"/>
      <c r="N226" s="218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120</v>
      </c>
      <c r="AU226" s="18" t="s">
        <v>81</v>
      </c>
    </row>
    <row r="227" spans="1:51" s="13" customFormat="1" ht="12">
      <c r="A227" s="13"/>
      <c r="B227" s="219"/>
      <c r="C227" s="220"/>
      <c r="D227" s="214" t="s">
        <v>121</v>
      </c>
      <c r="E227" s="221" t="s">
        <v>19</v>
      </c>
      <c r="F227" s="222" t="s">
        <v>122</v>
      </c>
      <c r="G227" s="220"/>
      <c r="H227" s="221" t="s">
        <v>19</v>
      </c>
      <c r="I227" s="223"/>
      <c r="J227" s="220"/>
      <c r="K227" s="220"/>
      <c r="L227" s="224"/>
      <c r="M227" s="225"/>
      <c r="N227" s="226"/>
      <c r="O227" s="226"/>
      <c r="P227" s="226"/>
      <c r="Q227" s="226"/>
      <c r="R227" s="226"/>
      <c r="S227" s="226"/>
      <c r="T227" s="22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28" t="s">
        <v>121</v>
      </c>
      <c r="AU227" s="228" t="s">
        <v>81</v>
      </c>
      <c r="AV227" s="13" t="s">
        <v>79</v>
      </c>
      <c r="AW227" s="13" t="s">
        <v>33</v>
      </c>
      <c r="AX227" s="13" t="s">
        <v>71</v>
      </c>
      <c r="AY227" s="228" t="s">
        <v>110</v>
      </c>
    </row>
    <row r="228" spans="1:51" s="13" customFormat="1" ht="12">
      <c r="A228" s="13"/>
      <c r="B228" s="219"/>
      <c r="C228" s="220"/>
      <c r="D228" s="214" t="s">
        <v>121</v>
      </c>
      <c r="E228" s="221" t="s">
        <v>19</v>
      </c>
      <c r="F228" s="222" t="s">
        <v>223</v>
      </c>
      <c r="G228" s="220"/>
      <c r="H228" s="221" t="s">
        <v>19</v>
      </c>
      <c r="I228" s="223"/>
      <c r="J228" s="220"/>
      <c r="K228" s="220"/>
      <c r="L228" s="224"/>
      <c r="M228" s="225"/>
      <c r="N228" s="226"/>
      <c r="O228" s="226"/>
      <c r="P228" s="226"/>
      <c r="Q228" s="226"/>
      <c r="R228" s="226"/>
      <c r="S228" s="226"/>
      <c r="T228" s="227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28" t="s">
        <v>121</v>
      </c>
      <c r="AU228" s="228" t="s">
        <v>81</v>
      </c>
      <c r="AV228" s="13" t="s">
        <v>79</v>
      </c>
      <c r="AW228" s="13" t="s">
        <v>33</v>
      </c>
      <c r="AX228" s="13" t="s">
        <v>71</v>
      </c>
      <c r="AY228" s="228" t="s">
        <v>110</v>
      </c>
    </row>
    <row r="229" spans="1:51" s="14" customFormat="1" ht="12">
      <c r="A229" s="14"/>
      <c r="B229" s="229"/>
      <c r="C229" s="230"/>
      <c r="D229" s="214" t="s">
        <v>121</v>
      </c>
      <c r="E229" s="231" t="s">
        <v>19</v>
      </c>
      <c r="F229" s="232" t="s">
        <v>195</v>
      </c>
      <c r="G229" s="230"/>
      <c r="H229" s="233">
        <v>1</v>
      </c>
      <c r="I229" s="234"/>
      <c r="J229" s="230"/>
      <c r="K229" s="230"/>
      <c r="L229" s="235"/>
      <c r="M229" s="236"/>
      <c r="N229" s="237"/>
      <c r="O229" s="237"/>
      <c r="P229" s="237"/>
      <c r="Q229" s="237"/>
      <c r="R229" s="237"/>
      <c r="S229" s="237"/>
      <c r="T229" s="238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39" t="s">
        <v>121</v>
      </c>
      <c r="AU229" s="239" t="s">
        <v>81</v>
      </c>
      <c r="AV229" s="14" t="s">
        <v>81</v>
      </c>
      <c r="AW229" s="14" t="s">
        <v>33</v>
      </c>
      <c r="AX229" s="14" t="s">
        <v>79</v>
      </c>
      <c r="AY229" s="239" t="s">
        <v>110</v>
      </c>
    </row>
    <row r="230" spans="1:65" s="2" customFormat="1" ht="24.15" customHeight="1">
      <c r="A230" s="39"/>
      <c r="B230" s="40"/>
      <c r="C230" s="201" t="s">
        <v>224</v>
      </c>
      <c r="D230" s="201" t="s">
        <v>113</v>
      </c>
      <c r="E230" s="202" t="s">
        <v>225</v>
      </c>
      <c r="F230" s="203" t="s">
        <v>226</v>
      </c>
      <c r="G230" s="204" t="s">
        <v>213</v>
      </c>
      <c r="H230" s="205">
        <v>1</v>
      </c>
      <c r="I230" s="206"/>
      <c r="J230" s="207">
        <f>ROUND(I230*H230,2)</f>
        <v>0</v>
      </c>
      <c r="K230" s="203" t="s">
        <v>117</v>
      </c>
      <c r="L230" s="45"/>
      <c r="M230" s="208" t="s">
        <v>19</v>
      </c>
      <c r="N230" s="209" t="s">
        <v>42</v>
      </c>
      <c r="O230" s="85"/>
      <c r="P230" s="210">
        <f>O230*H230</f>
        <v>0</v>
      </c>
      <c r="Q230" s="210">
        <v>0.00109</v>
      </c>
      <c r="R230" s="210">
        <f>Q230*H230</f>
        <v>0.00109</v>
      </c>
      <c r="S230" s="210">
        <v>0</v>
      </c>
      <c r="T230" s="21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2" t="s">
        <v>118</v>
      </c>
      <c r="AT230" s="212" t="s">
        <v>113</v>
      </c>
      <c r="AU230" s="212" t="s">
        <v>81</v>
      </c>
      <c r="AY230" s="18" t="s">
        <v>110</v>
      </c>
      <c r="BE230" s="213">
        <f>IF(N230="základní",J230,0)</f>
        <v>0</v>
      </c>
      <c r="BF230" s="213">
        <f>IF(N230="snížená",J230,0)</f>
        <v>0</v>
      </c>
      <c r="BG230" s="213">
        <f>IF(N230="zákl. přenesená",J230,0)</f>
        <v>0</v>
      </c>
      <c r="BH230" s="213">
        <f>IF(N230="sníž. přenesená",J230,0)</f>
        <v>0</v>
      </c>
      <c r="BI230" s="213">
        <f>IF(N230="nulová",J230,0)</f>
        <v>0</v>
      </c>
      <c r="BJ230" s="18" t="s">
        <v>79</v>
      </c>
      <c r="BK230" s="213">
        <f>ROUND(I230*H230,2)</f>
        <v>0</v>
      </c>
      <c r="BL230" s="18" t="s">
        <v>118</v>
      </c>
      <c r="BM230" s="212" t="s">
        <v>227</v>
      </c>
    </row>
    <row r="231" spans="1:47" s="2" customFormat="1" ht="12">
      <c r="A231" s="39"/>
      <c r="B231" s="40"/>
      <c r="C231" s="41"/>
      <c r="D231" s="214" t="s">
        <v>120</v>
      </c>
      <c r="E231" s="41"/>
      <c r="F231" s="215" t="s">
        <v>226</v>
      </c>
      <c r="G231" s="41"/>
      <c r="H231" s="41"/>
      <c r="I231" s="216"/>
      <c r="J231" s="41"/>
      <c r="K231" s="41"/>
      <c r="L231" s="45"/>
      <c r="M231" s="217"/>
      <c r="N231" s="218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120</v>
      </c>
      <c r="AU231" s="18" t="s">
        <v>81</v>
      </c>
    </row>
    <row r="232" spans="1:51" s="13" customFormat="1" ht="12">
      <c r="A232" s="13"/>
      <c r="B232" s="219"/>
      <c r="C232" s="220"/>
      <c r="D232" s="214" t="s">
        <v>121</v>
      </c>
      <c r="E232" s="221" t="s">
        <v>19</v>
      </c>
      <c r="F232" s="222" t="s">
        <v>122</v>
      </c>
      <c r="G232" s="220"/>
      <c r="H232" s="221" t="s">
        <v>19</v>
      </c>
      <c r="I232" s="223"/>
      <c r="J232" s="220"/>
      <c r="K232" s="220"/>
      <c r="L232" s="224"/>
      <c r="M232" s="225"/>
      <c r="N232" s="226"/>
      <c r="O232" s="226"/>
      <c r="P232" s="226"/>
      <c r="Q232" s="226"/>
      <c r="R232" s="226"/>
      <c r="S232" s="226"/>
      <c r="T232" s="22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28" t="s">
        <v>121</v>
      </c>
      <c r="AU232" s="228" t="s">
        <v>81</v>
      </c>
      <c r="AV232" s="13" t="s">
        <v>79</v>
      </c>
      <c r="AW232" s="13" t="s">
        <v>33</v>
      </c>
      <c r="AX232" s="13" t="s">
        <v>71</v>
      </c>
      <c r="AY232" s="228" t="s">
        <v>110</v>
      </c>
    </row>
    <row r="233" spans="1:51" s="13" customFormat="1" ht="12">
      <c r="A233" s="13"/>
      <c r="B233" s="219"/>
      <c r="C233" s="220"/>
      <c r="D233" s="214" t="s">
        <v>121</v>
      </c>
      <c r="E233" s="221" t="s">
        <v>19</v>
      </c>
      <c r="F233" s="222" t="s">
        <v>219</v>
      </c>
      <c r="G233" s="220"/>
      <c r="H233" s="221" t="s">
        <v>19</v>
      </c>
      <c r="I233" s="223"/>
      <c r="J233" s="220"/>
      <c r="K233" s="220"/>
      <c r="L233" s="224"/>
      <c r="M233" s="225"/>
      <c r="N233" s="226"/>
      <c r="O233" s="226"/>
      <c r="P233" s="226"/>
      <c r="Q233" s="226"/>
      <c r="R233" s="226"/>
      <c r="S233" s="226"/>
      <c r="T233" s="22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28" t="s">
        <v>121</v>
      </c>
      <c r="AU233" s="228" t="s">
        <v>81</v>
      </c>
      <c r="AV233" s="13" t="s">
        <v>79</v>
      </c>
      <c r="AW233" s="13" t="s">
        <v>33</v>
      </c>
      <c r="AX233" s="13" t="s">
        <v>71</v>
      </c>
      <c r="AY233" s="228" t="s">
        <v>110</v>
      </c>
    </row>
    <row r="234" spans="1:51" s="14" customFormat="1" ht="12">
      <c r="A234" s="14"/>
      <c r="B234" s="229"/>
      <c r="C234" s="230"/>
      <c r="D234" s="214" t="s">
        <v>121</v>
      </c>
      <c r="E234" s="231" t="s">
        <v>19</v>
      </c>
      <c r="F234" s="232" t="s">
        <v>195</v>
      </c>
      <c r="G234" s="230"/>
      <c r="H234" s="233">
        <v>1</v>
      </c>
      <c r="I234" s="234"/>
      <c r="J234" s="230"/>
      <c r="K234" s="230"/>
      <c r="L234" s="235"/>
      <c r="M234" s="236"/>
      <c r="N234" s="237"/>
      <c r="O234" s="237"/>
      <c r="P234" s="237"/>
      <c r="Q234" s="237"/>
      <c r="R234" s="237"/>
      <c r="S234" s="237"/>
      <c r="T234" s="238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39" t="s">
        <v>121</v>
      </c>
      <c r="AU234" s="239" t="s">
        <v>81</v>
      </c>
      <c r="AV234" s="14" t="s">
        <v>81</v>
      </c>
      <c r="AW234" s="14" t="s">
        <v>33</v>
      </c>
      <c r="AX234" s="14" t="s">
        <v>79</v>
      </c>
      <c r="AY234" s="239" t="s">
        <v>110</v>
      </c>
    </row>
    <row r="235" spans="1:65" s="2" customFormat="1" ht="21.75" customHeight="1">
      <c r="A235" s="39"/>
      <c r="B235" s="40"/>
      <c r="C235" s="253" t="s">
        <v>228</v>
      </c>
      <c r="D235" s="253" t="s">
        <v>210</v>
      </c>
      <c r="E235" s="254" t="s">
        <v>229</v>
      </c>
      <c r="F235" s="255" t="s">
        <v>230</v>
      </c>
      <c r="G235" s="256" t="s">
        <v>213</v>
      </c>
      <c r="H235" s="257">
        <v>1</v>
      </c>
      <c r="I235" s="258"/>
      <c r="J235" s="259">
        <f>ROUND(I235*H235,2)</f>
        <v>0</v>
      </c>
      <c r="K235" s="255" t="s">
        <v>117</v>
      </c>
      <c r="L235" s="260"/>
      <c r="M235" s="261" t="s">
        <v>19</v>
      </c>
      <c r="N235" s="262" t="s">
        <v>42</v>
      </c>
      <c r="O235" s="85"/>
      <c r="P235" s="210">
        <f>O235*H235</f>
        <v>0</v>
      </c>
      <c r="Q235" s="210">
        <v>0.25</v>
      </c>
      <c r="R235" s="210">
        <f>Q235*H235</f>
        <v>0.25</v>
      </c>
      <c r="S235" s="210">
        <v>0</v>
      </c>
      <c r="T235" s="21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2" t="s">
        <v>214</v>
      </c>
      <c r="AT235" s="212" t="s">
        <v>210</v>
      </c>
      <c r="AU235" s="212" t="s">
        <v>81</v>
      </c>
      <c r="AY235" s="18" t="s">
        <v>110</v>
      </c>
      <c r="BE235" s="213">
        <f>IF(N235="základní",J235,0)</f>
        <v>0</v>
      </c>
      <c r="BF235" s="213">
        <f>IF(N235="snížená",J235,0)</f>
        <v>0</v>
      </c>
      <c r="BG235" s="213">
        <f>IF(N235="zákl. přenesená",J235,0)</f>
        <v>0</v>
      </c>
      <c r="BH235" s="213">
        <f>IF(N235="sníž. přenesená",J235,0)</f>
        <v>0</v>
      </c>
      <c r="BI235" s="213">
        <f>IF(N235="nulová",J235,0)</f>
        <v>0</v>
      </c>
      <c r="BJ235" s="18" t="s">
        <v>79</v>
      </c>
      <c r="BK235" s="213">
        <f>ROUND(I235*H235,2)</f>
        <v>0</v>
      </c>
      <c r="BL235" s="18" t="s">
        <v>118</v>
      </c>
      <c r="BM235" s="212" t="s">
        <v>231</v>
      </c>
    </row>
    <row r="236" spans="1:47" s="2" customFormat="1" ht="12">
      <c r="A236" s="39"/>
      <c r="B236" s="40"/>
      <c r="C236" s="41"/>
      <c r="D236" s="214" t="s">
        <v>120</v>
      </c>
      <c r="E236" s="41"/>
      <c r="F236" s="215" t="s">
        <v>230</v>
      </c>
      <c r="G236" s="41"/>
      <c r="H236" s="41"/>
      <c r="I236" s="216"/>
      <c r="J236" s="41"/>
      <c r="K236" s="41"/>
      <c r="L236" s="45"/>
      <c r="M236" s="217"/>
      <c r="N236" s="218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120</v>
      </c>
      <c r="AU236" s="18" t="s">
        <v>81</v>
      </c>
    </row>
    <row r="237" spans="1:51" s="13" customFormat="1" ht="12">
      <c r="A237" s="13"/>
      <c r="B237" s="219"/>
      <c r="C237" s="220"/>
      <c r="D237" s="214" t="s">
        <v>121</v>
      </c>
      <c r="E237" s="221" t="s">
        <v>19</v>
      </c>
      <c r="F237" s="222" t="s">
        <v>122</v>
      </c>
      <c r="G237" s="220"/>
      <c r="H237" s="221" t="s">
        <v>19</v>
      </c>
      <c r="I237" s="223"/>
      <c r="J237" s="220"/>
      <c r="K237" s="220"/>
      <c r="L237" s="224"/>
      <c r="M237" s="225"/>
      <c r="N237" s="226"/>
      <c r="O237" s="226"/>
      <c r="P237" s="226"/>
      <c r="Q237" s="226"/>
      <c r="R237" s="226"/>
      <c r="S237" s="226"/>
      <c r="T237" s="22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28" t="s">
        <v>121</v>
      </c>
      <c r="AU237" s="228" t="s">
        <v>81</v>
      </c>
      <c r="AV237" s="13" t="s">
        <v>79</v>
      </c>
      <c r="AW237" s="13" t="s">
        <v>33</v>
      </c>
      <c r="AX237" s="13" t="s">
        <v>71</v>
      </c>
      <c r="AY237" s="228" t="s">
        <v>110</v>
      </c>
    </row>
    <row r="238" spans="1:51" s="13" customFormat="1" ht="12">
      <c r="A238" s="13"/>
      <c r="B238" s="219"/>
      <c r="C238" s="220"/>
      <c r="D238" s="214" t="s">
        <v>121</v>
      </c>
      <c r="E238" s="221" t="s">
        <v>19</v>
      </c>
      <c r="F238" s="222" t="s">
        <v>223</v>
      </c>
      <c r="G238" s="220"/>
      <c r="H238" s="221" t="s">
        <v>19</v>
      </c>
      <c r="I238" s="223"/>
      <c r="J238" s="220"/>
      <c r="K238" s="220"/>
      <c r="L238" s="224"/>
      <c r="M238" s="225"/>
      <c r="N238" s="226"/>
      <c r="O238" s="226"/>
      <c r="P238" s="226"/>
      <c r="Q238" s="226"/>
      <c r="R238" s="226"/>
      <c r="S238" s="226"/>
      <c r="T238" s="22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28" t="s">
        <v>121</v>
      </c>
      <c r="AU238" s="228" t="s">
        <v>81</v>
      </c>
      <c r="AV238" s="13" t="s">
        <v>79</v>
      </c>
      <c r="AW238" s="13" t="s">
        <v>33</v>
      </c>
      <c r="AX238" s="13" t="s">
        <v>71</v>
      </c>
      <c r="AY238" s="228" t="s">
        <v>110</v>
      </c>
    </row>
    <row r="239" spans="1:51" s="14" customFormat="1" ht="12">
      <c r="A239" s="14"/>
      <c r="B239" s="229"/>
      <c r="C239" s="230"/>
      <c r="D239" s="214" t="s">
        <v>121</v>
      </c>
      <c r="E239" s="231" t="s">
        <v>19</v>
      </c>
      <c r="F239" s="232" t="s">
        <v>195</v>
      </c>
      <c r="G239" s="230"/>
      <c r="H239" s="233">
        <v>1</v>
      </c>
      <c r="I239" s="234"/>
      <c r="J239" s="230"/>
      <c r="K239" s="230"/>
      <c r="L239" s="235"/>
      <c r="M239" s="236"/>
      <c r="N239" s="237"/>
      <c r="O239" s="237"/>
      <c r="P239" s="237"/>
      <c r="Q239" s="237"/>
      <c r="R239" s="237"/>
      <c r="S239" s="237"/>
      <c r="T239" s="23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39" t="s">
        <v>121</v>
      </c>
      <c r="AU239" s="239" t="s">
        <v>81</v>
      </c>
      <c r="AV239" s="14" t="s">
        <v>81</v>
      </c>
      <c r="AW239" s="14" t="s">
        <v>33</v>
      </c>
      <c r="AX239" s="14" t="s">
        <v>79</v>
      </c>
      <c r="AY239" s="239" t="s">
        <v>110</v>
      </c>
    </row>
    <row r="240" spans="1:65" s="2" customFormat="1" ht="24.15" customHeight="1">
      <c r="A240" s="39"/>
      <c r="B240" s="40"/>
      <c r="C240" s="201" t="s">
        <v>232</v>
      </c>
      <c r="D240" s="201" t="s">
        <v>113</v>
      </c>
      <c r="E240" s="202" t="s">
        <v>233</v>
      </c>
      <c r="F240" s="203" t="s">
        <v>234</v>
      </c>
      <c r="G240" s="204" t="s">
        <v>235</v>
      </c>
      <c r="H240" s="263"/>
      <c r="I240" s="206"/>
      <c r="J240" s="207">
        <f>ROUND(I240*H240,2)</f>
        <v>0</v>
      </c>
      <c r="K240" s="203" t="s">
        <v>168</v>
      </c>
      <c r="L240" s="45"/>
      <c r="M240" s="208" t="s">
        <v>19</v>
      </c>
      <c r="N240" s="209" t="s">
        <v>42</v>
      </c>
      <c r="O240" s="85"/>
      <c r="P240" s="210">
        <f>O240*H240</f>
        <v>0</v>
      </c>
      <c r="Q240" s="210">
        <v>0</v>
      </c>
      <c r="R240" s="210">
        <f>Q240*H240</f>
        <v>0</v>
      </c>
      <c r="S240" s="210">
        <v>0</v>
      </c>
      <c r="T240" s="211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2" t="s">
        <v>118</v>
      </c>
      <c r="AT240" s="212" t="s">
        <v>113</v>
      </c>
      <c r="AU240" s="212" t="s">
        <v>81</v>
      </c>
      <c r="AY240" s="18" t="s">
        <v>110</v>
      </c>
      <c r="BE240" s="213">
        <f>IF(N240="základní",J240,0)</f>
        <v>0</v>
      </c>
      <c r="BF240" s="213">
        <f>IF(N240="snížená",J240,0)</f>
        <v>0</v>
      </c>
      <c r="BG240" s="213">
        <f>IF(N240="zákl. přenesená",J240,0)</f>
        <v>0</v>
      </c>
      <c r="BH240" s="213">
        <f>IF(N240="sníž. přenesená",J240,0)</f>
        <v>0</v>
      </c>
      <c r="BI240" s="213">
        <f>IF(N240="nulová",J240,0)</f>
        <v>0</v>
      </c>
      <c r="BJ240" s="18" t="s">
        <v>79</v>
      </c>
      <c r="BK240" s="213">
        <f>ROUND(I240*H240,2)</f>
        <v>0</v>
      </c>
      <c r="BL240" s="18" t="s">
        <v>118</v>
      </c>
      <c r="BM240" s="212" t="s">
        <v>236</v>
      </c>
    </row>
    <row r="241" spans="1:47" s="2" customFormat="1" ht="12">
      <c r="A241" s="39"/>
      <c r="B241" s="40"/>
      <c r="C241" s="41"/>
      <c r="D241" s="214" t="s">
        <v>120</v>
      </c>
      <c r="E241" s="41"/>
      <c r="F241" s="215" t="s">
        <v>237</v>
      </c>
      <c r="G241" s="41"/>
      <c r="H241" s="41"/>
      <c r="I241" s="216"/>
      <c r="J241" s="41"/>
      <c r="K241" s="41"/>
      <c r="L241" s="45"/>
      <c r="M241" s="217"/>
      <c r="N241" s="218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120</v>
      </c>
      <c r="AU241" s="18" t="s">
        <v>81</v>
      </c>
    </row>
    <row r="242" spans="1:47" s="2" customFormat="1" ht="12">
      <c r="A242" s="39"/>
      <c r="B242" s="40"/>
      <c r="C242" s="41"/>
      <c r="D242" s="251" t="s">
        <v>170</v>
      </c>
      <c r="E242" s="41"/>
      <c r="F242" s="252" t="s">
        <v>238</v>
      </c>
      <c r="G242" s="41"/>
      <c r="H242" s="41"/>
      <c r="I242" s="216"/>
      <c r="J242" s="41"/>
      <c r="K242" s="41"/>
      <c r="L242" s="45"/>
      <c r="M242" s="217"/>
      <c r="N242" s="218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170</v>
      </c>
      <c r="AU242" s="18" t="s">
        <v>81</v>
      </c>
    </row>
    <row r="243" spans="1:63" s="12" customFormat="1" ht="22.8" customHeight="1">
      <c r="A243" s="12"/>
      <c r="B243" s="185"/>
      <c r="C243" s="186"/>
      <c r="D243" s="187" t="s">
        <v>70</v>
      </c>
      <c r="E243" s="199" t="s">
        <v>239</v>
      </c>
      <c r="F243" s="199" t="s">
        <v>240</v>
      </c>
      <c r="G243" s="186"/>
      <c r="H243" s="186"/>
      <c r="I243" s="189"/>
      <c r="J243" s="200">
        <f>BK243</f>
        <v>0</v>
      </c>
      <c r="K243" s="186"/>
      <c r="L243" s="191"/>
      <c r="M243" s="192"/>
      <c r="N243" s="193"/>
      <c r="O243" s="193"/>
      <c r="P243" s="194">
        <f>SUM(P244:P317)</f>
        <v>0</v>
      </c>
      <c r="Q243" s="193"/>
      <c r="R243" s="194">
        <f>SUM(R244:R317)</f>
        <v>0.25</v>
      </c>
      <c r="S243" s="193"/>
      <c r="T243" s="195">
        <f>SUM(T244:T317)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196" t="s">
        <v>81</v>
      </c>
      <c r="AT243" s="197" t="s">
        <v>70</v>
      </c>
      <c r="AU243" s="197" t="s">
        <v>79</v>
      </c>
      <c r="AY243" s="196" t="s">
        <v>110</v>
      </c>
      <c r="BK243" s="198">
        <f>SUM(BK244:BK317)</f>
        <v>0</v>
      </c>
    </row>
    <row r="244" spans="1:65" s="2" customFormat="1" ht="21.75" customHeight="1">
      <c r="A244" s="39"/>
      <c r="B244" s="40"/>
      <c r="C244" s="201" t="s">
        <v>241</v>
      </c>
      <c r="D244" s="201" t="s">
        <v>113</v>
      </c>
      <c r="E244" s="202" t="s">
        <v>242</v>
      </c>
      <c r="F244" s="203" t="s">
        <v>243</v>
      </c>
      <c r="G244" s="204" t="s">
        <v>116</v>
      </c>
      <c r="H244" s="205">
        <v>3</v>
      </c>
      <c r="I244" s="206"/>
      <c r="J244" s="207">
        <f>ROUND(I244*H244,2)</f>
        <v>0</v>
      </c>
      <c r="K244" s="203" t="s">
        <v>117</v>
      </c>
      <c r="L244" s="45"/>
      <c r="M244" s="208" t="s">
        <v>19</v>
      </c>
      <c r="N244" s="209" t="s">
        <v>42</v>
      </c>
      <c r="O244" s="85"/>
      <c r="P244" s="210">
        <f>O244*H244</f>
        <v>0</v>
      </c>
      <c r="Q244" s="210">
        <v>0</v>
      </c>
      <c r="R244" s="210">
        <f>Q244*H244</f>
        <v>0</v>
      </c>
      <c r="S244" s="210">
        <v>0</v>
      </c>
      <c r="T244" s="211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2" t="s">
        <v>118</v>
      </c>
      <c r="AT244" s="212" t="s">
        <v>113</v>
      </c>
      <c r="AU244" s="212" t="s">
        <v>81</v>
      </c>
      <c r="AY244" s="18" t="s">
        <v>110</v>
      </c>
      <c r="BE244" s="213">
        <f>IF(N244="základní",J244,0)</f>
        <v>0</v>
      </c>
      <c r="BF244" s="213">
        <f>IF(N244="snížená",J244,0)</f>
        <v>0</v>
      </c>
      <c r="BG244" s="213">
        <f>IF(N244="zákl. přenesená",J244,0)</f>
        <v>0</v>
      </c>
      <c r="BH244" s="213">
        <f>IF(N244="sníž. přenesená",J244,0)</f>
        <v>0</v>
      </c>
      <c r="BI244" s="213">
        <f>IF(N244="nulová",J244,0)</f>
        <v>0</v>
      </c>
      <c r="BJ244" s="18" t="s">
        <v>79</v>
      </c>
      <c r="BK244" s="213">
        <f>ROUND(I244*H244,2)</f>
        <v>0</v>
      </c>
      <c r="BL244" s="18" t="s">
        <v>118</v>
      </c>
      <c r="BM244" s="212" t="s">
        <v>244</v>
      </c>
    </row>
    <row r="245" spans="1:47" s="2" customFormat="1" ht="12">
      <c r="A245" s="39"/>
      <c r="B245" s="40"/>
      <c r="C245" s="41"/>
      <c r="D245" s="214" t="s">
        <v>120</v>
      </c>
      <c r="E245" s="41"/>
      <c r="F245" s="215" t="s">
        <v>245</v>
      </c>
      <c r="G245" s="41"/>
      <c r="H245" s="41"/>
      <c r="I245" s="216"/>
      <c r="J245" s="41"/>
      <c r="K245" s="41"/>
      <c r="L245" s="45"/>
      <c r="M245" s="217"/>
      <c r="N245" s="218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120</v>
      </c>
      <c r="AU245" s="18" t="s">
        <v>81</v>
      </c>
    </row>
    <row r="246" spans="1:51" s="13" customFormat="1" ht="12">
      <c r="A246" s="13"/>
      <c r="B246" s="219"/>
      <c r="C246" s="220"/>
      <c r="D246" s="214" t="s">
        <v>121</v>
      </c>
      <c r="E246" s="221" t="s">
        <v>19</v>
      </c>
      <c r="F246" s="222" t="s">
        <v>122</v>
      </c>
      <c r="G246" s="220"/>
      <c r="H246" s="221" t="s">
        <v>19</v>
      </c>
      <c r="I246" s="223"/>
      <c r="J246" s="220"/>
      <c r="K246" s="220"/>
      <c r="L246" s="224"/>
      <c r="M246" s="225"/>
      <c r="N246" s="226"/>
      <c r="O246" s="226"/>
      <c r="P246" s="226"/>
      <c r="Q246" s="226"/>
      <c r="R246" s="226"/>
      <c r="S246" s="226"/>
      <c r="T246" s="227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28" t="s">
        <v>121</v>
      </c>
      <c r="AU246" s="228" t="s">
        <v>81</v>
      </c>
      <c r="AV246" s="13" t="s">
        <v>79</v>
      </c>
      <c r="AW246" s="13" t="s">
        <v>33</v>
      </c>
      <c r="AX246" s="13" t="s">
        <v>71</v>
      </c>
      <c r="AY246" s="228" t="s">
        <v>110</v>
      </c>
    </row>
    <row r="247" spans="1:51" s="13" customFormat="1" ht="12">
      <c r="A247" s="13"/>
      <c r="B247" s="219"/>
      <c r="C247" s="220"/>
      <c r="D247" s="214" t="s">
        <v>121</v>
      </c>
      <c r="E247" s="221" t="s">
        <v>19</v>
      </c>
      <c r="F247" s="222" t="s">
        <v>246</v>
      </c>
      <c r="G247" s="220"/>
      <c r="H247" s="221" t="s">
        <v>19</v>
      </c>
      <c r="I247" s="223"/>
      <c r="J247" s="220"/>
      <c r="K247" s="220"/>
      <c r="L247" s="224"/>
      <c r="M247" s="225"/>
      <c r="N247" s="226"/>
      <c r="O247" s="226"/>
      <c r="P247" s="226"/>
      <c r="Q247" s="226"/>
      <c r="R247" s="226"/>
      <c r="S247" s="226"/>
      <c r="T247" s="22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28" t="s">
        <v>121</v>
      </c>
      <c r="AU247" s="228" t="s">
        <v>81</v>
      </c>
      <c r="AV247" s="13" t="s">
        <v>79</v>
      </c>
      <c r="AW247" s="13" t="s">
        <v>33</v>
      </c>
      <c r="AX247" s="13" t="s">
        <v>71</v>
      </c>
      <c r="AY247" s="228" t="s">
        <v>110</v>
      </c>
    </row>
    <row r="248" spans="1:51" s="14" customFormat="1" ht="12">
      <c r="A248" s="14"/>
      <c r="B248" s="229"/>
      <c r="C248" s="230"/>
      <c r="D248" s="214" t="s">
        <v>121</v>
      </c>
      <c r="E248" s="231" t="s">
        <v>19</v>
      </c>
      <c r="F248" s="232" t="s">
        <v>247</v>
      </c>
      <c r="G248" s="230"/>
      <c r="H248" s="233">
        <v>2</v>
      </c>
      <c r="I248" s="234"/>
      <c r="J248" s="230"/>
      <c r="K248" s="230"/>
      <c r="L248" s="235"/>
      <c r="M248" s="236"/>
      <c r="N248" s="237"/>
      <c r="O248" s="237"/>
      <c r="P248" s="237"/>
      <c r="Q248" s="237"/>
      <c r="R248" s="237"/>
      <c r="S248" s="237"/>
      <c r="T248" s="238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39" t="s">
        <v>121</v>
      </c>
      <c r="AU248" s="239" t="s">
        <v>81</v>
      </c>
      <c r="AV248" s="14" t="s">
        <v>81</v>
      </c>
      <c r="AW248" s="14" t="s">
        <v>33</v>
      </c>
      <c r="AX248" s="14" t="s">
        <v>71</v>
      </c>
      <c r="AY248" s="239" t="s">
        <v>110</v>
      </c>
    </row>
    <row r="249" spans="1:51" s="14" customFormat="1" ht="12">
      <c r="A249" s="14"/>
      <c r="B249" s="229"/>
      <c r="C249" s="230"/>
      <c r="D249" s="214" t="s">
        <v>121</v>
      </c>
      <c r="E249" s="231" t="s">
        <v>19</v>
      </c>
      <c r="F249" s="232" t="s">
        <v>144</v>
      </c>
      <c r="G249" s="230"/>
      <c r="H249" s="233">
        <v>1</v>
      </c>
      <c r="I249" s="234"/>
      <c r="J249" s="230"/>
      <c r="K249" s="230"/>
      <c r="L249" s="235"/>
      <c r="M249" s="236"/>
      <c r="N249" s="237"/>
      <c r="O249" s="237"/>
      <c r="P249" s="237"/>
      <c r="Q249" s="237"/>
      <c r="R249" s="237"/>
      <c r="S249" s="237"/>
      <c r="T249" s="238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39" t="s">
        <v>121</v>
      </c>
      <c r="AU249" s="239" t="s">
        <v>81</v>
      </c>
      <c r="AV249" s="14" t="s">
        <v>81</v>
      </c>
      <c r="AW249" s="14" t="s">
        <v>33</v>
      </c>
      <c r="AX249" s="14" t="s">
        <v>71</v>
      </c>
      <c r="AY249" s="239" t="s">
        <v>110</v>
      </c>
    </row>
    <row r="250" spans="1:51" s="15" customFormat="1" ht="12">
      <c r="A250" s="15"/>
      <c r="B250" s="240"/>
      <c r="C250" s="241"/>
      <c r="D250" s="214" t="s">
        <v>121</v>
      </c>
      <c r="E250" s="242" t="s">
        <v>19</v>
      </c>
      <c r="F250" s="243" t="s">
        <v>126</v>
      </c>
      <c r="G250" s="241"/>
      <c r="H250" s="244">
        <v>3</v>
      </c>
      <c r="I250" s="245"/>
      <c r="J250" s="241"/>
      <c r="K250" s="241"/>
      <c r="L250" s="246"/>
      <c r="M250" s="247"/>
      <c r="N250" s="248"/>
      <c r="O250" s="248"/>
      <c r="P250" s="248"/>
      <c r="Q250" s="248"/>
      <c r="R250" s="248"/>
      <c r="S250" s="248"/>
      <c r="T250" s="249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50" t="s">
        <v>121</v>
      </c>
      <c r="AU250" s="250" t="s">
        <v>81</v>
      </c>
      <c r="AV250" s="15" t="s">
        <v>127</v>
      </c>
      <c r="AW250" s="15" t="s">
        <v>33</v>
      </c>
      <c r="AX250" s="15" t="s">
        <v>79</v>
      </c>
      <c r="AY250" s="250" t="s">
        <v>110</v>
      </c>
    </row>
    <row r="251" spans="1:65" s="2" customFormat="1" ht="16.5" customHeight="1">
      <c r="A251" s="39"/>
      <c r="B251" s="40"/>
      <c r="C251" s="253" t="s">
        <v>7</v>
      </c>
      <c r="D251" s="253" t="s">
        <v>210</v>
      </c>
      <c r="E251" s="254" t="s">
        <v>248</v>
      </c>
      <c r="F251" s="255" t="s">
        <v>249</v>
      </c>
      <c r="G251" s="256" t="s">
        <v>116</v>
      </c>
      <c r="H251" s="257">
        <v>2</v>
      </c>
      <c r="I251" s="258"/>
      <c r="J251" s="259">
        <f>ROUND(I251*H251,2)</f>
        <v>0</v>
      </c>
      <c r="K251" s="255" t="s">
        <v>117</v>
      </c>
      <c r="L251" s="260"/>
      <c r="M251" s="261" t="s">
        <v>19</v>
      </c>
      <c r="N251" s="262" t="s">
        <v>42</v>
      </c>
      <c r="O251" s="85"/>
      <c r="P251" s="210">
        <f>O251*H251</f>
        <v>0</v>
      </c>
      <c r="Q251" s="210">
        <v>0</v>
      </c>
      <c r="R251" s="210">
        <f>Q251*H251</f>
        <v>0</v>
      </c>
      <c r="S251" s="210">
        <v>0</v>
      </c>
      <c r="T251" s="211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2" t="s">
        <v>214</v>
      </c>
      <c r="AT251" s="212" t="s">
        <v>210</v>
      </c>
      <c r="AU251" s="212" t="s">
        <v>81</v>
      </c>
      <c r="AY251" s="18" t="s">
        <v>110</v>
      </c>
      <c r="BE251" s="213">
        <f>IF(N251="základní",J251,0)</f>
        <v>0</v>
      </c>
      <c r="BF251" s="213">
        <f>IF(N251="snížená",J251,0)</f>
        <v>0</v>
      </c>
      <c r="BG251" s="213">
        <f>IF(N251="zákl. přenesená",J251,0)</f>
        <v>0</v>
      </c>
      <c r="BH251" s="213">
        <f>IF(N251="sníž. přenesená",J251,0)</f>
        <v>0</v>
      </c>
      <c r="BI251" s="213">
        <f>IF(N251="nulová",J251,0)</f>
        <v>0</v>
      </c>
      <c r="BJ251" s="18" t="s">
        <v>79</v>
      </c>
      <c r="BK251" s="213">
        <f>ROUND(I251*H251,2)</f>
        <v>0</v>
      </c>
      <c r="BL251" s="18" t="s">
        <v>118</v>
      </c>
      <c r="BM251" s="212" t="s">
        <v>250</v>
      </c>
    </row>
    <row r="252" spans="1:47" s="2" customFormat="1" ht="12">
      <c r="A252" s="39"/>
      <c r="B252" s="40"/>
      <c r="C252" s="41"/>
      <c r="D252" s="214" t="s">
        <v>120</v>
      </c>
      <c r="E252" s="41"/>
      <c r="F252" s="215" t="s">
        <v>249</v>
      </c>
      <c r="G252" s="41"/>
      <c r="H252" s="41"/>
      <c r="I252" s="216"/>
      <c r="J252" s="41"/>
      <c r="K252" s="41"/>
      <c r="L252" s="45"/>
      <c r="M252" s="217"/>
      <c r="N252" s="218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120</v>
      </c>
      <c r="AU252" s="18" t="s">
        <v>81</v>
      </c>
    </row>
    <row r="253" spans="1:51" s="13" customFormat="1" ht="12">
      <c r="A253" s="13"/>
      <c r="B253" s="219"/>
      <c r="C253" s="220"/>
      <c r="D253" s="214" t="s">
        <v>121</v>
      </c>
      <c r="E253" s="221" t="s">
        <v>19</v>
      </c>
      <c r="F253" s="222" t="s">
        <v>122</v>
      </c>
      <c r="G253" s="220"/>
      <c r="H253" s="221" t="s">
        <v>19</v>
      </c>
      <c r="I253" s="223"/>
      <c r="J253" s="220"/>
      <c r="K253" s="220"/>
      <c r="L253" s="224"/>
      <c r="M253" s="225"/>
      <c r="N253" s="226"/>
      <c r="O253" s="226"/>
      <c r="P253" s="226"/>
      <c r="Q253" s="226"/>
      <c r="R253" s="226"/>
      <c r="S253" s="226"/>
      <c r="T253" s="227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28" t="s">
        <v>121</v>
      </c>
      <c r="AU253" s="228" t="s">
        <v>81</v>
      </c>
      <c r="AV253" s="13" t="s">
        <v>79</v>
      </c>
      <c r="AW253" s="13" t="s">
        <v>33</v>
      </c>
      <c r="AX253" s="13" t="s">
        <v>71</v>
      </c>
      <c r="AY253" s="228" t="s">
        <v>110</v>
      </c>
    </row>
    <row r="254" spans="1:51" s="13" customFormat="1" ht="12">
      <c r="A254" s="13"/>
      <c r="B254" s="219"/>
      <c r="C254" s="220"/>
      <c r="D254" s="214" t="s">
        <v>121</v>
      </c>
      <c r="E254" s="221" t="s">
        <v>19</v>
      </c>
      <c r="F254" s="222" t="s">
        <v>251</v>
      </c>
      <c r="G254" s="220"/>
      <c r="H254" s="221" t="s">
        <v>19</v>
      </c>
      <c r="I254" s="223"/>
      <c r="J254" s="220"/>
      <c r="K254" s="220"/>
      <c r="L254" s="224"/>
      <c r="M254" s="225"/>
      <c r="N254" s="226"/>
      <c r="O254" s="226"/>
      <c r="P254" s="226"/>
      <c r="Q254" s="226"/>
      <c r="R254" s="226"/>
      <c r="S254" s="226"/>
      <c r="T254" s="22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28" t="s">
        <v>121</v>
      </c>
      <c r="AU254" s="228" t="s">
        <v>81</v>
      </c>
      <c r="AV254" s="13" t="s">
        <v>79</v>
      </c>
      <c r="AW254" s="13" t="s">
        <v>33</v>
      </c>
      <c r="AX254" s="13" t="s">
        <v>71</v>
      </c>
      <c r="AY254" s="228" t="s">
        <v>110</v>
      </c>
    </row>
    <row r="255" spans="1:51" s="14" customFormat="1" ht="12">
      <c r="A255" s="14"/>
      <c r="B255" s="229"/>
      <c r="C255" s="230"/>
      <c r="D255" s="214" t="s">
        <v>121</v>
      </c>
      <c r="E255" s="231" t="s">
        <v>19</v>
      </c>
      <c r="F255" s="232" t="s">
        <v>247</v>
      </c>
      <c r="G255" s="230"/>
      <c r="H255" s="233">
        <v>2</v>
      </c>
      <c r="I255" s="234"/>
      <c r="J255" s="230"/>
      <c r="K255" s="230"/>
      <c r="L255" s="235"/>
      <c r="M255" s="236"/>
      <c r="N255" s="237"/>
      <c r="O255" s="237"/>
      <c r="P255" s="237"/>
      <c r="Q255" s="237"/>
      <c r="R255" s="237"/>
      <c r="S255" s="237"/>
      <c r="T255" s="238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39" t="s">
        <v>121</v>
      </c>
      <c r="AU255" s="239" t="s">
        <v>81</v>
      </c>
      <c r="AV255" s="14" t="s">
        <v>81</v>
      </c>
      <c r="AW255" s="14" t="s">
        <v>33</v>
      </c>
      <c r="AX255" s="14" t="s">
        <v>79</v>
      </c>
      <c r="AY255" s="239" t="s">
        <v>110</v>
      </c>
    </row>
    <row r="256" spans="1:65" s="2" customFormat="1" ht="16.5" customHeight="1">
      <c r="A256" s="39"/>
      <c r="B256" s="40"/>
      <c r="C256" s="253" t="s">
        <v>252</v>
      </c>
      <c r="D256" s="253" t="s">
        <v>210</v>
      </c>
      <c r="E256" s="254" t="s">
        <v>253</v>
      </c>
      <c r="F256" s="255" t="s">
        <v>254</v>
      </c>
      <c r="G256" s="256" t="s">
        <v>116</v>
      </c>
      <c r="H256" s="257">
        <v>1</v>
      </c>
      <c r="I256" s="258"/>
      <c r="J256" s="259">
        <f>ROUND(I256*H256,2)</f>
        <v>0</v>
      </c>
      <c r="K256" s="255" t="s">
        <v>117</v>
      </c>
      <c r="L256" s="260"/>
      <c r="M256" s="261" t="s">
        <v>19</v>
      </c>
      <c r="N256" s="262" t="s">
        <v>42</v>
      </c>
      <c r="O256" s="85"/>
      <c r="P256" s="210">
        <f>O256*H256</f>
        <v>0</v>
      </c>
      <c r="Q256" s="210">
        <v>0</v>
      </c>
      <c r="R256" s="210">
        <f>Q256*H256</f>
        <v>0</v>
      </c>
      <c r="S256" s="210">
        <v>0</v>
      </c>
      <c r="T256" s="211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2" t="s">
        <v>214</v>
      </c>
      <c r="AT256" s="212" t="s">
        <v>210</v>
      </c>
      <c r="AU256" s="212" t="s">
        <v>81</v>
      </c>
      <c r="AY256" s="18" t="s">
        <v>110</v>
      </c>
      <c r="BE256" s="213">
        <f>IF(N256="základní",J256,0)</f>
        <v>0</v>
      </c>
      <c r="BF256" s="213">
        <f>IF(N256="snížená",J256,0)</f>
        <v>0</v>
      </c>
      <c r="BG256" s="213">
        <f>IF(N256="zákl. přenesená",J256,0)</f>
        <v>0</v>
      </c>
      <c r="BH256" s="213">
        <f>IF(N256="sníž. přenesená",J256,0)</f>
        <v>0</v>
      </c>
      <c r="BI256" s="213">
        <f>IF(N256="nulová",J256,0)</f>
        <v>0</v>
      </c>
      <c r="BJ256" s="18" t="s">
        <v>79</v>
      </c>
      <c r="BK256" s="213">
        <f>ROUND(I256*H256,2)</f>
        <v>0</v>
      </c>
      <c r="BL256" s="18" t="s">
        <v>118</v>
      </c>
      <c r="BM256" s="212" t="s">
        <v>255</v>
      </c>
    </row>
    <row r="257" spans="1:47" s="2" customFormat="1" ht="12">
      <c r="A257" s="39"/>
      <c r="B257" s="40"/>
      <c r="C257" s="41"/>
      <c r="D257" s="214" t="s">
        <v>120</v>
      </c>
      <c r="E257" s="41"/>
      <c r="F257" s="215" t="s">
        <v>254</v>
      </c>
      <c r="G257" s="41"/>
      <c r="H257" s="41"/>
      <c r="I257" s="216"/>
      <c r="J257" s="41"/>
      <c r="K257" s="41"/>
      <c r="L257" s="45"/>
      <c r="M257" s="217"/>
      <c r="N257" s="218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120</v>
      </c>
      <c r="AU257" s="18" t="s">
        <v>81</v>
      </c>
    </row>
    <row r="258" spans="1:51" s="13" customFormat="1" ht="12">
      <c r="A258" s="13"/>
      <c r="B258" s="219"/>
      <c r="C258" s="220"/>
      <c r="D258" s="214" t="s">
        <v>121</v>
      </c>
      <c r="E258" s="221" t="s">
        <v>19</v>
      </c>
      <c r="F258" s="222" t="s">
        <v>122</v>
      </c>
      <c r="G258" s="220"/>
      <c r="H258" s="221" t="s">
        <v>19</v>
      </c>
      <c r="I258" s="223"/>
      <c r="J258" s="220"/>
      <c r="K258" s="220"/>
      <c r="L258" s="224"/>
      <c r="M258" s="225"/>
      <c r="N258" s="226"/>
      <c r="O258" s="226"/>
      <c r="P258" s="226"/>
      <c r="Q258" s="226"/>
      <c r="R258" s="226"/>
      <c r="S258" s="226"/>
      <c r="T258" s="22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28" t="s">
        <v>121</v>
      </c>
      <c r="AU258" s="228" t="s">
        <v>81</v>
      </c>
      <c r="AV258" s="13" t="s">
        <v>79</v>
      </c>
      <c r="AW258" s="13" t="s">
        <v>33</v>
      </c>
      <c r="AX258" s="13" t="s">
        <v>71</v>
      </c>
      <c r="AY258" s="228" t="s">
        <v>110</v>
      </c>
    </row>
    <row r="259" spans="1:51" s="13" customFormat="1" ht="12">
      <c r="A259" s="13"/>
      <c r="B259" s="219"/>
      <c r="C259" s="220"/>
      <c r="D259" s="214" t="s">
        <v>121</v>
      </c>
      <c r="E259" s="221" t="s">
        <v>19</v>
      </c>
      <c r="F259" s="222" t="s">
        <v>251</v>
      </c>
      <c r="G259" s="220"/>
      <c r="H259" s="221" t="s">
        <v>19</v>
      </c>
      <c r="I259" s="223"/>
      <c r="J259" s="220"/>
      <c r="K259" s="220"/>
      <c r="L259" s="224"/>
      <c r="M259" s="225"/>
      <c r="N259" s="226"/>
      <c r="O259" s="226"/>
      <c r="P259" s="226"/>
      <c r="Q259" s="226"/>
      <c r="R259" s="226"/>
      <c r="S259" s="226"/>
      <c r="T259" s="22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28" t="s">
        <v>121</v>
      </c>
      <c r="AU259" s="228" t="s">
        <v>81</v>
      </c>
      <c r="AV259" s="13" t="s">
        <v>79</v>
      </c>
      <c r="AW259" s="13" t="s">
        <v>33</v>
      </c>
      <c r="AX259" s="13" t="s">
        <v>71</v>
      </c>
      <c r="AY259" s="228" t="s">
        <v>110</v>
      </c>
    </row>
    <row r="260" spans="1:51" s="14" customFormat="1" ht="12">
      <c r="A260" s="14"/>
      <c r="B260" s="229"/>
      <c r="C260" s="230"/>
      <c r="D260" s="214" t="s">
        <v>121</v>
      </c>
      <c r="E260" s="231" t="s">
        <v>19</v>
      </c>
      <c r="F260" s="232" t="s">
        <v>144</v>
      </c>
      <c r="G260" s="230"/>
      <c r="H260" s="233">
        <v>1</v>
      </c>
      <c r="I260" s="234"/>
      <c r="J260" s="230"/>
      <c r="K260" s="230"/>
      <c r="L260" s="235"/>
      <c r="M260" s="236"/>
      <c r="N260" s="237"/>
      <c r="O260" s="237"/>
      <c r="P260" s="237"/>
      <c r="Q260" s="237"/>
      <c r="R260" s="237"/>
      <c r="S260" s="237"/>
      <c r="T260" s="238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39" t="s">
        <v>121</v>
      </c>
      <c r="AU260" s="239" t="s">
        <v>81</v>
      </c>
      <c r="AV260" s="14" t="s">
        <v>81</v>
      </c>
      <c r="AW260" s="14" t="s">
        <v>33</v>
      </c>
      <c r="AX260" s="14" t="s">
        <v>79</v>
      </c>
      <c r="AY260" s="239" t="s">
        <v>110</v>
      </c>
    </row>
    <row r="261" spans="1:51" s="13" customFormat="1" ht="12">
      <c r="A261" s="13"/>
      <c r="B261" s="219"/>
      <c r="C261" s="220"/>
      <c r="D261" s="214" t="s">
        <v>121</v>
      </c>
      <c r="E261" s="221" t="s">
        <v>19</v>
      </c>
      <c r="F261" s="222" t="s">
        <v>256</v>
      </c>
      <c r="G261" s="220"/>
      <c r="H261" s="221" t="s">
        <v>19</v>
      </c>
      <c r="I261" s="223"/>
      <c r="J261" s="220"/>
      <c r="K261" s="220"/>
      <c r="L261" s="224"/>
      <c r="M261" s="225"/>
      <c r="N261" s="226"/>
      <c r="O261" s="226"/>
      <c r="P261" s="226"/>
      <c r="Q261" s="226"/>
      <c r="R261" s="226"/>
      <c r="S261" s="226"/>
      <c r="T261" s="22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28" t="s">
        <v>121</v>
      </c>
      <c r="AU261" s="228" t="s">
        <v>81</v>
      </c>
      <c r="AV261" s="13" t="s">
        <v>79</v>
      </c>
      <c r="AW261" s="13" t="s">
        <v>33</v>
      </c>
      <c r="AX261" s="13" t="s">
        <v>71</v>
      </c>
      <c r="AY261" s="228" t="s">
        <v>110</v>
      </c>
    </row>
    <row r="262" spans="1:51" s="13" customFormat="1" ht="12">
      <c r="A262" s="13"/>
      <c r="B262" s="219"/>
      <c r="C262" s="220"/>
      <c r="D262" s="214" t="s">
        <v>121</v>
      </c>
      <c r="E262" s="221" t="s">
        <v>19</v>
      </c>
      <c r="F262" s="222" t="s">
        <v>257</v>
      </c>
      <c r="G262" s="220"/>
      <c r="H262" s="221" t="s">
        <v>19</v>
      </c>
      <c r="I262" s="223"/>
      <c r="J262" s="220"/>
      <c r="K262" s="220"/>
      <c r="L262" s="224"/>
      <c r="M262" s="225"/>
      <c r="N262" s="226"/>
      <c r="O262" s="226"/>
      <c r="P262" s="226"/>
      <c r="Q262" s="226"/>
      <c r="R262" s="226"/>
      <c r="S262" s="226"/>
      <c r="T262" s="227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28" t="s">
        <v>121</v>
      </c>
      <c r="AU262" s="228" t="s">
        <v>81</v>
      </c>
      <c r="AV262" s="13" t="s">
        <v>79</v>
      </c>
      <c r="AW262" s="13" t="s">
        <v>33</v>
      </c>
      <c r="AX262" s="13" t="s">
        <v>71</v>
      </c>
      <c r="AY262" s="228" t="s">
        <v>110</v>
      </c>
    </row>
    <row r="263" spans="1:51" s="13" customFormat="1" ht="12">
      <c r="A263" s="13"/>
      <c r="B263" s="219"/>
      <c r="C263" s="220"/>
      <c r="D263" s="214" t="s">
        <v>121</v>
      </c>
      <c r="E263" s="221" t="s">
        <v>19</v>
      </c>
      <c r="F263" s="222" t="s">
        <v>258</v>
      </c>
      <c r="G263" s="220"/>
      <c r="H263" s="221" t="s">
        <v>19</v>
      </c>
      <c r="I263" s="223"/>
      <c r="J263" s="220"/>
      <c r="K263" s="220"/>
      <c r="L263" s="224"/>
      <c r="M263" s="225"/>
      <c r="N263" s="226"/>
      <c r="O263" s="226"/>
      <c r="P263" s="226"/>
      <c r="Q263" s="226"/>
      <c r="R263" s="226"/>
      <c r="S263" s="226"/>
      <c r="T263" s="22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28" t="s">
        <v>121</v>
      </c>
      <c r="AU263" s="228" t="s">
        <v>81</v>
      </c>
      <c r="AV263" s="13" t="s">
        <v>79</v>
      </c>
      <c r="AW263" s="13" t="s">
        <v>33</v>
      </c>
      <c r="AX263" s="13" t="s">
        <v>71</v>
      </c>
      <c r="AY263" s="228" t="s">
        <v>110</v>
      </c>
    </row>
    <row r="264" spans="1:65" s="2" customFormat="1" ht="16.5" customHeight="1">
      <c r="A264" s="39"/>
      <c r="B264" s="40"/>
      <c r="C264" s="201" t="s">
        <v>259</v>
      </c>
      <c r="D264" s="201" t="s">
        <v>113</v>
      </c>
      <c r="E264" s="202" t="s">
        <v>260</v>
      </c>
      <c r="F264" s="203" t="s">
        <v>261</v>
      </c>
      <c r="G264" s="204" t="s">
        <v>262</v>
      </c>
      <c r="H264" s="205">
        <v>1</v>
      </c>
      <c r="I264" s="206"/>
      <c r="J264" s="207">
        <f>ROUND(I264*H264,2)</f>
        <v>0</v>
      </c>
      <c r="K264" s="203" t="s">
        <v>117</v>
      </c>
      <c r="L264" s="45"/>
      <c r="M264" s="208" t="s">
        <v>19</v>
      </c>
      <c r="N264" s="209" t="s">
        <v>42</v>
      </c>
      <c r="O264" s="85"/>
      <c r="P264" s="210">
        <f>O264*H264</f>
        <v>0</v>
      </c>
      <c r="Q264" s="210">
        <v>0.05</v>
      </c>
      <c r="R264" s="210">
        <f>Q264*H264</f>
        <v>0.05</v>
      </c>
      <c r="S264" s="210">
        <v>0</v>
      </c>
      <c r="T264" s="211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2" t="s">
        <v>118</v>
      </c>
      <c r="AT264" s="212" t="s">
        <v>113</v>
      </c>
      <c r="AU264" s="212" t="s">
        <v>81</v>
      </c>
      <c r="AY264" s="18" t="s">
        <v>110</v>
      </c>
      <c r="BE264" s="213">
        <f>IF(N264="základní",J264,0)</f>
        <v>0</v>
      </c>
      <c r="BF264" s="213">
        <f>IF(N264="snížená",J264,0)</f>
        <v>0</v>
      </c>
      <c r="BG264" s="213">
        <f>IF(N264="zákl. přenesená",J264,0)</f>
        <v>0</v>
      </c>
      <c r="BH264" s="213">
        <f>IF(N264="sníž. přenesená",J264,0)</f>
        <v>0</v>
      </c>
      <c r="BI264" s="213">
        <f>IF(N264="nulová",J264,0)</f>
        <v>0</v>
      </c>
      <c r="BJ264" s="18" t="s">
        <v>79</v>
      </c>
      <c r="BK264" s="213">
        <f>ROUND(I264*H264,2)</f>
        <v>0</v>
      </c>
      <c r="BL264" s="18" t="s">
        <v>118</v>
      </c>
      <c r="BM264" s="212" t="s">
        <v>263</v>
      </c>
    </row>
    <row r="265" spans="1:47" s="2" customFormat="1" ht="12">
      <c r="A265" s="39"/>
      <c r="B265" s="40"/>
      <c r="C265" s="41"/>
      <c r="D265" s="214" t="s">
        <v>120</v>
      </c>
      <c r="E265" s="41"/>
      <c r="F265" s="215" t="s">
        <v>261</v>
      </c>
      <c r="G265" s="41"/>
      <c r="H265" s="41"/>
      <c r="I265" s="216"/>
      <c r="J265" s="41"/>
      <c r="K265" s="41"/>
      <c r="L265" s="45"/>
      <c r="M265" s="217"/>
      <c r="N265" s="218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120</v>
      </c>
      <c r="AU265" s="18" t="s">
        <v>81</v>
      </c>
    </row>
    <row r="266" spans="1:51" s="13" customFormat="1" ht="12">
      <c r="A266" s="13"/>
      <c r="B266" s="219"/>
      <c r="C266" s="220"/>
      <c r="D266" s="214" t="s">
        <v>121</v>
      </c>
      <c r="E266" s="221" t="s">
        <v>19</v>
      </c>
      <c r="F266" s="222" t="s">
        <v>122</v>
      </c>
      <c r="G266" s="220"/>
      <c r="H266" s="221" t="s">
        <v>19</v>
      </c>
      <c r="I266" s="223"/>
      <c r="J266" s="220"/>
      <c r="K266" s="220"/>
      <c r="L266" s="224"/>
      <c r="M266" s="225"/>
      <c r="N266" s="226"/>
      <c r="O266" s="226"/>
      <c r="P266" s="226"/>
      <c r="Q266" s="226"/>
      <c r="R266" s="226"/>
      <c r="S266" s="226"/>
      <c r="T266" s="22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28" t="s">
        <v>121</v>
      </c>
      <c r="AU266" s="228" t="s">
        <v>81</v>
      </c>
      <c r="AV266" s="13" t="s">
        <v>79</v>
      </c>
      <c r="AW266" s="13" t="s">
        <v>33</v>
      </c>
      <c r="AX266" s="13" t="s">
        <v>71</v>
      </c>
      <c r="AY266" s="228" t="s">
        <v>110</v>
      </c>
    </row>
    <row r="267" spans="1:51" s="14" customFormat="1" ht="12">
      <c r="A267" s="14"/>
      <c r="B267" s="229"/>
      <c r="C267" s="230"/>
      <c r="D267" s="214" t="s">
        <v>121</v>
      </c>
      <c r="E267" s="231" t="s">
        <v>19</v>
      </c>
      <c r="F267" s="232" t="s">
        <v>264</v>
      </c>
      <c r="G267" s="230"/>
      <c r="H267" s="233">
        <v>1</v>
      </c>
      <c r="I267" s="234"/>
      <c r="J267" s="230"/>
      <c r="K267" s="230"/>
      <c r="L267" s="235"/>
      <c r="M267" s="236"/>
      <c r="N267" s="237"/>
      <c r="O267" s="237"/>
      <c r="P267" s="237"/>
      <c r="Q267" s="237"/>
      <c r="R267" s="237"/>
      <c r="S267" s="237"/>
      <c r="T267" s="238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39" t="s">
        <v>121</v>
      </c>
      <c r="AU267" s="239" t="s">
        <v>81</v>
      </c>
      <c r="AV267" s="14" t="s">
        <v>81</v>
      </c>
      <c r="AW267" s="14" t="s">
        <v>33</v>
      </c>
      <c r="AX267" s="14" t="s">
        <v>79</v>
      </c>
      <c r="AY267" s="239" t="s">
        <v>110</v>
      </c>
    </row>
    <row r="268" spans="1:51" s="13" customFormat="1" ht="12">
      <c r="A268" s="13"/>
      <c r="B268" s="219"/>
      <c r="C268" s="220"/>
      <c r="D268" s="214" t="s">
        <v>121</v>
      </c>
      <c r="E268" s="221" t="s">
        <v>19</v>
      </c>
      <c r="F268" s="222" t="s">
        <v>265</v>
      </c>
      <c r="G268" s="220"/>
      <c r="H268" s="221" t="s">
        <v>19</v>
      </c>
      <c r="I268" s="223"/>
      <c r="J268" s="220"/>
      <c r="K268" s="220"/>
      <c r="L268" s="224"/>
      <c r="M268" s="225"/>
      <c r="N268" s="226"/>
      <c r="O268" s="226"/>
      <c r="P268" s="226"/>
      <c r="Q268" s="226"/>
      <c r="R268" s="226"/>
      <c r="S268" s="226"/>
      <c r="T268" s="22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28" t="s">
        <v>121</v>
      </c>
      <c r="AU268" s="228" t="s">
        <v>81</v>
      </c>
      <c r="AV268" s="13" t="s">
        <v>79</v>
      </c>
      <c r="AW268" s="13" t="s">
        <v>33</v>
      </c>
      <c r="AX268" s="13" t="s">
        <v>71</v>
      </c>
      <c r="AY268" s="228" t="s">
        <v>110</v>
      </c>
    </row>
    <row r="269" spans="1:51" s="13" customFormat="1" ht="12">
      <c r="A269" s="13"/>
      <c r="B269" s="219"/>
      <c r="C269" s="220"/>
      <c r="D269" s="214" t="s">
        <v>121</v>
      </c>
      <c r="E269" s="221" t="s">
        <v>19</v>
      </c>
      <c r="F269" s="222" t="s">
        <v>266</v>
      </c>
      <c r="G269" s="220"/>
      <c r="H269" s="221" t="s">
        <v>19</v>
      </c>
      <c r="I269" s="223"/>
      <c r="J269" s="220"/>
      <c r="K269" s="220"/>
      <c r="L269" s="224"/>
      <c r="M269" s="225"/>
      <c r="N269" s="226"/>
      <c r="O269" s="226"/>
      <c r="P269" s="226"/>
      <c r="Q269" s="226"/>
      <c r="R269" s="226"/>
      <c r="S269" s="226"/>
      <c r="T269" s="22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28" t="s">
        <v>121</v>
      </c>
      <c r="AU269" s="228" t="s">
        <v>81</v>
      </c>
      <c r="AV269" s="13" t="s">
        <v>79</v>
      </c>
      <c r="AW269" s="13" t="s">
        <v>33</v>
      </c>
      <c r="AX269" s="13" t="s">
        <v>71</v>
      </c>
      <c r="AY269" s="228" t="s">
        <v>110</v>
      </c>
    </row>
    <row r="270" spans="1:51" s="13" customFormat="1" ht="12">
      <c r="A270" s="13"/>
      <c r="B270" s="219"/>
      <c r="C270" s="220"/>
      <c r="D270" s="214" t="s">
        <v>121</v>
      </c>
      <c r="E270" s="221" t="s">
        <v>19</v>
      </c>
      <c r="F270" s="222" t="s">
        <v>267</v>
      </c>
      <c r="G270" s="220"/>
      <c r="H270" s="221" t="s">
        <v>19</v>
      </c>
      <c r="I270" s="223"/>
      <c r="J270" s="220"/>
      <c r="K270" s="220"/>
      <c r="L270" s="224"/>
      <c r="M270" s="225"/>
      <c r="N270" s="226"/>
      <c r="O270" s="226"/>
      <c r="P270" s="226"/>
      <c r="Q270" s="226"/>
      <c r="R270" s="226"/>
      <c r="S270" s="226"/>
      <c r="T270" s="227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28" t="s">
        <v>121</v>
      </c>
      <c r="AU270" s="228" t="s">
        <v>81</v>
      </c>
      <c r="AV270" s="13" t="s">
        <v>79</v>
      </c>
      <c r="AW270" s="13" t="s">
        <v>33</v>
      </c>
      <c r="AX270" s="13" t="s">
        <v>71</v>
      </c>
      <c r="AY270" s="228" t="s">
        <v>110</v>
      </c>
    </row>
    <row r="271" spans="1:51" s="13" customFormat="1" ht="12">
      <c r="A271" s="13"/>
      <c r="B271" s="219"/>
      <c r="C271" s="220"/>
      <c r="D271" s="214" t="s">
        <v>121</v>
      </c>
      <c r="E271" s="221" t="s">
        <v>19</v>
      </c>
      <c r="F271" s="222" t="s">
        <v>268</v>
      </c>
      <c r="G271" s="220"/>
      <c r="H271" s="221" t="s">
        <v>19</v>
      </c>
      <c r="I271" s="223"/>
      <c r="J271" s="220"/>
      <c r="K271" s="220"/>
      <c r="L271" s="224"/>
      <c r="M271" s="225"/>
      <c r="N271" s="226"/>
      <c r="O271" s="226"/>
      <c r="P271" s="226"/>
      <c r="Q271" s="226"/>
      <c r="R271" s="226"/>
      <c r="S271" s="226"/>
      <c r="T271" s="227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28" t="s">
        <v>121</v>
      </c>
      <c r="AU271" s="228" t="s">
        <v>81</v>
      </c>
      <c r="AV271" s="13" t="s">
        <v>79</v>
      </c>
      <c r="AW271" s="13" t="s">
        <v>33</v>
      </c>
      <c r="AX271" s="13" t="s">
        <v>71</v>
      </c>
      <c r="AY271" s="228" t="s">
        <v>110</v>
      </c>
    </row>
    <row r="272" spans="1:51" s="13" customFormat="1" ht="12">
      <c r="A272" s="13"/>
      <c r="B272" s="219"/>
      <c r="C272" s="220"/>
      <c r="D272" s="214" t="s">
        <v>121</v>
      </c>
      <c r="E272" s="221" t="s">
        <v>19</v>
      </c>
      <c r="F272" s="222" t="s">
        <v>269</v>
      </c>
      <c r="G272" s="220"/>
      <c r="H272" s="221" t="s">
        <v>19</v>
      </c>
      <c r="I272" s="223"/>
      <c r="J272" s="220"/>
      <c r="K272" s="220"/>
      <c r="L272" s="224"/>
      <c r="M272" s="225"/>
      <c r="N272" s="226"/>
      <c r="O272" s="226"/>
      <c r="P272" s="226"/>
      <c r="Q272" s="226"/>
      <c r="R272" s="226"/>
      <c r="S272" s="226"/>
      <c r="T272" s="22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28" t="s">
        <v>121</v>
      </c>
      <c r="AU272" s="228" t="s">
        <v>81</v>
      </c>
      <c r="AV272" s="13" t="s">
        <v>79</v>
      </c>
      <c r="AW272" s="13" t="s">
        <v>33</v>
      </c>
      <c r="AX272" s="13" t="s">
        <v>71</v>
      </c>
      <c r="AY272" s="228" t="s">
        <v>110</v>
      </c>
    </row>
    <row r="273" spans="1:51" s="13" customFormat="1" ht="12">
      <c r="A273" s="13"/>
      <c r="B273" s="219"/>
      <c r="C273" s="220"/>
      <c r="D273" s="214" t="s">
        <v>121</v>
      </c>
      <c r="E273" s="221" t="s">
        <v>19</v>
      </c>
      <c r="F273" s="222" t="s">
        <v>270</v>
      </c>
      <c r="G273" s="220"/>
      <c r="H273" s="221" t="s">
        <v>19</v>
      </c>
      <c r="I273" s="223"/>
      <c r="J273" s="220"/>
      <c r="K273" s="220"/>
      <c r="L273" s="224"/>
      <c r="M273" s="225"/>
      <c r="N273" s="226"/>
      <c r="O273" s="226"/>
      <c r="P273" s="226"/>
      <c r="Q273" s="226"/>
      <c r="R273" s="226"/>
      <c r="S273" s="226"/>
      <c r="T273" s="227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28" t="s">
        <v>121</v>
      </c>
      <c r="AU273" s="228" t="s">
        <v>81</v>
      </c>
      <c r="AV273" s="13" t="s">
        <v>79</v>
      </c>
      <c r="AW273" s="13" t="s">
        <v>33</v>
      </c>
      <c r="AX273" s="13" t="s">
        <v>71</v>
      </c>
      <c r="AY273" s="228" t="s">
        <v>110</v>
      </c>
    </row>
    <row r="274" spans="1:51" s="13" customFormat="1" ht="12">
      <c r="A274" s="13"/>
      <c r="B274" s="219"/>
      <c r="C274" s="220"/>
      <c r="D274" s="214" t="s">
        <v>121</v>
      </c>
      <c r="E274" s="221" t="s">
        <v>19</v>
      </c>
      <c r="F274" s="222" t="s">
        <v>271</v>
      </c>
      <c r="G274" s="220"/>
      <c r="H274" s="221" t="s">
        <v>19</v>
      </c>
      <c r="I274" s="223"/>
      <c r="J274" s="220"/>
      <c r="K274" s="220"/>
      <c r="L274" s="224"/>
      <c r="M274" s="225"/>
      <c r="N274" s="226"/>
      <c r="O274" s="226"/>
      <c r="P274" s="226"/>
      <c r="Q274" s="226"/>
      <c r="R274" s="226"/>
      <c r="S274" s="226"/>
      <c r="T274" s="227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28" t="s">
        <v>121</v>
      </c>
      <c r="AU274" s="228" t="s">
        <v>81</v>
      </c>
      <c r="AV274" s="13" t="s">
        <v>79</v>
      </c>
      <c r="AW274" s="13" t="s">
        <v>33</v>
      </c>
      <c r="AX274" s="13" t="s">
        <v>71</v>
      </c>
      <c r="AY274" s="228" t="s">
        <v>110</v>
      </c>
    </row>
    <row r="275" spans="1:51" s="13" customFormat="1" ht="12">
      <c r="A275" s="13"/>
      <c r="B275" s="219"/>
      <c r="C275" s="220"/>
      <c r="D275" s="214" t="s">
        <v>121</v>
      </c>
      <c r="E275" s="221" t="s">
        <v>19</v>
      </c>
      <c r="F275" s="222" t="s">
        <v>272</v>
      </c>
      <c r="G275" s="220"/>
      <c r="H275" s="221" t="s">
        <v>19</v>
      </c>
      <c r="I275" s="223"/>
      <c r="J275" s="220"/>
      <c r="K275" s="220"/>
      <c r="L275" s="224"/>
      <c r="M275" s="225"/>
      <c r="N275" s="226"/>
      <c r="O275" s="226"/>
      <c r="P275" s="226"/>
      <c r="Q275" s="226"/>
      <c r="R275" s="226"/>
      <c r="S275" s="226"/>
      <c r="T275" s="227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28" t="s">
        <v>121</v>
      </c>
      <c r="AU275" s="228" t="s">
        <v>81</v>
      </c>
      <c r="AV275" s="13" t="s">
        <v>79</v>
      </c>
      <c r="AW275" s="13" t="s">
        <v>33</v>
      </c>
      <c r="AX275" s="13" t="s">
        <v>71</v>
      </c>
      <c r="AY275" s="228" t="s">
        <v>110</v>
      </c>
    </row>
    <row r="276" spans="1:51" s="13" customFormat="1" ht="12">
      <c r="A276" s="13"/>
      <c r="B276" s="219"/>
      <c r="C276" s="220"/>
      <c r="D276" s="214" t="s">
        <v>121</v>
      </c>
      <c r="E276" s="221" t="s">
        <v>19</v>
      </c>
      <c r="F276" s="222" t="s">
        <v>273</v>
      </c>
      <c r="G276" s="220"/>
      <c r="H276" s="221" t="s">
        <v>19</v>
      </c>
      <c r="I276" s="223"/>
      <c r="J276" s="220"/>
      <c r="K276" s="220"/>
      <c r="L276" s="224"/>
      <c r="M276" s="225"/>
      <c r="N276" s="226"/>
      <c r="O276" s="226"/>
      <c r="P276" s="226"/>
      <c r="Q276" s="226"/>
      <c r="R276" s="226"/>
      <c r="S276" s="226"/>
      <c r="T276" s="22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28" t="s">
        <v>121</v>
      </c>
      <c r="AU276" s="228" t="s">
        <v>81</v>
      </c>
      <c r="AV276" s="13" t="s">
        <v>79</v>
      </c>
      <c r="AW276" s="13" t="s">
        <v>33</v>
      </c>
      <c r="AX276" s="13" t="s">
        <v>71</v>
      </c>
      <c r="AY276" s="228" t="s">
        <v>110</v>
      </c>
    </row>
    <row r="277" spans="1:51" s="13" customFormat="1" ht="12">
      <c r="A277" s="13"/>
      <c r="B277" s="219"/>
      <c r="C277" s="220"/>
      <c r="D277" s="214" t="s">
        <v>121</v>
      </c>
      <c r="E277" s="221" t="s">
        <v>19</v>
      </c>
      <c r="F277" s="222" t="s">
        <v>274</v>
      </c>
      <c r="G277" s="220"/>
      <c r="H277" s="221" t="s">
        <v>19</v>
      </c>
      <c r="I277" s="223"/>
      <c r="J277" s="220"/>
      <c r="K277" s="220"/>
      <c r="L277" s="224"/>
      <c r="M277" s="225"/>
      <c r="N277" s="226"/>
      <c r="O277" s="226"/>
      <c r="P277" s="226"/>
      <c r="Q277" s="226"/>
      <c r="R277" s="226"/>
      <c r="S277" s="226"/>
      <c r="T277" s="22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28" t="s">
        <v>121</v>
      </c>
      <c r="AU277" s="228" t="s">
        <v>81</v>
      </c>
      <c r="AV277" s="13" t="s">
        <v>79</v>
      </c>
      <c r="AW277" s="13" t="s">
        <v>33</v>
      </c>
      <c r="AX277" s="13" t="s">
        <v>71</v>
      </c>
      <c r="AY277" s="228" t="s">
        <v>110</v>
      </c>
    </row>
    <row r="278" spans="1:51" s="13" customFormat="1" ht="12">
      <c r="A278" s="13"/>
      <c r="B278" s="219"/>
      <c r="C278" s="220"/>
      <c r="D278" s="214" t="s">
        <v>121</v>
      </c>
      <c r="E278" s="221" t="s">
        <v>19</v>
      </c>
      <c r="F278" s="222" t="s">
        <v>275</v>
      </c>
      <c r="G278" s="220"/>
      <c r="H278" s="221" t="s">
        <v>19</v>
      </c>
      <c r="I278" s="223"/>
      <c r="J278" s="220"/>
      <c r="K278" s="220"/>
      <c r="L278" s="224"/>
      <c r="M278" s="225"/>
      <c r="N278" s="226"/>
      <c r="O278" s="226"/>
      <c r="P278" s="226"/>
      <c r="Q278" s="226"/>
      <c r="R278" s="226"/>
      <c r="S278" s="226"/>
      <c r="T278" s="22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28" t="s">
        <v>121</v>
      </c>
      <c r="AU278" s="228" t="s">
        <v>81</v>
      </c>
      <c r="AV278" s="13" t="s">
        <v>79</v>
      </c>
      <c r="AW278" s="13" t="s">
        <v>33</v>
      </c>
      <c r="AX278" s="13" t="s">
        <v>71</v>
      </c>
      <c r="AY278" s="228" t="s">
        <v>110</v>
      </c>
    </row>
    <row r="279" spans="1:65" s="2" customFormat="1" ht="24.15" customHeight="1">
      <c r="A279" s="39"/>
      <c r="B279" s="40"/>
      <c r="C279" s="201" t="s">
        <v>276</v>
      </c>
      <c r="D279" s="201" t="s">
        <v>113</v>
      </c>
      <c r="E279" s="202" t="s">
        <v>277</v>
      </c>
      <c r="F279" s="203" t="s">
        <v>278</v>
      </c>
      <c r="G279" s="204" t="s">
        <v>262</v>
      </c>
      <c r="H279" s="205">
        <v>1</v>
      </c>
      <c r="I279" s="206"/>
      <c r="J279" s="207">
        <f>ROUND(I279*H279,2)</f>
        <v>0</v>
      </c>
      <c r="K279" s="203" t="s">
        <v>117</v>
      </c>
      <c r="L279" s="45"/>
      <c r="M279" s="208" t="s">
        <v>19</v>
      </c>
      <c r="N279" s="209" t="s">
        <v>42</v>
      </c>
      <c r="O279" s="85"/>
      <c r="P279" s="210">
        <f>O279*H279</f>
        <v>0</v>
      </c>
      <c r="Q279" s="210">
        <v>0.05</v>
      </c>
      <c r="R279" s="210">
        <f>Q279*H279</f>
        <v>0.05</v>
      </c>
      <c r="S279" s="210">
        <v>0</v>
      </c>
      <c r="T279" s="211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12" t="s">
        <v>118</v>
      </c>
      <c r="AT279" s="212" t="s">
        <v>113</v>
      </c>
      <c r="AU279" s="212" t="s">
        <v>81</v>
      </c>
      <c r="AY279" s="18" t="s">
        <v>110</v>
      </c>
      <c r="BE279" s="213">
        <f>IF(N279="základní",J279,0)</f>
        <v>0</v>
      </c>
      <c r="BF279" s="213">
        <f>IF(N279="snížená",J279,0)</f>
        <v>0</v>
      </c>
      <c r="BG279" s="213">
        <f>IF(N279="zákl. přenesená",J279,0)</f>
        <v>0</v>
      </c>
      <c r="BH279" s="213">
        <f>IF(N279="sníž. přenesená",J279,0)</f>
        <v>0</v>
      </c>
      <c r="BI279" s="213">
        <f>IF(N279="nulová",J279,0)</f>
        <v>0</v>
      </c>
      <c r="BJ279" s="18" t="s">
        <v>79</v>
      </c>
      <c r="BK279" s="213">
        <f>ROUND(I279*H279,2)</f>
        <v>0</v>
      </c>
      <c r="BL279" s="18" t="s">
        <v>118</v>
      </c>
      <c r="BM279" s="212" t="s">
        <v>279</v>
      </c>
    </row>
    <row r="280" spans="1:47" s="2" customFormat="1" ht="12">
      <c r="A280" s="39"/>
      <c r="B280" s="40"/>
      <c r="C280" s="41"/>
      <c r="D280" s="214" t="s">
        <v>120</v>
      </c>
      <c r="E280" s="41"/>
      <c r="F280" s="215" t="s">
        <v>280</v>
      </c>
      <c r="G280" s="41"/>
      <c r="H280" s="41"/>
      <c r="I280" s="216"/>
      <c r="J280" s="41"/>
      <c r="K280" s="41"/>
      <c r="L280" s="45"/>
      <c r="M280" s="217"/>
      <c r="N280" s="218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120</v>
      </c>
      <c r="AU280" s="18" t="s">
        <v>81</v>
      </c>
    </row>
    <row r="281" spans="1:51" s="13" customFormat="1" ht="12">
      <c r="A281" s="13"/>
      <c r="B281" s="219"/>
      <c r="C281" s="220"/>
      <c r="D281" s="214" t="s">
        <v>121</v>
      </c>
      <c r="E281" s="221" t="s">
        <v>19</v>
      </c>
      <c r="F281" s="222" t="s">
        <v>122</v>
      </c>
      <c r="G281" s="220"/>
      <c r="H281" s="221" t="s">
        <v>19</v>
      </c>
      <c r="I281" s="223"/>
      <c r="J281" s="220"/>
      <c r="K281" s="220"/>
      <c r="L281" s="224"/>
      <c r="M281" s="225"/>
      <c r="N281" s="226"/>
      <c r="O281" s="226"/>
      <c r="P281" s="226"/>
      <c r="Q281" s="226"/>
      <c r="R281" s="226"/>
      <c r="S281" s="226"/>
      <c r="T281" s="22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28" t="s">
        <v>121</v>
      </c>
      <c r="AU281" s="228" t="s">
        <v>81</v>
      </c>
      <c r="AV281" s="13" t="s">
        <v>79</v>
      </c>
      <c r="AW281" s="13" t="s">
        <v>33</v>
      </c>
      <c r="AX281" s="13" t="s">
        <v>71</v>
      </c>
      <c r="AY281" s="228" t="s">
        <v>110</v>
      </c>
    </row>
    <row r="282" spans="1:51" s="14" customFormat="1" ht="12">
      <c r="A282" s="14"/>
      <c r="B282" s="229"/>
      <c r="C282" s="230"/>
      <c r="D282" s="214" t="s">
        <v>121</v>
      </c>
      <c r="E282" s="231" t="s">
        <v>19</v>
      </c>
      <c r="F282" s="232" t="s">
        <v>264</v>
      </c>
      <c r="G282" s="230"/>
      <c r="H282" s="233">
        <v>1</v>
      </c>
      <c r="I282" s="234"/>
      <c r="J282" s="230"/>
      <c r="K282" s="230"/>
      <c r="L282" s="235"/>
      <c r="M282" s="236"/>
      <c r="N282" s="237"/>
      <c r="O282" s="237"/>
      <c r="P282" s="237"/>
      <c r="Q282" s="237"/>
      <c r="R282" s="237"/>
      <c r="S282" s="237"/>
      <c r="T282" s="238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39" t="s">
        <v>121</v>
      </c>
      <c r="AU282" s="239" t="s">
        <v>81</v>
      </c>
      <c r="AV282" s="14" t="s">
        <v>81</v>
      </c>
      <c r="AW282" s="14" t="s">
        <v>33</v>
      </c>
      <c r="AX282" s="14" t="s">
        <v>79</v>
      </c>
      <c r="AY282" s="239" t="s">
        <v>110</v>
      </c>
    </row>
    <row r="283" spans="1:51" s="13" customFormat="1" ht="12">
      <c r="A283" s="13"/>
      <c r="B283" s="219"/>
      <c r="C283" s="220"/>
      <c r="D283" s="214" t="s">
        <v>121</v>
      </c>
      <c r="E283" s="221" t="s">
        <v>19</v>
      </c>
      <c r="F283" s="222" t="s">
        <v>281</v>
      </c>
      <c r="G283" s="220"/>
      <c r="H283" s="221" t="s">
        <v>19</v>
      </c>
      <c r="I283" s="223"/>
      <c r="J283" s="220"/>
      <c r="K283" s="220"/>
      <c r="L283" s="224"/>
      <c r="M283" s="225"/>
      <c r="N283" s="226"/>
      <c r="O283" s="226"/>
      <c r="P283" s="226"/>
      <c r="Q283" s="226"/>
      <c r="R283" s="226"/>
      <c r="S283" s="226"/>
      <c r="T283" s="227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28" t="s">
        <v>121</v>
      </c>
      <c r="AU283" s="228" t="s">
        <v>81</v>
      </c>
      <c r="AV283" s="13" t="s">
        <v>79</v>
      </c>
      <c r="AW283" s="13" t="s">
        <v>33</v>
      </c>
      <c r="AX283" s="13" t="s">
        <v>71</v>
      </c>
      <c r="AY283" s="228" t="s">
        <v>110</v>
      </c>
    </row>
    <row r="284" spans="1:51" s="13" customFormat="1" ht="12">
      <c r="A284" s="13"/>
      <c r="B284" s="219"/>
      <c r="C284" s="220"/>
      <c r="D284" s="214" t="s">
        <v>121</v>
      </c>
      <c r="E284" s="221" t="s">
        <v>19</v>
      </c>
      <c r="F284" s="222" t="s">
        <v>282</v>
      </c>
      <c r="G284" s="220"/>
      <c r="H284" s="221" t="s">
        <v>19</v>
      </c>
      <c r="I284" s="223"/>
      <c r="J284" s="220"/>
      <c r="K284" s="220"/>
      <c r="L284" s="224"/>
      <c r="M284" s="225"/>
      <c r="N284" s="226"/>
      <c r="O284" s="226"/>
      <c r="P284" s="226"/>
      <c r="Q284" s="226"/>
      <c r="R284" s="226"/>
      <c r="S284" s="226"/>
      <c r="T284" s="227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28" t="s">
        <v>121</v>
      </c>
      <c r="AU284" s="228" t="s">
        <v>81</v>
      </c>
      <c r="AV284" s="13" t="s">
        <v>79</v>
      </c>
      <c r="AW284" s="13" t="s">
        <v>33</v>
      </c>
      <c r="AX284" s="13" t="s">
        <v>71</v>
      </c>
      <c r="AY284" s="228" t="s">
        <v>110</v>
      </c>
    </row>
    <row r="285" spans="1:51" s="13" customFormat="1" ht="12">
      <c r="A285" s="13"/>
      <c r="B285" s="219"/>
      <c r="C285" s="220"/>
      <c r="D285" s="214" t="s">
        <v>121</v>
      </c>
      <c r="E285" s="221" t="s">
        <v>19</v>
      </c>
      <c r="F285" s="222" t="s">
        <v>283</v>
      </c>
      <c r="G285" s="220"/>
      <c r="H285" s="221" t="s">
        <v>19</v>
      </c>
      <c r="I285" s="223"/>
      <c r="J285" s="220"/>
      <c r="K285" s="220"/>
      <c r="L285" s="224"/>
      <c r="M285" s="225"/>
      <c r="N285" s="226"/>
      <c r="O285" s="226"/>
      <c r="P285" s="226"/>
      <c r="Q285" s="226"/>
      <c r="R285" s="226"/>
      <c r="S285" s="226"/>
      <c r="T285" s="227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28" t="s">
        <v>121</v>
      </c>
      <c r="AU285" s="228" t="s">
        <v>81</v>
      </c>
      <c r="AV285" s="13" t="s">
        <v>79</v>
      </c>
      <c r="AW285" s="13" t="s">
        <v>33</v>
      </c>
      <c r="AX285" s="13" t="s">
        <v>71</v>
      </c>
      <c r="AY285" s="228" t="s">
        <v>110</v>
      </c>
    </row>
    <row r="286" spans="1:51" s="13" customFormat="1" ht="12">
      <c r="A286" s="13"/>
      <c r="B286" s="219"/>
      <c r="C286" s="220"/>
      <c r="D286" s="214" t="s">
        <v>121</v>
      </c>
      <c r="E286" s="221" t="s">
        <v>19</v>
      </c>
      <c r="F286" s="222" t="s">
        <v>284</v>
      </c>
      <c r="G286" s="220"/>
      <c r="H286" s="221" t="s">
        <v>19</v>
      </c>
      <c r="I286" s="223"/>
      <c r="J286" s="220"/>
      <c r="K286" s="220"/>
      <c r="L286" s="224"/>
      <c r="M286" s="225"/>
      <c r="N286" s="226"/>
      <c r="O286" s="226"/>
      <c r="P286" s="226"/>
      <c r="Q286" s="226"/>
      <c r="R286" s="226"/>
      <c r="S286" s="226"/>
      <c r="T286" s="227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28" t="s">
        <v>121</v>
      </c>
      <c r="AU286" s="228" t="s">
        <v>81</v>
      </c>
      <c r="AV286" s="13" t="s">
        <v>79</v>
      </c>
      <c r="AW286" s="13" t="s">
        <v>33</v>
      </c>
      <c r="AX286" s="13" t="s">
        <v>71</v>
      </c>
      <c r="AY286" s="228" t="s">
        <v>110</v>
      </c>
    </row>
    <row r="287" spans="1:51" s="13" customFormat="1" ht="12">
      <c r="A287" s="13"/>
      <c r="B287" s="219"/>
      <c r="C287" s="220"/>
      <c r="D287" s="214" t="s">
        <v>121</v>
      </c>
      <c r="E287" s="221" t="s">
        <v>19</v>
      </c>
      <c r="F287" s="222" t="s">
        <v>285</v>
      </c>
      <c r="G287" s="220"/>
      <c r="H287" s="221" t="s">
        <v>19</v>
      </c>
      <c r="I287" s="223"/>
      <c r="J287" s="220"/>
      <c r="K287" s="220"/>
      <c r="L287" s="224"/>
      <c r="M287" s="225"/>
      <c r="N287" s="226"/>
      <c r="O287" s="226"/>
      <c r="P287" s="226"/>
      <c r="Q287" s="226"/>
      <c r="R287" s="226"/>
      <c r="S287" s="226"/>
      <c r="T287" s="227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28" t="s">
        <v>121</v>
      </c>
      <c r="AU287" s="228" t="s">
        <v>81</v>
      </c>
      <c r="AV287" s="13" t="s">
        <v>79</v>
      </c>
      <c r="AW287" s="13" t="s">
        <v>33</v>
      </c>
      <c r="AX287" s="13" t="s">
        <v>71</v>
      </c>
      <c r="AY287" s="228" t="s">
        <v>110</v>
      </c>
    </row>
    <row r="288" spans="1:51" s="13" customFormat="1" ht="12">
      <c r="A288" s="13"/>
      <c r="B288" s="219"/>
      <c r="C288" s="220"/>
      <c r="D288" s="214" t="s">
        <v>121</v>
      </c>
      <c r="E288" s="221" t="s">
        <v>19</v>
      </c>
      <c r="F288" s="222" t="s">
        <v>286</v>
      </c>
      <c r="G288" s="220"/>
      <c r="H288" s="221" t="s">
        <v>19</v>
      </c>
      <c r="I288" s="223"/>
      <c r="J288" s="220"/>
      <c r="K288" s="220"/>
      <c r="L288" s="224"/>
      <c r="M288" s="225"/>
      <c r="N288" s="226"/>
      <c r="O288" s="226"/>
      <c r="P288" s="226"/>
      <c r="Q288" s="226"/>
      <c r="R288" s="226"/>
      <c r="S288" s="226"/>
      <c r="T288" s="227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28" t="s">
        <v>121</v>
      </c>
      <c r="AU288" s="228" t="s">
        <v>81</v>
      </c>
      <c r="AV288" s="13" t="s">
        <v>79</v>
      </c>
      <c r="AW288" s="13" t="s">
        <v>33</v>
      </c>
      <c r="AX288" s="13" t="s">
        <v>71</v>
      </c>
      <c r="AY288" s="228" t="s">
        <v>110</v>
      </c>
    </row>
    <row r="289" spans="1:51" s="13" customFormat="1" ht="12">
      <c r="A289" s="13"/>
      <c r="B289" s="219"/>
      <c r="C289" s="220"/>
      <c r="D289" s="214" t="s">
        <v>121</v>
      </c>
      <c r="E289" s="221" t="s">
        <v>19</v>
      </c>
      <c r="F289" s="222" t="s">
        <v>287</v>
      </c>
      <c r="G289" s="220"/>
      <c r="H289" s="221" t="s">
        <v>19</v>
      </c>
      <c r="I289" s="223"/>
      <c r="J289" s="220"/>
      <c r="K289" s="220"/>
      <c r="L289" s="224"/>
      <c r="M289" s="225"/>
      <c r="N289" s="226"/>
      <c r="O289" s="226"/>
      <c r="P289" s="226"/>
      <c r="Q289" s="226"/>
      <c r="R289" s="226"/>
      <c r="S289" s="226"/>
      <c r="T289" s="227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28" t="s">
        <v>121</v>
      </c>
      <c r="AU289" s="228" t="s">
        <v>81</v>
      </c>
      <c r="AV289" s="13" t="s">
        <v>79</v>
      </c>
      <c r="AW289" s="13" t="s">
        <v>33</v>
      </c>
      <c r="AX289" s="13" t="s">
        <v>71</v>
      </c>
      <c r="AY289" s="228" t="s">
        <v>110</v>
      </c>
    </row>
    <row r="290" spans="1:51" s="13" customFormat="1" ht="12">
      <c r="A290" s="13"/>
      <c r="B290" s="219"/>
      <c r="C290" s="220"/>
      <c r="D290" s="214" t="s">
        <v>121</v>
      </c>
      <c r="E290" s="221" t="s">
        <v>19</v>
      </c>
      <c r="F290" s="222" t="s">
        <v>288</v>
      </c>
      <c r="G290" s="220"/>
      <c r="H290" s="221" t="s">
        <v>19</v>
      </c>
      <c r="I290" s="223"/>
      <c r="J290" s="220"/>
      <c r="K290" s="220"/>
      <c r="L290" s="224"/>
      <c r="M290" s="225"/>
      <c r="N290" s="226"/>
      <c r="O290" s="226"/>
      <c r="P290" s="226"/>
      <c r="Q290" s="226"/>
      <c r="R290" s="226"/>
      <c r="S290" s="226"/>
      <c r="T290" s="227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28" t="s">
        <v>121</v>
      </c>
      <c r="AU290" s="228" t="s">
        <v>81</v>
      </c>
      <c r="AV290" s="13" t="s">
        <v>79</v>
      </c>
      <c r="AW290" s="13" t="s">
        <v>33</v>
      </c>
      <c r="AX290" s="13" t="s">
        <v>71</v>
      </c>
      <c r="AY290" s="228" t="s">
        <v>110</v>
      </c>
    </row>
    <row r="291" spans="1:65" s="2" customFormat="1" ht="24.15" customHeight="1">
      <c r="A291" s="39"/>
      <c r="B291" s="40"/>
      <c r="C291" s="201" t="s">
        <v>289</v>
      </c>
      <c r="D291" s="201" t="s">
        <v>113</v>
      </c>
      <c r="E291" s="202" t="s">
        <v>290</v>
      </c>
      <c r="F291" s="203" t="s">
        <v>291</v>
      </c>
      <c r="G291" s="204" t="s">
        <v>262</v>
      </c>
      <c r="H291" s="205">
        <v>2</v>
      </c>
      <c r="I291" s="206"/>
      <c r="J291" s="207">
        <f>ROUND(I291*H291,2)</f>
        <v>0</v>
      </c>
      <c r="K291" s="203" t="s">
        <v>117</v>
      </c>
      <c r="L291" s="45"/>
      <c r="M291" s="208" t="s">
        <v>19</v>
      </c>
      <c r="N291" s="209" t="s">
        <v>42</v>
      </c>
      <c r="O291" s="85"/>
      <c r="P291" s="210">
        <f>O291*H291</f>
        <v>0</v>
      </c>
      <c r="Q291" s="210">
        <v>0.05</v>
      </c>
      <c r="R291" s="210">
        <f>Q291*H291</f>
        <v>0.1</v>
      </c>
      <c r="S291" s="210">
        <v>0</v>
      </c>
      <c r="T291" s="211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12" t="s">
        <v>118</v>
      </c>
      <c r="AT291" s="212" t="s">
        <v>113</v>
      </c>
      <c r="AU291" s="212" t="s">
        <v>81</v>
      </c>
      <c r="AY291" s="18" t="s">
        <v>110</v>
      </c>
      <c r="BE291" s="213">
        <f>IF(N291="základní",J291,0)</f>
        <v>0</v>
      </c>
      <c r="BF291" s="213">
        <f>IF(N291="snížená",J291,0)</f>
        <v>0</v>
      </c>
      <c r="BG291" s="213">
        <f>IF(N291="zákl. přenesená",J291,0)</f>
        <v>0</v>
      </c>
      <c r="BH291" s="213">
        <f>IF(N291="sníž. přenesená",J291,0)</f>
        <v>0</v>
      </c>
      <c r="BI291" s="213">
        <f>IF(N291="nulová",J291,0)</f>
        <v>0</v>
      </c>
      <c r="BJ291" s="18" t="s">
        <v>79</v>
      </c>
      <c r="BK291" s="213">
        <f>ROUND(I291*H291,2)</f>
        <v>0</v>
      </c>
      <c r="BL291" s="18" t="s">
        <v>118</v>
      </c>
      <c r="BM291" s="212" t="s">
        <v>292</v>
      </c>
    </row>
    <row r="292" spans="1:47" s="2" customFormat="1" ht="12">
      <c r="A292" s="39"/>
      <c r="B292" s="40"/>
      <c r="C292" s="41"/>
      <c r="D292" s="214" t="s">
        <v>120</v>
      </c>
      <c r="E292" s="41"/>
      <c r="F292" s="215" t="s">
        <v>293</v>
      </c>
      <c r="G292" s="41"/>
      <c r="H292" s="41"/>
      <c r="I292" s="216"/>
      <c r="J292" s="41"/>
      <c r="K292" s="41"/>
      <c r="L292" s="45"/>
      <c r="M292" s="217"/>
      <c r="N292" s="218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120</v>
      </c>
      <c r="AU292" s="18" t="s">
        <v>81</v>
      </c>
    </row>
    <row r="293" spans="1:51" s="13" customFormat="1" ht="12">
      <c r="A293" s="13"/>
      <c r="B293" s="219"/>
      <c r="C293" s="220"/>
      <c r="D293" s="214" t="s">
        <v>121</v>
      </c>
      <c r="E293" s="221" t="s">
        <v>19</v>
      </c>
      <c r="F293" s="222" t="s">
        <v>122</v>
      </c>
      <c r="G293" s="220"/>
      <c r="H293" s="221" t="s">
        <v>19</v>
      </c>
      <c r="I293" s="223"/>
      <c r="J293" s="220"/>
      <c r="K293" s="220"/>
      <c r="L293" s="224"/>
      <c r="M293" s="225"/>
      <c r="N293" s="226"/>
      <c r="O293" s="226"/>
      <c r="P293" s="226"/>
      <c r="Q293" s="226"/>
      <c r="R293" s="226"/>
      <c r="S293" s="226"/>
      <c r="T293" s="227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28" t="s">
        <v>121</v>
      </c>
      <c r="AU293" s="228" t="s">
        <v>81</v>
      </c>
      <c r="AV293" s="13" t="s">
        <v>79</v>
      </c>
      <c r="AW293" s="13" t="s">
        <v>33</v>
      </c>
      <c r="AX293" s="13" t="s">
        <v>71</v>
      </c>
      <c r="AY293" s="228" t="s">
        <v>110</v>
      </c>
    </row>
    <row r="294" spans="1:51" s="14" customFormat="1" ht="12">
      <c r="A294" s="14"/>
      <c r="B294" s="229"/>
      <c r="C294" s="230"/>
      <c r="D294" s="214" t="s">
        <v>121</v>
      </c>
      <c r="E294" s="231" t="s">
        <v>19</v>
      </c>
      <c r="F294" s="232" t="s">
        <v>294</v>
      </c>
      <c r="G294" s="230"/>
      <c r="H294" s="233">
        <v>2</v>
      </c>
      <c r="I294" s="234"/>
      <c r="J294" s="230"/>
      <c r="K294" s="230"/>
      <c r="L294" s="235"/>
      <c r="M294" s="236"/>
      <c r="N294" s="237"/>
      <c r="O294" s="237"/>
      <c r="P294" s="237"/>
      <c r="Q294" s="237"/>
      <c r="R294" s="237"/>
      <c r="S294" s="237"/>
      <c r="T294" s="238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39" t="s">
        <v>121</v>
      </c>
      <c r="AU294" s="239" t="s">
        <v>81</v>
      </c>
      <c r="AV294" s="14" t="s">
        <v>81</v>
      </c>
      <c r="AW294" s="14" t="s">
        <v>33</v>
      </c>
      <c r="AX294" s="14" t="s">
        <v>79</v>
      </c>
      <c r="AY294" s="239" t="s">
        <v>110</v>
      </c>
    </row>
    <row r="295" spans="1:51" s="13" customFormat="1" ht="12">
      <c r="A295" s="13"/>
      <c r="B295" s="219"/>
      <c r="C295" s="220"/>
      <c r="D295" s="214" t="s">
        <v>121</v>
      </c>
      <c r="E295" s="221" t="s">
        <v>19</v>
      </c>
      <c r="F295" s="222" t="s">
        <v>295</v>
      </c>
      <c r="G295" s="220"/>
      <c r="H295" s="221" t="s">
        <v>19</v>
      </c>
      <c r="I295" s="223"/>
      <c r="J295" s="220"/>
      <c r="K295" s="220"/>
      <c r="L295" s="224"/>
      <c r="M295" s="225"/>
      <c r="N295" s="226"/>
      <c r="O295" s="226"/>
      <c r="P295" s="226"/>
      <c r="Q295" s="226"/>
      <c r="R295" s="226"/>
      <c r="S295" s="226"/>
      <c r="T295" s="22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28" t="s">
        <v>121</v>
      </c>
      <c r="AU295" s="228" t="s">
        <v>81</v>
      </c>
      <c r="AV295" s="13" t="s">
        <v>79</v>
      </c>
      <c r="AW295" s="13" t="s">
        <v>33</v>
      </c>
      <c r="AX295" s="13" t="s">
        <v>71</v>
      </c>
      <c r="AY295" s="228" t="s">
        <v>110</v>
      </c>
    </row>
    <row r="296" spans="1:51" s="13" customFormat="1" ht="12">
      <c r="A296" s="13"/>
      <c r="B296" s="219"/>
      <c r="C296" s="220"/>
      <c r="D296" s="214" t="s">
        <v>121</v>
      </c>
      <c r="E296" s="221" t="s">
        <v>19</v>
      </c>
      <c r="F296" s="222" t="s">
        <v>296</v>
      </c>
      <c r="G296" s="220"/>
      <c r="H296" s="221" t="s">
        <v>19</v>
      </c>
      <c r="I296" s="223"/>
      <c r="J296" s="220"/>
      <c r="K296" s="220"/>
      <c r="L296" s="224"/>
      <c r="M296" s="225"/>
      <c r="N296" s="226"/>
      <c r="O296" s="226"/>
      <c r="P296" s="226"/>
      <c r="Q296" s="226"/>
      <c r="R296" s="226"/>
      <c r="S296" s="226"/>
      <c r="T296" s="227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28" t="s">
        <v>121</v>
      </c>
      <c r="AU296" s="228" t="s">
        <v>81</v>
      </c>
      <c r="AV296" s="13" t="s">
        <v>79</v>
      </c>
      <c r="AW296" s="13" t="s">
        <v>33</v>
      </c>
      <c r="AX296" s="13" t="s">
        <v>71</v>
      </c>
      <c r="AY296" s="228" t="s">
        <v>110</v>
      </c>
    </row>
    <row r="297" spans="1:51" s="13" customFormat="1" ht="12">
      <c r="A297" s="13"/>
      <c r="B297" s="219"/>
      <c r="C297" s="220"/>
      <c r="D297" s="214" t="s">
        <v>121</v>
      </c>
      <c r="E297" s="221" t="s">
        <v>19</v>
      </c>
      <c r="F297" s="222" t="s">
        <v>297</v>
      </c>
      <c r="G297" s="220"/>
      <c r="H297" s="221" t="s">
        <v>19</v>
      </c>
      <c r="I297" s="223"/>
      <c r="J297" s="220"/>
      <c r="K297" s="220"/>
      <c r="L297" s="224"/>
      <c r="M297" s="225"/>
      <c r="N297" s="226"/>
      <c r="O297" s="226"/>
      <c r="P297" s="226"/>
      <c r="Q297" s="226"/>
      <c r="R297" s="226"/>
      <c r="S297" s="226"/>
      <c r="T297" s="227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28" t="s">
        <v>121</v>
      </c>
      <c r="AU297" s="228" t="s">
        <v>81</v>
      </c>
      <c r="AV297" s="13" t="s">
        <v>79</v>
      </c>
      <c r="AW297" s="13" t="s">
        <v>33</v>
      </c>
      <c r="AX297" s="13" t="s">
        <v>71</v>
      </c>
      <c r="AY297" s="228" t="s">
        <v>110</v>
      </c>
    </row>
    <row r="298" spans="1:51" s="13" customFormat="1" ht="12">
      <c r="A298" s="13"/>
      <c r="B298" s="219"/>
      <c r="C298" s="220"/>
      <c r="D298" s="214" t="s">
        <v>121</v>
      </c>
      <c r="E298" s="221" t="s">
        <v>19</v>
      </c>
      <c r="F298" s="222" t="s">
        <v>298</v>
      </c>
      <c r="G298" s="220"/>
      <c r="H298" s="221" t="s">
        <v>19</v>
      </c>
      <c r="I298" s="223"/>
      <c r="J298" s="220"/>
      <c r="K298" s="220"/>
      <c r="L298" s="224"/>
      <c r="M298" s="225"/>
      <c r="N298" s="226"/>
      <c r="O298" s="226"/>
      <c r="P298" s="226"/>
      <c r="Q298" s="226"/>
      <c r="R298" s="226"/>
      <c r="S298" s="226"/>
      <c r="T298" s="227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28" t="s">
        <v>121</v>
      </c>
      <c r="AU298" s="228" t="s">
        <v>81</v>
      </c>
      <c r="AV298" s="13" t="s">
        <v>79</v>
      </c>
      <c r="AW298" s="13" t="s">
        <v>33</v>
      </c>
      <c r="AX298" s="13" t="s">
        <v>71</v>
      </c>
      <c r="AY298" s="228" t="s">
        <v>110</v>
      </c>
    </row>
    <row r="299" spans="1:51" s="13" customFormat="1" ht="12">
      <c r="A299" s="13"/>
      <c r="B299" s="219"/>
      <c r="C299" s="220"/>
      <c r="D299" s="214" t="s">
        <v>121</v>
      </c>
      <c r="E299" s="221" t="s">
        <v>19</v>
      </c>
      <c r="F299" s="222" t="s">
        <v>299</v>
      </c>
      <c r="G299" s="220"/>
      <c r="H299" s="221" t="s">
        <v>19</v>
      </c>
      <c r="I299" s="223"/>
      <c r="J299" s="220"/>
      <c r="K299" s="220"/>
      <c r="L299" s="224"/>
      <c r="M299" s="225"/>
      <c r="N299" s="226"/>
      <c r="O299" s="226"/>
      <c r="P299" s="226"/>
      <c r="Q299" s="226"/>
      <c r="R299" s="226"/>
      <c r="S299" s="226"/>
      <c r="T299" s="227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28" t="s">
        <v>121</v>
      </c>
      <c r="AU299" s="228" t="s">
        <v>81</v>
      </c>
      <c r="AV299" s="13" t="s">
        <v>79</v>
      </c>
      <c r="AW299" s="13" t="s">
        <v>33</v>
      </c>
      <c r="AX299" s="13" t="s">
        <v>71</v>
      </c>
      <c r="AY299" s="228" t="s">
        <v>110</v>
      </c>
    </row>
    <row r="300" spans="1:51" s="13" customFormat="1" ht="12">
      <c r="A300" s="13"/>
      <c r="B300" s="219"/>
      <c r="C300" s="220"/>
      <c r="D300" s="214" t="s">
        <v>121</v>
      </c>
      <c r="E300" s="221" t="s">
        <v>19</v>
      </c>
      <c r="F300" s="222" t="s">
        <v>300</v>
      </c>
      <c r="G300" s="220"/>
      <c r="H300" s="221" t="s">
        <v>19</v>
      </c>
      <c r="I300" s="223"/>
      <c r="J300" s="220"/>
      <c r="K300" s="220"/>
      <c r="L300" s="224"/>
      <c r="M300" s="225"/>
      <c r="N300" s="226"/>
      <c r="O300" s="226"/>
      <c r="P300" s="226"/>
      <c r="Q300" s="226"/>
      <c r="R300" s="226"/>
      <c r="S300" s="226"/>
      <c r="T300" s="227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28" t="s">
        <v>121</v>
      </c>
      <c r="AU300" s="228" t="s">
        <v>81</v>
      </c>
      <c r="AV300" s="13" t="s">
        <v>79</v>
      </c>
      <c r="AW300" s="13" t="s">
        <v>33</v>
      </c>
      <c r="AX300" s="13" t="s">
        <v>71</v>
      </c>
      <c r="AY300" s="228" t="s">
        <v>110</v>
      </c>
    </row>
    <row r="301" spans="1:51" s="13" customFormat="1" ht="12">
      <c r="A301" s="13"/>
      <c r="B301" s="219"/>
      <c r="C301" s="220"/>
      <c r="D301" s="214" t="s">
        <v>121</v>
      </c>
      <c r="E301" s="221" t="s">
        <v>19</v>
      </c>
      <c r="F301" s="222" t="s">
        <v>301</v>
      </c>
      <c r="G301" s="220"/>
      <c r="H301" s="221" t="s">
        <v>19</v>
      </c>
      <c r="I301" s="223"/>
      <c r="J301" s="220"/>
      <c r="K301" s="220"/>
      <c r="L301" s="224"/>
      <c r="M301" s="225"/>
      <c r="N301" s="226"/>
      <c r="O301" s="226"/>
      <c r="P301" s="226"/>
      <c r="Q301" s="226"/>
      <c r="R301" s="226"/>
      <c r="S301" s="226"/>
      <c r="T301" s="227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28" t="s">
        <v>121</v>
      </c>
      <c r="AU301" s="228" t="s">
        <v>81</v>
      </c>
      <c r="AV301" s="13" t="s">
        <v>79</v>
      </c>
      <c r="AW301" s="13" t="s">
        <v>33</v>
      </c>
      <c r="AX301" s="13" t="s">
        <v>71</v>
      </c>
      <c r="AY301" s="228" t="s">
        <v>110</v>
      </c>
    </row>
    <row r="302" spans="1:51" s="13" customFormat="1" ht="12">
      <c r="A302" s="13"/>
      <c r="B302" s="219"/>
      <c r="C302" s="220"/>
      <c r="D302" s="214" t="s">
        <v>121</v>
      </c>
      <c r="E302" s="221" t="s">
        <v>19</v>
      </c>
      <c r="F302" s="222" t="s">
        <v>302</v>
      </c>
      <c r="G302" s="220"/>
      <c r="H302" s="221" t="s">
        <v>19</v>
      </c>
      <c r="I302" s="223"/>
      <c r="J302" s="220"/>
      <c r="K302" s="220"/>
      <c r="L302" s="224"/>
      <c r="M302" s="225"/>
      <c r="N302" s="226"/>
      <c r="O302" s="226"/>
      <c r="P302" s="226"/>
      <c r="Q302" s="226"/>
      <c r="R302" s="226"/>
      <c r="S302" s="226"/>
      <c r="T302" s="227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28" t="s">
        <v>121</v>
      </c>
      <c r="AU302" s="228" t="s">
        <v>81</v>
      </c>
      <c r="AV302" s="13" t="s">
        <v>79</v>
      </c>
      <c r="AW302" s="13" t="s">
        <v>33</v>
      </c>
      <c r="AX302" s="13" t="s">
        <v>71</v>
      </c>
      <c r="AY302" s="228" t="s">
        <v>110</v>
      </c>
    </row>
    <row r="303" spans="1:51" s="13" customFormat="1" ht="12">
      <c r="A303" s="13"/>
      <c r="B303" s="219"/>
      <c r="C303" s="220"/>
      <c r="D303" s="214" t="s">
        <v>121</v>
      </c>
      <c r="E303" s="221" t="s">
        <v>19</v>
      </c>
      <c r="F303" s="222" t="s">
        <v>284</v>
      </c>
      <c r="G303" s="220"/>
      <c r="H303" s="221" t="s">
        <v>19</v>
      </c>
      <c r="I303" s="223"/>
      <c r="J303" s="220"/>
      <c r="K303" s="220"/>
      <c r="L303" s="224"/>
      <c r="M303" s="225"/>
      <c r="N303" s="226"/>
      <c r="O303" s="226"/>
      <c r="P303" s="226"/>
      <c r="Q303" s="226"/>
      <c r="R303" s="226"/>
      <c r="S303" s="226"/>
      <c r="T303" s="227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28" t="s">
        <v>121</v>
      </c>
      <c r="AU303" s="228" t="s">
        <v>81</v>
      </c>
      <c r="AV303" s="13" t="s">
        <v>79</v>
      </c>
      <c r="AW303" s="13" t="s">
        <v>33</v>
      </c>
      <c r="AX303" s="13" t="s">
        <v>71</v>
      </c>
      <c r="AY303" s="228" t="s">
        <v>110</v>
      </c>
    </row>
    <row r="304" spans="1:51" s="13" customFormat="1" ht="12">
      <c r="A304" s="13"/>
      <c r="B304" s="219"/>
      <c r="C304" s="220"/>
      <c r="D304" s="214" t="s">
        <v>121</v>
      </c>
      <c r="E304" s="221" t="s">
        <v>19</v>
      </c>
      <c r="F304" s="222" t="s">
        <v>285</v>
      </c>
      <c r="G304" s="220"/>
      <c r="H304" s="221" t="s">
        <v>19</v>
      </c>
      <c r="I304" s="223"/>
      <c r="J304" s="220"/>
      <c r="K304" s="220"/>
      <c r="L304" s="224"/>
      <c r="M304" s="225"/>
      <c r="N304" s="226"/>
      <c r="O304" s="226"/>
      <c r="P304" s="226"/>
      <c r="Q304" s="226"/>
      <c r="R304" s="226"/>
      <c r="S304" s="226"/>
      <c r="T304" s="227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28" t="s">
        <v>121</v>
      </c>
      <c r="AU304" s="228" t="s">
        <v>81</v>
      </c>
      <c r="AV304" s="13" t="s">
        <v>79</v>
      </c>
      <c r="AW304" s="13" t="s">
        <v>33</v>
      </c>
      <c r="AX304" s="13" t="s">
        <v>71</v>
      </c>
      <c r="AY304" s="228" t="s">
        <v>110</v>
      </c>
    </row>
    <row r="305" spans="1:51" s="13" customFormat="1" ht="12">
      <c r="A305" s="13"/>
      <c r="B305" s="219"/>
      <c r="C305" s="220"/>
      <c r="D305" s="214" t="s">
        <v>121</v>
      </c>
      <c r="E305" s="221" t="s">
        <v>19</v>
      </c>
      <c r="F305" s="222" t="s">
        <v>286</v>
      </c>
      <c r="G305" s="220"/>
      <c r="H305" s="221" t="s">
        <v>19</v>
      </c>
      <c r="I305" s="223"/>
      <c r="J305" s="220"/>
      <c r="K305" s="220"/>
      <c r="L305" s="224"/>
      <c r="M305" s="225"/>
      <c r="N305" s="226"/>
      <c r="O305" s="226"/>
      <c r="P305" s="226"/>
      <c r="Q305" s="226"/>
      <c r="R305" s="226"/>
      <c r="S305" s="226"/>
      <c r="T305" s="227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28" t="s">
        <v>121</v>
      </c>
      <c r="AU305" s="228" t="s">
        <v>81</v>
      </c>
      <c r="AV305" s="13" t="s">
        <v>79</v>
      </c>
      <c r="AW305" s="13" t="s">
        <v>33</v>
      </c>
      <c r="AX305" s="13" t="s">
        <v>71</v>
      </c>
      <c r="AY305" s="228" t="s">
        <v>110</v>
      </c>
    </row>
    <row r="306" spans="1:51" s="13" customFormat="1" ht="12">
      <c r="A306" s="13"/>
      <c r="B306" s="219"/>
      <c r="C306" s="220"/>
      <c r="D306" s="214" t="s">
        <v>121</v>
      </c>
      <c r="E306" s="221" t="s">
        <v>19</v>
      </c>
      <c r="F306" s="222" t="s">
        <v>287</v>
      </c>
      <c r="G306" s="220"/>
      <c r="H306" s="221" t="s">
        <v>19</v>
      </c>
      <c r="I306" s="223"/>
      <c r="J306" s="220"/>
      <c r="K306" s="220"/>
      <c r="L306" s="224"/>
      <c r="M306" s="225"/>
      <c r="N306" s="226"/>
      <c r="O306" s="226"/>
      <c r="P306" s="226"/>
      <c r="Q306" s="226"/>
      <c r="R306" s="226"/>
      <c r="S306" s="226"/>
      <c r="T306" s="227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28" t="s">
        <v>121</v>
      </c>
      <c r="AU306" s="228" t="s">
        <v>81</v>
      </c>
      <c r="AV306" s="13" t="s">
        <v>79</v>
      </c>
      <c r="AW306" s="13" t="s">
        <v>33</v>
      </c>
      <c r="AX306" s="13" t="s">
        <v>71</v>
      </c>
      <c r="AY306" s="228" t="s">
        <v>110</v>
      </c>
    </row>
    <row r="307" spans="1:51" s="13" customFormat="1" ht="12">
      <c r="A307" s="13"/>
      <c r="B307" s="219"/>
      <c r="C307" s="220"/>
      <c r="D307" s="214" t="s">
        <v>121</v>
      </c>
      <c r="E307" s="221" t="s">
        <v>19</v>
      </c>
      <c r="F307" s="222" t="s">
        <v>288</v>
      </c>
      <c r="G307" s="220"/>
      <c r="H307" s="221" t="s">
        <v>19</v>
      </c>
      <c r="I307" s="223"/>
      <c r="J307" s="220"/>
      <c r="K307" s="220"/>
      <c r="L307" s="224"/>
      <c r="M307" s="225"/>
      <c r="N307" s="226"/>
      <c r="O307" s="226"/>
      <c r="P307" s="226"/>
      <c r="Q307" s="226"/>
      <c r="R307" s="226"/>
      <c r="S307" s="226"/>
      <c r="T307" s="227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28" t="s">
        <v>121</v>
      </c>
      <c r="AU307" s="228" t="s">
        <v>81</v>
      </c>
      <c r="AV307" s="13" t="s">
        <v>79</v>
      </c>
      <c r="AW307" s="13" t="s">
        <v>33</v>
      </c>
      <c r="AX307" s="13" t="s">
        <v>71</v>
      </c>
      <c r="AY307" s="228" t="s">
        <v>110</v>
      </c>
    </row>
    <row r="308" spans="1:65" s="2" customFormat="1" ht="21.75" customHeight="1">
      <c r="A308" s="39"/>
      <c r="B308" s="40"/>
      <c r="C308" s="201" t="s">
        <v>303</v>
      </c>
      <c r="D308" s="201" t="s">
        <v>113</v>
      </c>
      <c r="E308" s="202" t="s">
        <v>304</v>
      </c>
      <c r="F308" s="203" t="s">
        <v>305</v>
      </c>
      <c r="G308" s="204" t="s">
        <v>262</v>
      </c>
      <c r="H308" s="205">
        <v>1</v>
      </c>
      <c r="I308" s="206"/>
      <c r="J308" s="207">
        <f>ROUND(I308*H308,2)</f>
        <v>0</v>
      </c>
      <c r="K308" s="203" t="s">
        <v>117</v>
      </c>
      <c r="L308" s="45"/>
      <c r="M308" s="208" t="s">
        <v>19</v>
      </c>
      <c r="N308" s="209" t="s">
        <v>42</v>
      </c>
      <c r="O308" s="85"/>
      <c r="P308" s="210">
        <f>O308*H308</f>
        <v>0</v>
      </c>
      <c r="Q308" s="210">
        <v>0.05</v>
      </c>
      <c r="R308" s="210">
        <f>Q308*H308</f>
        <v>0.05</v>
      </c>
      <c r="S308" s="210">
        <v>0</v>
      </c>
      <c r="T308" s="211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2" t="s">
        <v>118</v>
      </c>
      <c r="AT308" s="212" t="s">
        <v>113</v>
      </c>
      <c r="AU308" s="212" t="s">
        <v>81</v>
      </c>
      <c r="AY308" s="18" t="s">
        <v>110</v>
      </c>
      <c r="BE308" s="213">
        <f>IF(N308="základní",J308,0)</f>
        <v>0</v>
      </c>
      <c r="BF308" s="213">
        <f>IF(N308="snížená",J308,0)</f>
        <v>0</v>
      </c>
      <c r="BG308" s="213">
        <f>IF(N308="zákl. přenesená",J308,0)</f>
        <v>0</v>
      </c>
      <c r="BH308" s="213">
        <f>IF(N308="sníž. přenesená",J308,0)</f>
        <v>0</v>
      </c>
      <c r="BI308" s="213">
        <f>IF(N308="nulová",J308,0)</f>
        <v>0</v>
      </c>
      <c r="BJ308" s="18" t="s">
        <v>79</v>
      </c>
      <c r="BK308" s="213">
        <f>ROUND(I308*H308,2)</f>
        <v>0</v>
      </c>
      <c r="BL308" s="18" t="s">
        <v>118</v>
      </c>
      <c r="BM308" s="212" t="s">
        <v>306</v>
      </c>
    </row>
    <row r="309" spans="1:47" s="2" customFormat="1" ht="12">
      <c r="A309" s="39"/>
      <c r="B309" s="40"/>
      <c r="C309" s="41"/>
      <c r="D309" s="214" t="s">
        <v>120</v>
      </c>
      <c r="E309" s="41"/>
      <c r="F309" s="215" t="s">
        <v>307</v>
      </c>
      <c r="G309" s="41"/>
      <c r="H309" s="41"/>
      <c r="I309" s="216"/>
      <c r="J309" s="41"/>
      <c r="K309" s="41"/>
      <c r="L309" s="45"/>
      <c r="M309" s="217"/>
      <c r="N309" s="218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120</v>
      </c>
      <c r="AU309" s="18" t="s">
        <v>81</v>
      </c>
    </row>
    <row r="310" spans="1:51" s="13" customFormat="1" ht="12">
      <c r="A310" s="13"/>
      <c r="B310" s="219"/>
      <c r="C310" s="220"/>
      <c r="D310" s="214" t="s">
        <v>121</v>
      </c>
      <c r="E310" s="221" t="s">
        <v>19</v>
      </c>
      <c r="F310" s="222" t="s">
        <v>122</v>
      </c>
      <c r="G310" s="220"/>
      <c r="H310" s="221" t="s">
        <v>19</v>
      </c>
      <c r="I310" s="223"/>
      <c r="J310" s="220"/>
      <c r="K310" s="220"/>
      <c r="L310" s="224"/>
      <c r="M310" s="225"/>
      <c r="N310" s="226"/>
      <c r="O310" s="226"/>
      <c r="P310" s="226"/>
      <c r="Q310" s="226"/>
      <c r="R310" s="226"/>
      <c r="S310" s="226"/>
      <c r="T310" s="227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28" t="s">
        <v>121</v>
      </c>
      <c r="AU310" s="228" t="s">
        <v>81</v>
      </c>
      <c r="AV310" s="13" t="s">
        <v>79</v>
      </c>
      <c r="AW310" s="13" t="s">
        <v>33</v>
      </c>
      <c r="AX310" s="13" t="s">
        <v>71</v>
      </c>
      <c r="AY310" s="228" t="s">
        <v>110</v>
      </c>
    </row>
    <row r="311" spans="1:51" s="14" customFormat="1" ht="12">
      <c r="A311" s="14"/>
      <c r="B311" s="229"/>
      <c r="C311" s="230"/>
      <c r="D311" s="214" t="s">
        <v>121</v>
      </c>
      <c r="E311" s="231" t="s">
        <v>19</v>
      </c>
      <c r="F311" s="232" t="s">
        <v>308</v>
      </c>
      <c r="G311" s="230"/>
      <c r="H311" s="233">
        <v>1</v>
      </c>
      <c r="I311" s="234"/>
      <c r="J311" s="230"/>
      <c r="K311" s="230"/>
      <c r="L311" s="235"/>
      <c r="M311" s="236"/>
      <c r="N311" s="237"/>
      <c r="O311" s="237"/>
      <c r="P311" s="237"/>
      <c r="Q311" s="237"/>
      <c r="R311" s="237"/>
      <c r="S311" s="237"/>
      <c r="T311" s="238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39" t="s">
        <v>121</v>
      </c>
      <c r="AU311" s="239" t="s">
        <v>81</v>
      </c>
      <c r="AV311" s="14" t="s">
        <v>81</v>
      </c>
      <c r="AW311" s="14" t="s">
        <v>33</v>
      </c>
      <c r="AX311" s="14" t="s">
        <v>79</v>
      </c>
      <c r="AY311" s="239" t="s">
        <v>110</v>
      </c>
    </row>
    <row r="312" spans="1:51" s="13" customFormat="1" ht="12">
      <c r="A312" s="13"/>
      <c r="B312" s="219"/>
      <c r="C312" s="220"/>
      <c r="D312" s="214" t="s">
        <v>121</v>
      </c>
      <c r="E312" s="221" t="s">
        <v>19</v>
      </c>
      <c r="F312" s="222" t="s">
        <v>309</v>
      </c>
      <c r="G312" s="220"/>
      <c r="H312" s="221" t="s">
        <v>19</v>
      </c>
      <c r="I312" s="223"/>
      <c r="J312" s="220"/>
      <c r="K312" s="220"/>
      <c r="L312" s="224"/>
      <c r="M312" s="225"/>
      <c r="N312" s="226"/>
      <c r="O312" s="226"/>
      <c r="P312" s="226"/>
      <c r="Q312" s="226"/>
      <c r="R312" s="226"/>
      <c r="S312" s="226"/>
      <c r="T312" s="227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28" t="s">
        <v>121</v>
      </c>
      <c r="AU312" s="228" t="s">
        <v>81</v>
      </c>
      <c r="AV312" s="13" t="s">
        <v>79</v>
      </c>
      <c r="AW312" s="13" t="s">
        <v>33</v>
      </c>
      <c r="AX312" s="13" t="s">
        <v>71</v>
      </c>
      <c r="AY312" s="228" t="s">
        <v>110</v>
      </c>
    </row>
    <row r="313" spans="1:51" s="13" customFormat="1" ht="12">
      <c r="A313" s="13"/>
      <c r="B313" s="219"/>
      <c r="C313" s="220"/>
      <c r="D313" s="214" t="s">
        <v>121</v>
      </c>
      <c r="E313" s="221" t="s">
        <v>19</v>
      </c>
      <c r="F313" s="222" t="s">
        <v>310</v>
      </c>
      <c r="G313" s="220"/>
      <c r="H313" s="221" t="s">
        <v>19</v>
      </c>
      <c r="I313" s="223"/>
      <c r="J313" s="220"/>
      <c r="K313" s="220"/>
      <c r="L313" s="224"/>
      <c r="M313" s="225"/>
      <c r="N313" s="226"/>
      <c r="O313" s="226"/>
      <c r="P313" s="226"/>
      <c r="Q313" s="226"/>
      <c r="R313" s="226"/>
      <c r="S313" s="226"/>
      <c r="T313" s="227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28" t="s">
        <v>121</v>
      </c>
      <c r="AU313" s="228" t="s">
        <v>81</v>
      </c>
      <c r="AV313" s="13" t="s">
        <v>79</v>
      </c>
      <c r="AW313" s="13" t="s">
        <v>33</v>
      </c>
      <c r="AX313" s="13" t="s">
        <v>71</v>
      </c>
      <c r="AY313" s="228" t="s">
        <v>110</v>
      </c>
    </row>
    <row r="314" spans="1:51" s="13" customFormat="1" ht="12">
      <c r="A314" s="13"/>
      <c r="B314" s="219"/>
      <c r="C314" s="220"/>
      <c r="D314" s="214" t="s">
        <v>121</v>
      </c>
      <c r="E314" s="221" t="s">
        <v>19</v>
      </c>
      <c r="F314" s="222" t="s">
        <v>311</v>
      </c>
      <c r="G314" s="220"/>
      <c r="H314" s="221" t="s">
        <v>19</v>
      </c>
      <c r="I314" s="223"/>
      <c r="J314" s="220"/>
      <c r="K314" s="220"/>
      <c r="L314" s="224"/>
      <c r="M314" s="225"/>
      <c r="N314" s="226"/>
      <c r="O314" s="226"/>
      <c r="P314" s="226"/>
      <c r="Q314" s="226"/>
      <c r="R314" s="226"/>
      <c r="S314" s="226"/>
      <c r="T314" s="227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28" t="s">
        <v>121</v>
      </c>
      <c r="AU314" s="228" t="s">
        <v>81</v>
      </c>
      <c r="AV314" s="13" t="s">
        <v>79</v>
      </c>
      <c r="AW314" s="13" t="s">
        <v>33</v>
      </c>
      <c r="AX314" s="13" t="s">
        <v>71</v>
      </c>
      <c r="AY314" s="228" t="s">
        <v>110</v>
      </c>
    </row>
    <row r="315" spans="1:65" s="2" customFormat="1" ht="24.15" customHeight="1">
      <c r="A315" s="39"/>
      <c r="B315" s="40"/>
      <c r="C315" s="201" t="s">
        <v>312</v>
      </c>
      <c r="D315" s="201" t="s">
        <v>113</v>
      </c>
      <c r="E315" s="202" t="s">
        <v>313</v>
      </c>
      <c r="F315" s="203" t="s">
        <v>314</v>
      </c>
      <c r="G315" s="204" t="s">
        <v>235</v>
      </c>
      <c r="H315" s="263"/>
      <c r="I315" s="206"/>
      <c r="J315" s="207">
        <f>ROUND(I315*H315,2)</f>
        <v>0</v>
      </c>
      <c r="K315" s="203" t="s">
        <v>168</v>
      </c>
      <c r="L315" s="45"/>
      <c r="M315" s="208" t="s">
        <v>19</v>
      </c>
      <c r="N315" s="209" t="s">
        <v>42</v>
      </c>
      <c r="O315" s="85"/>
      <c r="P315" s="210">
        <f>O315*H315</f>
        <v>0</v>
      </c>
      <c r="Q315" s="210">
        <v>0</v>
      </c>
      <c r="R315" s="210">
        <f>Q315*H315</f>
        <v>0</v>
      </c>
      <c r="S315" s="210">
        <v>0</v>
      </c>
      <c r="T315" s="211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12" t="s">
        <v>118</v>
      </c>
      <c r="AT315" s="212" t="s">
        <v>113</v>
      </c>
      <c r="AU315" s="212" t="s">
        <v>81</v>
      </c>
      <c r="AY315" s="18" t="s">
        <v>110</v>
      </c>
      <c r="BE315" s="213">
        <f>IF(N315="základní",J315,0)</f>
        <v>0</v>
      </c>
      <c r="BF315" s="213">
        <f>IF(N315="snížená",J315,0)</f>
        <v>0</v>
      </c>
      <c r="BG315" s="213">
        <f>IF(N315="zákl. přenesená",J315,0)</f>
        <v>0</v>
      </c>
      <c r="BH315" s="213">
        <f>IF(N315="sníž. přenesená",J315,0)</f>
        <v>0</v>
      </c>
      <c r="BI315" s="213">
        <f>IF(N315="nulová",J315,0)</f>
        <v>0</v>
      </c>
      <c r="BJ315" s="18" t="s">
        <v>79</v>
      </c>
      <c r="BK315" s="213">
        <f>ROUND(I315*H315,2)</f>
        <v>0</v>
      </c>
      <c r="BL315" s="18" t="s">
        <v>118</v>
      </c>
      <c r="BM315" s="212" t="s">
        <v>315</v>
      </c>
    </row>
    <row r="316" spans="1:47" s="2" customFormat="1" ht="12">
      <c r="A316" s="39"/>
      <c r="B316" s="40"/>
      <c r="C316" s="41"/>
      <c r="D316" s="214" t="s">
        <v>120</v>
      </c>
      <c r="E316" s="41"/>
      <c r="F316" s="215" t="s">
        <v>316</v>
      </c>
      <c r="G316" s="41"/>
      <c r="H316" s="41"/>
      <c r="I316" s="216"/>
      <c r="J316" s="41"/>
      <c r="K316" s="41"/>
      <c r="L316" s="45"/>
      <c r="M316" s="217"/>
      <c r="N316" s="218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120</v>
      </c>
      <c r="AU316" s="18" t="s">
        <v>81</v>
      </c>
    </row>
    <row r="317" spans="1:47" s="2" customFormat="1" ht="12">
      <c r="A317" s="39"/>
      <c r="B317" s="40"/>
      <c r="C317" s="41"/>
      <c r="D317" s="251" t="s">
        <v>170</v>
      </c>
      <c r="E317" s="41"/>
      <c r="F317" s="252" t="s">
        <v>317</v>
      </c>
      <c r="G317" s="41"/>
      <c r="H317" s="41"/>
      <c r="I317" s="216"/>
      <c r="J317" s="41"/>
      <c r="K317" s="41"/>
      <c r="L317" s="45"/>
      <c r="M317" s="217"/>
      <c r="N317" s="218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170</v>
      </c>
      <c r="AU317" s="18" t="s">
        <v>81</v>
      </c>
    </row>
    <row r="318" spans="1:63" s="12" customFormat="1" ht="22.8" customHeight="1">
      <c r="A318" s="12"/>
      <c r="B318" s="185"/>
      <c r="C318" s="186"/>
      <c r="D318" s="187" t="s">
        <v>70</v>
      </c>
      <c r="E318" s="199" t="s">
        <v>318</v>
      </c>
      <c r="F318" s="199" t="s">
        <v>319</v>
      </c>
      <c r="G318" s="186"/>
      <c r="H318" s="186"/>
      <c r="I318" s="189"/>
      <c r="J318" s="200">
        <f>BK318</f>
        <v>0</v>
      </c>
      <c r="K318" s="186"/>
      <c r="L318" s="191"/>
      <c r="M318" s="192"/>
      <c r="N318" s="193"/>
      <c r="O318" s="193"/>
      <c r="P318" s="194">
        <f>SUM(P319:P538)</f>
        <v>0</v>
      </c>
      <c r="Q318" s="193"/>
      <c r="R318" s="194">
        <f>SUM(R319:R538)</f>
        <v>8.06848</v>
      </c>
      <c r="S318" s="193"/>
      <c r="T318" s="195">
        <f>SUM(T319:T538)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196" t="s">
        <v>81</v>
      </c>
      <c r="AT318" s="197" t="s">
        <v>70</v>
      </c>
      <c r="AU318" s="197" t="s">
        <v>79</v>
      </c>
      <c r="AY318" s="196" t="s">
        <v>110</v>
      </c>
      <c r="BK318" s="198">
        <f>SUM(BK319:BK538)</f>
        <v>0</v>
      </c>
    </row>
    <row r="319" spans="1:65" s="2" customFormat="1" ht="24.15" customHeight="1">
      <c r="A319" s="39"/>
      <c r="B319" s="40"/>
      <c r="C319" s="201" t="s">
        <v>320</v>
      </c>
      <c r="D319" s="201" t="s">
        <v>113</v>
      </c>
      <c r="E319" s="202" t="s">
        <v>321</v>
      </c>
      <c r="F319" s="203" t="s">
        <v>322</v>
      </c>
      <c r="G319" s="204" t="s">
        <v>323</v>
      </c>
      <c r="H319" s="205">
        <v>4</v>
      </c>
      <c r="I319" s="206"/>
      <c r="J319" s="207">
        <f>ROUND(I319*H319,2)</f>
        <v>0</v>
      </c>
      <c r="K319" s="203" t="s">
        <v>168</v>
      </c>
      <c r="L319" s="45"/>
      <c r="M319" s="208" t="s">
        <v>19</v>
      </c>
      <c r="N319" s="209" t="s">
        <v>42</v>
      </c>
      <c r="O319" s="85"/>
      <c r="P319" s="210">
        <f>O319*H319</f>
        <v>0</v>
      </c>
      <c r="Q319" s="210">
        <v>0.02012</v>
      </c>
      <c r="R319" s="210">
        <f>Q319*H319</f>
        <v>0.08048</v>
      </c>
      <c r="S319" s="210">
        <v>0</v>
      </c>
      <c r="T319" s="211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12" t="s">
        <v>118</v>
      </c>
      <c r="AT319" s="212" t="s">
        <v>113</v>
      </c>
      <c r="AU319" s="212" t="s">
        <v>81</v>
      </c>
      <c r="AY319" s="18" t="s">
        <v>110</v>
      </c>
      <c r="BE319" s="213">
        <f>IF(N319="základní",J319,0)</f>
        <v>0</v>
      </c>
      <c r="BF319" s="213">
        <f>IF(N319="snížená",J319,0)</f>
        <v>0</v>
      </c>
      <c r="BG319" s="213">
        <f>IF(N319="zákl. přenesená",J319,0)</f>
        <v>0</v>
      </c>
      <c r="BH319" s="213">
        <f>IF(N319="sníž. přenesená",J319,0)</f>
        <v>0</v>
      </c>
      <c r="BI319" s="213">
        <f>IF(N319="nulová",J319,0)</f>
        <v>0</v>
      </c>
      <c r="BJ319" s="18" t="s">
        <v>79</v>
      </c>
      <c r="BK319" s="213">
        <f>ROUND(I319*H319,2)</f>
        <v>0</v>
      </c>
      <c r="BL319" s="18" t="s">
        <v>118</v>
      </c>
      <c r="BM319" s="212" t="s">
        <v>324</v>
      </c>
    </row>
    <row r="320" spans="1:47" s="2" customFormat="1" ht="12">
      <c r="A320" s="39"/>
      <c r="B320" s="40"/>
      <c r="C320" s="41"/>
      <c r="D320" s="214" t="s">
        <v>120</v>
      </c>
      <c r="E320" s="41"/>
      <c r="F320" s="215" t="s">
        <v>325</v>
      </c>
      <c r="G320" s="41"/>
      <c r="H320" s="41"/>
      <c r="I320" s="216"/>
      <c r="J320" s="41"/>
      <c r="K320" s="41"/>
      <c r="L320" s="45"/>
      <c r="M320" s="217"/>
      <c r="N320" s="218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120</v>
      </c>
      <c r="AU320" s="18" t="s">
        <v>81</v>
      </c>
    </row>
    <row r="321" spans="1:47" s="2" customFormat="1" ht="12">
      <c r="A321" s="39"/>
      <c r="B321" s="40"/>
      <c r="C321" s="41"/>
      <c r="D321" s="251" t="s">
        <v>170</v>
      </c>
      <c r="E321" s="41"/>
      <c r="F321" s="252" t="s">
        <v>326</v>
      </c>
      <c r="G321" s="41"/>
      <c r="H321" s="41"/>
      <c r="I321" s="216"/>
      <c r="J321" s="41"/>
      <c r="K321" s="41"/>
      <c r="L321" s="45"/>
      <c r="M321" s="217"/>
      <c r="N321" s="218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170</v>
      </c>
      <c r="AU321" s="18" t="s">
        <v>81</v>
      </c>
    </row>
    <row r="322" spans="1:51" s="13" customFormat="1" ht="12">
      <c r="A322" s="13"/>
      <c r="B322" s="219"/>
      <c r="C322" s="220"/>
      <c r="D322" s="214" t="s">
        <v>121</v>
      </c>
      <c r="E322" s="221" t="s">
        <v>19</v>
      </c>
      <c r="F322" s="222" t="s">
        <v>122</v>
      </c>
      <c r="G322" s="220"/>
      <c r="H322" s="221" t="s">
        <v>19</v>
      </c>
      <c r="I322" s="223"/>
      <c r="J322" s="220"/>
      <c r="K322" s="220"/>
      <c r="L322" s="224"/>
      <c r="M322" s="225"/>
      <c r="N322" s="226"/>
      <c r="O322" s="226"/>
      <c r="P322" s="226"/>
      <c r="Q322" s="226"/>
      <c r="R322" s="226"/>
      <c r="S322" s="226"/>
      <c r="T322" s="227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28" t="s">
        <v>121</v>
      </c>
      <c r="AU322" s="228" t="s">
        <v>81</v>
      </c>
      <c r="AV322" s="13" t="s">
        <v>79</v>
      </c>
      <c r="AW322" s="13" t="s">
        <v>33</v>
      </c>
      <c r="AX322" s="13" t="s">
        <v>71</v>
      </c>
      <c r="AY322" s="228" t="s">
        <v>110</v>
      </c>
    </row>
    <row r="323" spans="1:51" s="13" customFormat="1" ht="12">
      <c r="A323" s="13"/>
      <c r="B323" s="219"/>
      <c r="C323" s="220"/>
      <c r="D323" s="214" t="s">
        <v>121</v>
      </c>
      <c r="E323" s="221" t="s">
        <v>19</v>
      </c>
      <c r="F323" s="222" t="s">
        <v>327</v>
      </c>
      <c r="G323" s="220"/>
      <c r="H323" s="221" t="s">
        <v>19</v>
      </c>
      <c r="I323" s="223"/>
      <c r="J323" s="220"/>
      <c r="K323" s="220"/>
      <c r="L323" s="224"/>
      <c r="M323" s="225"/>
      <c r="N323" s="226"/>
      <c r="O323" s="226"/>
      <c r="P323" s="226"/>
      <c r="Q323" s="226"/>
      <c r="R323" s="226"/>
      <c r="S323" s="226"/>
      <c r="T323" s="227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28" t="s">
        <v>121</v>
      </c>
      <c r="AU323" s="228" t="s">
        <v>81</v>
      </c>
      <c r="AV323" s="13" t="s">
        <v>79</v>
      </c>
      <c r="AW323" s="13" t="s">
        <v>33</v>
      </c>
      <c r="AX323" s="13" t="s">
        <v>71</v>
      </c>
      <c r="AY323" s="228" t="s">
        <v>110</v>
      </c>
    </row>
    <row r="324" spans="1:51" s="14" customFormat="1" ht="12">
      <c r="A324" s="14"/>
      <c r="B324" s="229"/>
      <c r="C324" s="230"/>
      <c r="D324" s="214" t="s">
        <v>121</v>
      </c>
      <c r="E324" s="231" t="s">
        <v>19</v>
      </c>
      <c r="F324" s="232" t="s">
        <v>328</v>
      </c>
      <c r="G324" s="230"/>
      <c r="H324" s="233">
        <v>4</v>
      </c>
      <c r="I324" s="234"/>
      <c r="J324" s="230"/>
      <c r="K324" s="230"/>
      <c r="L324" s="235"/>
      <c r="M324" s="236"/>
      <c r="N324" s="237"/>
      <c r="O324" s="237"/>
      <c r="P324" s="237"/>
      <c r="Q324" s="237"/>
      <c r="R324" s="237"/>
      <c r="S324" s="237"/>
      <c r="T324" s="238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39" t="s">
        <v>121</v>
      </c>
      <c r="AU324" s="239" t="s">
        <v>81</v>
      </c>
      <c r="AV324" s="14" t="s">
        <v>81</v>
      </c>
      <c r="AW324" s="14" t="s">
        <v>33</v>
      </c>
      <c r="AX324" s="14" t="s">
        <v>79</v>
      </c>
      <c r="AY324" s="239" t="s">
        <v>110</v>
      </c>
    </row>
    <row r="325" spans="1:65" s="2" customFormat="1" ht="24.15" customHeight="1">
      <c r="A325" s="39"/>
      <c r="B325" s="40"/>
      <c r="C325" s="201" t="s">
        <v>329</v>
      </c>
      <c r="D325" s="201" t="s">
        <v>113</v>
      </c>
      <c r="E325" s="202" t="s">
        <v>330</v>
      </c>
      <c r="F325" s="203" t="s">
        <v>331</v>
      </c>
      <c r="G325" s="204" t="s">
        <v>323</v>
      </c>
      <c r="H325" s="205">
        <v>2</v>
      </c>
      <c r="I325" s="206"/>
      <c r="J325" s="207">
        <f>ROUND(I325*H325,2)</f>
        <v>0</v>
      </c>
      <c r="K325" s="203" t="s">
        <v>117</v>
      </c>
      <c r="L325" s="45"/>
      <c r="M325" s="208" t="s">
        <v>19</v>
      </c>
      <c r="N325" s="209" t="s">
        <v>42</v>
      </c>
      <c r="O325" s="85"/>
      <c r="P325" s="210">
        <f>O325*H325</f>
        <v>0</v>
      </c>
      <c r="Q325" s="210">
        <v>0</v>
      </c>
      <c r="R325" s="210">
        <f>Q325*H325</f>
        <v>0</v>
      </c>
      <c r="S325" s="210">
        <v>0</v>
      </c>
      <c r="T325" s="211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12" t="s">
        <v>118</v>
      </c>
      <c r="AT325" s="212" t="s">
        <v>113</v>
      </c>
      <c r="AU325" s="212" t="s">
        <v>81</v>
      </c>
      <c r="AY325" s="18" t="s">
        <v>110</v>
      </c>
      <c r="BE325" s="213">
        <f>IF(N325="základní",J325,0)</f>
        <v>0</v>
      </c>
      <c r="BF325" s="213">
        <f>IF(N325="snížená",J325,0)</f>
        <v>0</v>
      </c>
      <c r="BG325" s="213">
        <f>IF(N325="zákl. přenesená",J325,0)</f>
        <v>0</v>
      </c>
      <c r="BH325" s="213">
        <f>IF(N325="sníž. přenesená",J325,0)</f>
        <v>0</v>
      </c>
      <c r="BI325" s="213">
        <f>IF(N325="nulová",J325,0)</f>
        <v>0</v>
      </c>
      <c r="BJ325" s="18" t="s">
        <v>79</v>
      </c>
      <c r="BK325" s="213">
        <f>ROUND(I325*H325,2)</f>
        <v>0</v>
      </c>
      <c r="BL325" s="18" t="s">
        <v>118</v>
      </c>
      <c r="BM325" s="212" t="s">
        <v>332</v>
      </c>
    </row>
    <row r="326" spans="1:47" s="2" customFormat="1" ht="12">
      <c r="A326" s="39"/>
      <c r="B326" s="40"/>
      <c r="C326" s="41"/>
      <c r="D326" s="214" t="s">
        <v>120</v>
      </c>
      <c r="E326" s="41"/>
      <c r="F326" s="215" t="s">
        <v>333</v>
      </c>
      <c r="G326" s="41"/>
      <c r="H326" s="41"/>
      <c r="I326" s="216"/>
      <c r="J326" s="41"/>
      <c r="K326" s="41"/>
      <c r="L326" s="45"/>
      <c r="M326" s="217"/>
      <c r="N326" s="218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120</v>
      </c>
      <c r="AU326" s="18" t="s">
        <v>81</v>
      </c>
    </row>
    <row r="327" spans="1:51" s="13" customFormat="1" ht="12">
      <c r="A327" s="13"/>
      <c r="B327" s="219"/>
      <c r="C327" s="220"/>
      <c r="D327" s="214" t="s">
        <v>121</v>
      </c>
      <c r="E327" s="221" t="s">
        <v>19</v>
      </c>
      <c r="F327" s="222" t="s">
        <v>122</v>
      </c>
      <c r="G327" s="220"/>
      <c r="H327" s="221" t="s">
        <v>19</v>
      </c>
      <c r="I327" s="223"/>
      <c r="J327" s="220"/>
      <c r="K327" s="220"/>
      <c r="L327" s="224"/>
      <c r="M327" s="225"/>
      <c r="N327" s="226"/>
      <c r="O327" s="226"/>
      <c r="P327" s="226"/>
      <c r="Q327" s="226"/>
      <c r="R327" s="226"/>
      <c r="S327" s="226"/>
      <c r="T327" s="227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28" t="s">
        <v>121</v>
      </c>
      <c r="AU327" s="228" t="s">
        <v>81</v>
      </c>
      <c r="AV327" s="13" t="s">
        <v>79</v>
      </c>
      <c r="AW327" s="13" t="s">
        <v>33</v>
      </c>
      <c r="AX327" s="13" t="s">
        <v>71</v>
      </c>
      <c r="AY327" s="228" t="s">
        <v>110</v>
      </c>
    </row>
    <row r="328" spans="1:51" s="13" customFormat="1" ht="12">
      <c r="A328" s="13"/>
      <c r="B328" s="219"/>
      <c r="C328" s="220"/>
      <c r="D328" s="214" t="s">
        <v>121</v>
      </c>
      <c r="E328" s="221" t="s">
        <v>19</v>
      </c>
      <c r="F328" s="222" t="s">
        <v>334</v>
      </c>
      <c r="G328" s="220"/>
      <c r="H328" s="221" t="s">
        <v>19</v>
      </c>
      <c r="I328" s="223"/>
      <c r="J328" s="220"/>
      <c r="K328" s="220"/>
      <c r="L328" s="224"/>
      <c r="M328" s="225"/>
      <c r="N328" s="226"/>
      <c r="O328" s="226"/>
      <c r="P328" s="226"/>
      <c r="Q328" s="226"/>
      <c r="R328" s="226"/>
      <c r="S328" s="226"/>
      <c r="T328" s="227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28" t="s">
        <v>121</v>
      </c>
      <c r="AU328" s="228" t="s">
        <v>81</v>
      </c>
      <c r="AV328" s="13" t="s">
        <v>79</v>
      </c>
      <c r="AW328" s="13" t="s">
        <v>33</v>
      </c>
      <c r="AX328" s="13" t="s">
        <v>71</v>
      </c>
      <c r="AY328" s="228" t="s">
        <v>110</v>
      </c>
    </row>
    <row r="329" spans="1:51" s="14" customFormat="1" ht="12">
      <c r="A329" s="14"/>
      <c r="B329" s="229"/>
      <c r="C329" s="230"/>
      <c r="D329" s="214" t="s">
        <v>121</v>
      </c>
      <c r="E329" s="231" t="s">
        <v>19</v>
      </c>
      <c r="F329" s="232" t="s">
        <v>335</v>
      </c>
      <c r="G329" s="230"/>
      <c r="H329" s="233">
        <v>2</v>
      </c>
      <c r="I329" s="234"/>
      <c r="J329" s="230"/>
      <c r="K329" s="230"/>
      <c r="L329" s="235"/>
      <c r="M329" s="236"/>
      <c r="N329" s="237"/>
      <c r="O329" s="237"/>
      <c r="P329" s="237"/>
      <c r="Q329" s="237"/>
      <c r="R329" s="237"/>
      <c r="S329" s="237"/>
      <c r="T329" s="238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39" t="s">
        <v>121</v>
      </c>
      <c r="AU329" s="239" t="s">
        <v>81</v>
      </c>
      <c r="AV329" s="14" t="s">
        <v>81</v>
      </c>
      <c r="AW329" s="14" t="s">
        <v>33</v>
      </c>
      <c r="AX329" s="14" t="s">
        <v>79</v>
      </c>
      <c r="AY329" s="239" t="s">
        <v>110</v>
      </c>
    </row>
    <row r="330" spans="1:65" s="2" customFormat="1" ht="33" customHeight="1">
      <c r="A330" s="39"/>
      <c r="B330" s="40"/>
      <c r="C330" s="253" t="s">
        <v>336</v>
      </c>
      <c r="D330" s="253" t="s">
        <v>210</v>
      </c>
      <c r="E330" s="254" t="s">
        <v>337</v>
      </c>
      <c r="F330" s="255" t="s">
        <v>338</v>
      </c>
      <c r="G330" s="256" t="s">
        <v>19</v>
      </c>
      <c r="H330" s="257">
        <v>2</v>
      </c>
      <c r="I330" s="258"/>
      <c r="J330" s="259">
        <f>ROUND(I330*H330,2)</f>
        <v>0</v>
      </c>
      <c r="K330" s="255" t="s">
        <v>117</v>
      </c>
      <c r="L330" s="260"/>
      <c r="M330" s="261" t="s">
        <v>19</v>
      </c>
      <c r="N330" s="262" t="s">
        <v>42</v>
      </c>
      <c r="O330" s="85"/>
      <c r="P330" s="210">
        <f>O330*H330</f>
        <v>0</v>
      </c>
      <c r="Q330" s="210">
        <v>0.06</v>
      </c>
      <c r="R330" s="210">
        <f>Q330*H330</f>
        <v>0.12</v>
      </c>
      <c r="S330" s="210">
        <v>0</v>
      </c>
      <c r="T330" s="211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12" t="s">
        <v>214</v>
      </c>
      <c r="AT330" s="212" t="s">
        <v>210</v>
      </c>
      <c r="AU330" s="212" t="s">
        <v>81</v>
      </c>
      <c r="AY330" s="18" t="s">
        <v>110</v>
      </c>
      <c r="BE330" s="213">
        <f>IF(N330="základní",J330,0)</f>
        <v>0</v>
      </c>
      <c r="BF330" s="213">
        <f>IF(N330="snížená",J330,0)</f>
        <v>0</v>
      </c>
      <c r="BG330" s="213">
        <f>IF(N330="zákl. přenesená",J330,0)</f>
        <v>0</v>
      </c>
      <c r="BH330" s="213">
        <f>IF(N330="sníž. přenesená",J330,0)</f>
        <v>0</v>
      </c>
      <c r="BI330" s="213">
        <f>IF(N330="nulová",J330,0)</f>
        <v>0</v>
      </c>
      <c r="BJ330" s="18" t="s">
        <v>79</v>
      </c>
      <c r="BK330" s="213">
        <f>ROUND(I330*H330,2)</f>
        <v>0</v>
      </c>
      <c r="BL330" s="18" t="s">
        <v>118</v>
      </c>
      <c r="BM330" s="212" t="s">
        <v>339</v>
      </c>
    </row>
    <row r="331" spans="1:47" s="2" customFormat="1" ht="12">
      <c r="A331" s="39"/>
      <c r="B331" s="40"/>
      <c r="C331" s="41"/>
      <c r="D331" s="214" t="s">
        <v>120</v>
      </c>
      <c r="E331" s="41"/>
      <c r="F331" s="215" t="s">
        <v>338</v>
      </c>
      <c r="G331" s="41"/>
      <c r="H331" s="41"/>
      <c r="I331" s="216"/>
      <c r="J331" s="41"/>
      <c r="K331" s="41"/>
      <c r="L331" s="45"/>
      <c r="M331" s="217"/>
      <c r="N331" s="218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120</v>
      </c>
      <c r="AU331" s="18" t="s">
        <v>81</v>
      </c>
    </row>
    <row r="332" spans="1:51" s="13" customFormat="1" ht="12">
      <c r="A332" s="13"/>
      <c r="B332" s="219"/>
      <c r="C332" s="220"/>
      <c r="D332" s="214" t="s">
        <v>121</v>
      </c>
      <c r="E332" s="221" t="s">
        <v>19</v>
      </c>
      <c r="F332" s="222" t="s">
        <v>122</v>
      </c>
      <c r="G332" s="220"/>
      <c r="H332" s="221" t="s">
        <v>19</v>
      </c>
      <c r="I332" s="223"/>
      <c r="J332" s="220"/>
      <c r="K332" s="220"/>
      <c r="L332" s="224"/>
      <c r="M332" s="225"/>
      <c r="N332" s="226"/>
      <c r="O332" s="226"/>
      <c r="P332" s="226"/>
      <c r="Q332" s="226"/>
      <c r="R332" s="226"/>
      <c r="S332" s="226"/>
      <c r="T332" s="227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28" t="s">
        <v>121</v>
      </c>
      <c r="AU332" s="228" t="s">
        <v>81</v>
      </c>
      <c r="AV332" s="13" t="s">
        <v>79</v>
      </c>
      <c r="AW332" s="13" t="s">
        <v>33</v>
      </c>
      <c r="AX332" s="13" t="s">
        <v>71</v>
      </c>
      <c r="AY332" s="228" t="s">
        <v>110</v>
      </c>
    </row>
    <row r="333" spans="1:51" s="13" customFormat="1" ht="12">
      <c r="A333" s="13"/>
      <c r="B333" s="219"/>
      <c r="C333" s="220"/>
      <c r="D333" s="214" t="s">
        <v>121</v>
      </c>
      <c r="E333" s="221" t="s">
        <v>19</v>
      </c>
      <c r="F333" s="222" t="s">
        <v>223</v>
      </c>
      <c r="G333" s="220"/>
      <c r="H333" s="221" t="s">
        <v>19</v>
      </c>
      <c r="I333" s="223"/>
      <c r="J333" s="220"/>
      <c r="K333" s="220"/>
      <c r="L333" s="224"/>
      <c r="M333" s="225"/>
      <c r="N333" s="226"/>
      <c r="O333" s="226"/>
      <c r="P333" s="226"/>
      <c r="Q333" s="226"/>
      <c r="R333" s="226"/>
      <c r="S333" s="226"/>
      <c r="T333" s="227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28" t="s">
        <v>121</v>
      </c>
      <c r="AU333" s="228" t="s">
        <v>81</v>
      </c>
      <c r="AV333" s="13" t="s">
        <v>79</v>
      </c>
      <c r="AW333" s="13" t="s">
        <v>33</v>
      </c>
      <c r="AX333" s="13" t="s">
        <v>71</v>
      </c>
      <c r="AY333" s="228" t="s">
        <v>110</v>
      </c>
    </row>
    <row r="334" spans="1:51" s="14" customFormat="1" ht="12">
      <c r="A334" s="14"/>
      <c r="B334" s="229"/>
      <c r="C334" s="230"/>
      <c r="D334" s="214" t="s">
        <v>121</v>
      </c>
      <c r="E334" s="231" t="s">
        <v>19</v>
      </c>
      <c r="F334" s="232" t="s">
        <v>335</v>
      </c>
      <c r="G334" s="230"/>
      <c r="H334" s="233">
        <v>2</v>
      </c>
      <c r="I334" s="234"/>
      <c r="J334" s="230"/>
      <c r="K334" s="230"/>
      <c r="L334" s="235"/>
      <c r="M334" s="236"/>
      <c r="N334" s="237"/>
      <c r="O334" s="237"/>
      <c r="P334" s="237"/>
      <c r="Q334" s="237"/>
      <c r="R334" s="237"/>
      <c r="S334" s="237"/>
      <c r="T334" s="238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39" t="s">
        <v>121</v>
      </c>
      <c r="AU334" s="239" t="s">
        <v>81</v>
      </c>
      <c r="AV334" s="14" t="s">
        <v>81</v>
      </c>
      <c r="AW334" s="14" t="s">
        <v>33</v>
      </c>
      <c r="AX334" s="14" t="s">
        <v>79</v>
      </c>
      <c r="AY334" s="239" t="s">
        <v>110</v>
      </c>
    </row>
    <row r="335" spans="1:65" s="2" customFormat="1" ht="24.15" customHeight="1">
      <c r="A335" s="39"/>
      <c r="B335" s="40"/>
      <c r="C335" s="201" t="s">
        <v>340</v>
      </c>
      <c r="D335" s="201" t="s">
        <v>113</v>
      </c>
      <c r="E335" s="202" t="s">
        <v>341</v>
      </c>
      <c r="F335" s="203" t="s">
        <v>342</v>
      </c>
      <c r="G335" s="204" t="s">
        <v>213</v>
      </c>
      <c r="H335" s="205">
        <v>2</v>
      </c>
      <c r="I335" s="206"/>
      <c r="J335" s="207">
        <f>ROUND(I335*H335,2)</f>
        <v>0</v>
      </c>
      <c r="K335" s="203" t="s">
        <v>117</v>
      </c>
      <c r="L335" s="45"/>
      <c r="M335" s="208" t="s">
        <v>19</v>
      </c>
      <c r="N335" s="209" t="s">
        <v>42</v>
      </c>
      <c r="O335" s="85"/>
      <c r="P335" s="210">
        <f>O335*H335</f>
        <v>0</v>
      </c>
      <c r="Q335" s="210">
        <v>0</v>
      </c>
      <c r="R335" s="210">
        <f>Q335*H335</f>
        <v>0</v>
      </c>
      <c r="S335" s="210">
        <v>0</v>
      </c>
      <c r="T335" s="211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12" t="s">
        <v>118</v>
      </c>
      <c r="AT335" s="212" t="s">
        <v>113</v>
      </c>
      <c r="AU335" s="212" t="s">
        <v>81</v>
      </c>
      <c r="AY335" s="18" t="s">
        <v>110</v>
      </c>
      <c r="BE335" s="213">
        <f>IF(N335="základní",J335,0)</f>
        <v>0</v>
      </c>
      <c r="BF335" s="213">
        <f>IF(N335="snížená",J335,0)</f>
        <v>0</v>
      </c>
      <c r="BG335" s="213">
        <f>IF(N335="zákl. přenesená",J335,0)</f>
        <v>0</v>
      </c>
      <c r="BH335" s="213">
        <f>IF(N335="sníž. přenesená",J335,0)</f>
        <v>0</v>
      </c>
      <c r="BI335" s="213">
        <f>IF(N335="nulová",J335,0)</f>
        <v>0</v>
      </c>
      <c r="BJ335" s="18" t="s">
        <v>79</v>
      </c>
      <c r="BK335" s="213">
        <f>ROUND(I335*H335,2)</f>
        <v>0</v>
      </c>
      <c r="BL335" s="18" t="s">
        <v>118</v>
      </c>
      <c r="BM335" s="212" t="s">
        <v>343</v>
      </c>
    </row>
    <row r="336" spans="1:47" s="2" customFormat="1" ht="12">
      <c r="A336" s="39"/>
      <c r="B336" s="40"/>
      <c r="C336" s="41"/>
      <c r="D336" s="214" t="s">
        <v>120</v>
      </c>
      <c r="E336" s="41"/>
      <c r="F336" s="215" t="s">
        <v>342</v>
      </c>
      <c r="G336" s="41"/>
      <c r="H336" s="41"/>
      <c r="I336" s="216"/>
      <c r="J336" s="41"/>
      <c r="K336" s="41"/>
      <c r="L336" s="45"/>
      <c r="M336" s="217"/>
      <c r="N336" s="218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120</v>
      </c>
      <c r="AU336" s="18" t="s">
        <v>81</v>
      </c>
    </row>
    <row r="337" spans="1:51" s="13" customFormat="1" ht="12">
      <c r="A337" s="13"/>
      <c r="B337" s="219"/>
      <c r="C337" s="220"/>
      <c r="D337" s="214" t="s">
        <v>121</v>
      </c>
      <c r="E337" s="221" t="s">
        <v>19</v>
      </c>
      <c r="F337" s="222" t="s">
        <v>122</v>
      </c>
      <c r="G337" s="220"/>
      <c r="H337" s="221" t="s">
        <v>19</v>
      </c>
      <c r="I337" s="223"/>
      <c r="J337" s="220"/>
      <c r="K337" s="220"/>
      <c r="L337" s="224"/>
      <c r="M337" s="225"/>
      <c r="N337" s="226"/>
      <c r="O337" s="226"/>
      <c r="P337" s="226"/>
      <c r="Q337" s="226"/>
      <c r="R337" s="226"/>
      <c r="S337" s="226"/>
      <c r="T337" s="227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28" t="s">
        <v>121</v>
      </c>
      <c r="AU337" s="228" t="s">
        <v>81</v>
      </c>
      <c r="AV337" s="13" t="s">
        <v>79</v>
      </c>
      <c r="AW337" s="13" t="s">
        <v>33</v>
      </c>
      <c r="AX337" s="13" t="s">
        <v>71</v>
      </c>
      <c r="AY337" s="228" t="s">
        <v>110</v>
      </c>
    </row>
    <row r="338" spans="1:51" s="13" customFormat="1" ht="12">
      <c r="A338" s="13"/>
      <c r="B338" s="219"/>
      <c r="C338" s="220"/>
      <c r="D338" s="214" t="s">
        <v>121</v>
      </c>
      <c r="E338" s="221" t="s">
        <v>19</v>
      </c>
      <c r="F338" s="222" t="s">
        <v>344</v>
      </c>
      <c r="G338" s="220"/>
      <c r="H338" s="221" t="s">
        <v>19</v>
      </c>
      <c r="I338" s="223"/>
      <c r="J338" s="220"/>
      <c r="K338" s="220"/>
      <c r="L338" s="224"/>
      <c r="M338" s="225"/>
      <c r="N338" s="226"/>
      <c r="O338" s="226"/>
      <c r="P338" s="226"/>
      <c r="Q338" s="226"/>
      <c r="R338" s="226"/>
      <c r="S338" s="226"/>
      <c r="T338" s="227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28" t="s">
        <v>121</v>
      </c>
      <c r="AU338" s="228" t="s">
        <v>81</v>
      </c>
      <c r="AV338" s="13" t="s">
        <v>79</v>
      </c>
      <c r="AW338" s="13" t="s">
        <v>33</v>
      </c>
      <c r="AX338" s="13" t="s">
        <v>71</v>
      </c>
      <c r="AY338" s="228" t="s">
        <v>110</v>
      </c>
    </row>
    <row r="339" spans="1:51" s="14" customFormat="1" ht="12">
      <c r="A339" s="14"/>
      <c r="B339" s="229"/>
      <c r="C339" s="230"/>
      <c r="D339" s="214" t="s">
        <v>121</v>
      </c>
      <c r="E339" s="231" t="s">
        <v>19</v>
      </c>
      <c r="F339" s="232" t="s">
        <v>345</v>
      </c>
      <c r="G339" s="230"/>
      <c r="H339" s="233">
        <v>2</v>
      </c>
      <c r="I339" s="234"/>
      <c r="J339" s="230"/>
      <c r="K339" s="230"/>
      <c r="L339" s="235"/>
      <c r="M339" s="236"/>
      <c r="N339" s="237"/>
      <c r="O339" s="237"/>
      <c r="P339" s="237"/>
      <c r="Q339" s="237"/>
      <c r="R339" s="237"/>
      <c r="S339" s="237"/>
      <c r="T339" s="238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39" t="s">
        <v>121</v>
      </c>
      <c r="AU339" s="239" t="s">
        <v>81</v>
      </c>
      <c r="AV339" s="14" t="s">
        <v>81</v>
      </c>
      <c r="AW339" s="14" t="s">
        <v>33</v>
      </c>
      <c r="AX339" s="14" t="s">
        <v>79</v>
      </c>
      <c r="AY339" s="239" t="s">
        <v>110</v>
      </c>
    </row>
    <row r="340" spans="1:65" s="2" customFormat="1" ht="16.5" customHeight="1">
      <c r="A340" s="39"/>
      <c r="B340" s="40"/>
      <c r="C340" s="253" t="s">
        <v>214</v>
      </c>
      <c r="D340" s="253" t="s">
        <v>210</v>
      </c>
      <c r="E340" s="254" t="s">
        <v>346</v>
      </c>
      <c r="F340" s="255" t="s">
        <v>347</v>
      </c>
      <c r="G340" s="256" t="s">
        <v>213</v>
      </c>
      <c r="H340" s="257">
        <v>2</v>
      </c>
      <c r="I340" s="258"/>
      <c r="J340" s="259">
        <f>ROUND(I340*H340,2)</f>
        <v>0</v>
      </c>
      <c r="K340" s="255" t="s">
        <v>117</v>
      </c>
      <c r="L340" s="260"/>
      <c r="M340" s="261" t="s">
        <v>19</v>
      </c>
      <c r="N340" s="262" t="s">
        <v>42</v>
      </c>
      <c r="O340" s="85"/>
      <c r="P340" s="210">
        <f>O340*H340</f>
        <v>0</v>
      </c>
      <c r="Q340" s="210">
        <v>0</v>
      </c>
      <c r="R340" s="210">
        <f>Q340*H340</f>
        <v>0</v>
      </c>
      <c r="S340" s="210">
        <v>0</v>
      </c>
      <c r="T340" s="211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12" t="s">
        <v>214</v>
      </c>
      <c r="AT340" s="212" t="s">
        <v>210</v>
      </c>
      <c r="AU340" s="212" t="s">
        <v>81</v>
      </c>
      <c r="AY340" s="18" t="s">
        <v>110</v>
      </c>
      <c r="BE340" s="213">
        <f>IF(N340="základní",J340,0)</f>
        <v>0</v>
      </c>
      <c r="BF340" s="213">
        <f>IF(N340="snížená",J340,0)</f>
        <v>0</v>
      </c>
      <c r="BG340" s="213">
        <f>IF(N340="zákl. přenesená",J340,0)</f>
        <v>0</v>
      </c>
      <c r="BH340" s="213">
        <f>IF(N340="sníž. přenesená",J340,0)</f>
        <v>0</v>
      </c>
      <c r="BI340" s="213">
        <f>IF(N340="nulová",J340,0)</f>
        <v>0</v>
      </c>
      <c r="BJ340" s="18" t="s">
        <v>79</v>
      </c>
      <c r="BK340" s="213">
        <f>ROUND(I340*H340,2)</f>
        <v>0</v>
      </c>
      <c r="BL340" s="18" t="s">
        <v>118</v>
      </c>
      <c r="BM340" s="212" t="s">
        <v>348</v>
      </c>
    </row>
    <row r="341" spans="1:47" s="2" customFormat="1" ht="12">
      <c r="A341" s="39"/>
      <c r="B341" s="40"/>
      <c r="C341" s="41"/>
      <c r="D341" s="214" t="s">
        <v>120</v>
      </c>
      <c r="E341" s="41"/>
      <c r="F341" s="215" t="s">
        <v>347</v>
      </c>
      <c r="G341" s="41"/>
      <c r="H341" s="41"/>
      <c r="I341" s="216"/>
      <c r="J341" s="41"/>
      <c r="K341" s="41"/>
      <c r="L341" s="45"/>
      <c r="M341" s="217"/>
      <c r="N341" s="218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120</v>
      </c>
      <c r="AU341" s="18" t="s">
        <v>81</v>
      </c>
    </row>
    <row r="342" spans="1:51" s="13" customFormat="1" ht="12">
      <c r="A342" s="13"/>
      <c r="B342" s="219"/>
      <c r="C342" s="220"/>
      <c r="D342" s="214" t="s">
        <v>121</v>
      </c>
      <c r="E342" s="221" t="s">
        <v>19</v>
      </c>
      <c r="F342" s="222" t="s">
        <v>122</v>
      </c>
      <c r="G342" s="220"/>
      <c r="H342" s="221" t="s">
        <v>19</v>
      </c>
      <c r="I342" s="223"/>
      <c r="J342" s="220"/>
      <c r="K342" s="220"/>
      <c r="L342" s="224"/>
      <c r="M342" s="225"/>
      <c r="N342" s="226"/>
      <c r="O342" s="226"/>
      <c r="P342" s="226"/>
      <c r="Q342" s="226"/>
      <c r="R342" s="226"/>
      <c r="S342" s="226"/>
      <c r="T342" s="227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28" t="s">
        <v>121</v>
      </c>
      <c r="AU342" s="228" t="s">
        <v>81</v>
      </c>
      <c r="AV342" s="13" t="s">
        <v>79</v>
      </c>
      <c r="AW342" s="13" t="s">
        <v>33</v>
      </c>
      <c r="AX342" s="13" t="s">
        <v>71</v>
      </c>
      <c r="AY342" s="228" t="s">
        <v>110</v>
      </c>
    </row>
    <row r="343" spans="1:51" s="13" customFormat="1" ht="12">
      <c r="A343" s="13"/>
      <c r="B343" s="219"/>
      <c r="C343" s="220"/>
      <c r="D343" s="214" t="s">
        <v>121</v>
      </c>
      <c r="E343" s="221" t="s">
        <v>19</v>
      </c>
      <c r="F343" s="222" t="s">
        <v>251</v>
      </c>
      <c r="G343" s="220"/>
      <c r="H343" s="221" t="s">
        <v>19</v>
      </c>
      <c r="I343" s="223"/>
      <c r="J343" s="220"/>
      <c r="K343" s="220"/>
      <c r="L343" s="224"/>
      <c r="M343" s="225"/>
      <c r="N343" s="226"/>
      <c r="O343" s="226"/>
      <c r="P343" s="226"/>
      <c r="Q343" s="226"/>
      <c r="R343" s="226"/>
      <c r="S343" s="226"/>
      <c r="T343" s="227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28" t="s">
        <v>121</v>
      </c>
      <c r="AU343" s="228" t="s">
        <v>81</v>
      </c>
      <c r="AV343" s="13" t="s">
        <v>79</v>
      </c>
      <c r="AW343" s="13" t="s">
        <v>33</v>
      </c>
      <c r="AX343" s="13" t="s">
        <v>71</v>
      </c>
      <c r="AY343" s="228" t="s">
        <v>110</v>
      </c>
    </row>
    <row r="344" spans="1:51" s="14" customFormat="1" ht="12">
      <c r="A344" s="14"/>
      <c r="B344" s="229"/>
      <c r="C344" s="230"/>
      <c r="D344" s="214" t="s">
        <v>121</v>
      </c>
      <c r="E344" s="231" t="s">
        <v>19</v>
      </c>
      <c r="F344" s="232" t="s">
        <v>345</v>
      </c>
      <c r="G344" s="230"/>
      <c r="H344" s="233">
        <v>2</v>
      </c>
      <c r="I344" s="234"/>
      <c r="J344" s="230"/>
      <c r="K344" s="230"/>
      <c r="L344" s="235"/>
      <c r="M344" s="236"/>
      <c r="N344" s="237"/>
      <c r="O344" s="237"/>
      <c r="P344" s="237"/>
      <c r="Q344" s="237"/>
      <c r="R344" s="237"/>
      <c r="S344" s="237"/>
      <c r="T344" s="238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39" t="s">
        <v>121</v>
      </c>
      <c r="AU344" s="239" t="s">
        <v>81</v>
      </c>
      <c r="AV344" s="14" t="s">
        <v>81</v>
      </c>
      <c r="AW344" s="14" t="s">
        <v>33</v>
      </c>
      <c r="AX344" s="14" t="s">
        <v>79</v>
      </c>
      <c r="AY344" s="239" t="s">
        <v>110</v>
      </c>
    </row>
    <row r="345" spans="1:65" s="2" customFormat="1" ht="24.15" customHeight="1">
      <c r="A345" s="39"/>
      <c r="B345" s="40"/>
      <c r="C345" s="201" t="s">
        <v>349</v>
      </c>
      <c r="D345" s="201" t="s">
        <v>113</v>
      </c>
      <c r="E345" s="202" t="s">
        <v>350</v>
      </c>
      <c r="F345" s="203" t="s">
        <v>351</v>
      </c>
      <c r="G345" s="204" t="s">
        <v>213</v>
      </c>
      <c r="H345" s="205">
        <v>2</v>
      </c>
      <c r="I345" s="206"/>
      <c r="J345" s="207">
        <f>ROUND(I345*H345,2)</f>
        <v>0</v>
      </c>
      <c r="K345" s="203" t="s">
        <v>168</v>
      </c>
      <c r="L345" s="45"/>
      <c r="M345" s="208" t="s">
        <v>19</v>
      </c>
      <c r="N345" s="209" t="s">
        <v>42</v>
      </c>
      <c r="O345" s="85"/>
      <c r="P345" s="210">
        <f>O345*H345</f>
        <v>0</v>
      </c>
      <c r="Q345" s="210">
        <v>0</v>
      </c>
      <c r="R345" s="210">
        <f>Q345*H345</f>
        <v>0</v>
      </c>
      <c r="S345" s="210">
        <v>0</v>
      </c>
      <c r="T345" s="211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12" t="s">
        <v>118</v>
      </c>
      <c r="AT345" s="212" t="s">
        <v>113</v>
      </c>
      <c r="AU345" s="212" t="s">
        <v>81</v>
      </c>
      <c r="AY345" s="18" t="s">
        <v>110</v>
      </c>
      <c r="BE345" s="213">
        <f>IF(N345="základní",J345,0)</f>
        <v>0</v>
      </c>
      <c r="BF345" s="213">
        <f>IF(N345="snížená",J345,0)</f>
        <v>0</v>
      </c>
      <c r="BG345" s="213">
        <f>IF(N345="zákl. přenesená",J345,0)</f>
        <v>0</v>
      </c>
      <c r="BH345" s="213">
        <f>IF(N345="sníž. přenesená",J345,0)</f>
        <v>0</v>
      </c>
      <c r="BI345" s="213">
        <f>IF(N345="nulová",J345,0)</f>
        <v>0</v>
      </c>
      <c r="BJ345" s="18" t="s">
        <v>79</v>
      </c>
      <c r="BK345" s="213">
        <f>ROUND(I345*H345,2)</f>
        <v>0</v>
      </c>
      <c r="BL345" s="18" t="s">
        <v>118</v>
      </c>
      <c r="BM345" s="212" t="s">
        <v>352</v>
      </c>
    </row>
    <row r="346" spans="1:47" s="2" customFormat="1" ht="12">
      <c r="A346" s="39"/>
      <c r="B346" s="40"/>
      <c r="C346" s="41"/>
      <c r="D346" s="214" t="s">
        <v>120</v>
      </c>
      <c r="E346" s="41"/>
      <c r="F346" s="215" t="s">
        <v>353</v>
      </c>
      <c r="G346" s="41"/>
      <c r="H346" s="41"/>
      <c r="I346" s="216"/>
      <c r="J346" s="41"/>
      <c r="K346" s="41"/>
      <c r="L346" s="45"/>
      <c r="M346" s="217"/>
      <c r="N346" s="218"/>
      <c r="O346" s="85"/>
      <c r="P346" s="85"/>
      <c r="Q346" s="85"/>
      <c r="R346" s="85"/>
      <c r="S346" s="85"/>
      <c r="T346" s="86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120</v>
      </c>
      <c r="AU346" s="18" t="s">
        <v>81</v>
      </c>
    </row>
    <row r="347" spans="1:47" s="2" customFormat="1" ht="12">
      <c r="A347" s="39"/>
      <c r="B347" s="40"/>
      <c r="C347" s="41"/>
      <c r="D347" s="251" t="s">
        <v>170</v>
      </c>
      <c r="E347" s="41"/>
      <c r="F347" s="252" t="s">
        <v>354</v>
      </c>
      <c r="G347" s="41"/>
      <c r="H347" s="41"/>
      <c r="I347" s="216"/>
      <c r="J347" s="41"/>
      <c r="K347" s="41"/>
      <c r="L347" s="45"/>
      <c r="M347" s="217"/>
      <c r="N347" s="218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170</v>
      </c>
      <c r="AU347" s="18" t="s">
        <v>81</v>
      </c>
    </row>
    <row r="348" spans="1:51" s="13" customFormat="1" ht="12">
      <c r="A348" s="13"/>
      <c r="B348" s="219"/>
      <c r="C348" s="220"/>
      <c r="D348" s="214" t="s">
        <v>121</v>
      </c>
      <c r="E348" s="221" t="s">
        <v>19</v>
      </c>
      <c r="F348" s="222" t="s">
        <v>122</v>
      </c>
      <c r="G348" s="220"/>
      <c r="H348" s="221" t="s">
        <v>19</v>
      </c>
      <c r="I348" s="223"/>
      <c r="J348" s="220"/>
      <c r="K348" s="220"/>
      <c r="L348" s="224"/>
      <c r="M348" s="225"/>
      <c r="N348" s="226"/>
      <c r="O348" s="226"/>
      <c r="P348" s="226"/>
      <c r="Q348" s="226"/>
      <c r="R348" s="226"/>
      <c r="S348" s="226"/>
      <c r="T348" s="227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28" t="s">
        <v>121</v>
      </c>
      <c r="AU348" s="228" t="s">
        <v>81</v>
      </c>
      <c r="AV348" s="13" t="s">
        <v>79</v>
      </c>
      <c r="AW348" s="13" t="s">
        <v>33</v>
      </c>
      <c r="AX348" s="13" t="s">
        <v>71</v>
      </c>
      <c r="AY348" s="228" t="s">
        <v>110</v>
      </c>
    </row>
    <row r="349" spans="1:51" s="13" customFormat="1" ht="12">
      <c r="A349" s="13"/>
      <c r="B349" s="219"/>
      <c r="C349" s="220"/>
      <c r="D349" s="214" t="s">
        <v>121</v>
      </c>
      <c r="E349" s="221" t="s">
        <v>19</v>
      </c>
      <c r="F349" s="222" t="s">
        <v>344</v>
      </c>
      <c r="G349" s="220"/>
      <c r="H349" s="221" t="s">
        <v>19</v>
      </c>
      <c r="I349" s="223"/>
      <c r="J349" s="220"/>
      <c r="K349" s="220"/>
      <c r="L349" s="224"/>
      <c r="M349" s="225"/>
      <c r="N349" s="226"/>
      <c r="O349" s="226"/>
      <c r="P349" s="226"/>
      <c r="Q349" s="226"/>
      <c r="R349" s="226"/>
      <c r="S349" s="226"/>
      <c r="T349" s="227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28" t="s">
        <v>121</v>
      </c>
      <c r="AU349" s="228" t="s">
        <v>81</v>
      </c>
      <c r="AV349" s="13" t="s">
        <v>79</v>
      </c>
      <c r="AW349" s="13" t="s">
        <v>33</v>
      </c>
      <c r="AX349" s="13" t="s">
        <v>71</v>
      </c>
      <c r="AY349" s="228" t="s">
        <v>110</v>
      </c>
    </row>
    <row r="350" spans="1:51" s="14" customFormat="1" ht="12">
      <c r="A350" s="14"/>
      <c r="B350" s="229"/>
      <c r="C350" s="230"/>
      <c r="D350" s="214" t="s">
        <v>121</v>
      </c>
      <c r="E350" s="231" t="s">
        <v>19</v>
      </c>
      <c r="F350" s="232" t="s">
        <v>355</v>
      </c>
      <c r="G350" s="230"/>
      <c r="H350" s="233">
        <v>1</v>
      </c>
      <c r="I350" s="234"/>
      <c r="J350" s="230"/>
      <c r="K350" s="230"/>
      <c r="L350" s="235"/>
      <c r="M350" s="236"/>
      <c r="N350" s="237"/>
      <c r="O350" s="237"/>
      <c r="P350" s="237"/>
      <c r="Q350" s="237"/>
      <c r="R350" s="237"/>
      <c r="S350" s="237"/>
      <c r="T350" s="238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39" t="s">
        <v>121</v>
      </c>
      <c r="AU350" s="239" t="s">
        <v>81</v>
      </c>
      <c r="AV350" s="14" t="s">
        <v>81</v>
      </c>
      <c r="AW350" s="14" t="s">
        <v>33</v>
      </c>
      <c r="AX350" s="14" t="s">
        <v>71</v>
      </c>
      <c r="AY350" s="239" t="s">
        <v>110</v>
      </c>
    </row>
    <row r="351" spans="1:51" s="14" customFormat="1" ht="12">
      <c r="A351" s="14"/>
      <c r="B351" s="229"/>
      <c r="C351" s="230"/>
      <c r="D351" s="214" t="s">
        <v>121</v>
      </c>
      <c r="E351" s="231" t="s">
        <v>19</v>
      </c>
      <c r="F351" s="232" t="s">
        <v>163</v>
      </c>
      <c r="G351" s="230"/>
      <c r="H351" s="233">
        <v>1</v>
      </c>
      <c r="I351" s="234"/>
      <c r="J351" s="230"/>
      <c r="K351" s="230"/>
      <c r="L351" s="235"/>
      <c r="M351" s="236"/>
      <c r="N351" s="237"/>
      <c r="O351" s="237"/>
      <c r="P351" s="237"/>
      <c r="Q351" s="237"/>
      <c r="R351" s="237"/>
      <c r="S351" s="237"/>
      <c r="T351" s="238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39" t="s">
        <v>121</v>
      </c>
      <c r="AU351" s="239" t="s">
        <v>81</v>
      </c>
      <c r="AV351" s="14" t="s">
        <v>81</v>
      </c>
      <c r="AW351" s="14" t="s">
        <v>33</v>
      </c>
      <c r="AX351" s="14" t="s">
        <v>71</v>
      </c>
      <c r="AY351" s="239" t="s">
        <v>110</v>
      </c>
    </row>
    <row r="352" spans="1:51" s="15" customFormat="1" ht="12">
      <c r="A352" s="15"/>
      <c r="B352" s="240"/>
      <c r="C352" s="241"/>
      <c r="D352" s="214" t="s">
        <v>121</v>
      </c>
      <c r="E352" s="242" t="s">
        <v>19</v>
      </c>
      <c r="F352" s="243" t="s">
        <v>126</v>
      </c>
      <c r="G352" s="241"/>
      <c r="H352" s="244">
        <v>2</v>
      </c>
      <c r="I352" s="245"/>
      <c r="J352" s="241"/>
      <c r="K352" s="241"/>
      <c r="L352" s="246"/>
      <c r="M352" s="247"/>
      <c r="N352" s="248"/>
      <c r="O352" s="248"/>
      <c r="P352" s="248"/>
      <c r="Q352" s="248"/>
      <c r="R352" s="248"/>
      <c r="S352" s="248"/>
      <c r="T352" s="249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50" t="s">
        <v>121</v>
      </c>
      <c r="AU352" s="250" t="s">
        <v>81</v>
      </c>
      <c r="AV352" s="15" t="s">
        <v>127</v>
      </c>
      <c r="AW352" s="15" t="s">
        <v>33</v>
      </c>
      <c r="AX352" s="15" t="s">
        <v>79</v>
      </c>
      <c r="AY352" s="250" t="s">
        <v>110</v>
      </c>
    </row>
    <row r="353" spans="1:65" s="2" customFormat="1" ht="16.5" customHeight="1">
      <c r="A353" s="39"/>
      <c r="B353" s="40"/>
      <c r="C353" s="253" t="s">
        <v>356</v>
      </c>
      <c r="D353" s="253" t="s">
        <v>210</v>
      </c>
      <c r="E353" s="254" t="s">
        <v>357</v>
      </c>
      <c r="F353" s="255" t="s">
        <v>358</v>
      </c>
      <c r="G353" s="256" t="s">
        <v>213</v>
      </c>
      <c r="H353" s="257">
        <v>1</v>
      </c>
      <c r="I353" s="258"/>
      <c r="J353" s="259">
        <f>ROUND(I353*H353,2)</f>
        <v>0</v>
      </c>
      <c r="K353" s="255" t="s">
        <v>117</v>
      </c>
      <c r="L353" s="260"/>
      <c r="M353" s="261" t="s">
        <v>19</v>
      </c>
      <c r="N353" s="262" t="s">
        <v>42</v>
      </c>
      <c r="O353" s="85"/>
      <c r="P353" s="210">
        <f>O353*H353</f>
        <v>0</v>
      </c>
      <c r="Q353" s="210">
        <v>0.015</v>
      </c>
      <c r="R353" s="210">
        <f>Q353*H353</f>
        <v>0.015</v>
      </c>
      <c r="S353" s="210">
        <v>0</v>
      </c>
      <c r="T353" s="211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12" t="s">
        <v>214</v>
      </c>
      <c r="AT353" s="212" t="s">
        <v>210</v>
      </c>
      <c r="AU353" s="212" t="s">
        <v>81</v>
      </c>
      <c r="AY353" s="18" t="s">
        <v>110</v>
      </c>
      <c r="BE353" s="213">
        <f>IF(N353="základní",J353,0)</f>
        <v>0</v>
      </c>
      <c r="BF353" s="213">
        <f>IF(N353="snížená",J353,0)</f>
        <v>0</v>
      </c>
      <c r="BG353" s="213">
        <f>IF(N353="zákl. přenesená",J353,0)</f>
        <v>0</v>
      </c>
      <c r="BH353" s="213">
        <f>IF(N353="sníž. přenesená",J353,0)</f>
        <v>0</v>
      </c>
      <c r="BI353" s="213">
        <f>IF(N353="nulová",J353,0)</f>
        <v>0</v>
      </c>
      <c r="BJ353" s="18" t="s">
        <v>79</v>
      </c>
      <c r="BK353" s="213">
        <f>ROUND(I353*H353,2)</f>
        <v>0</v>
      </c>
      <c r="BL353" s="18" t="s">
        <v>118</v>
      </c>
      <c r="BM353" s="212" t="s">
        <v>359</v>
      </c>
    </row>
    <row r="354" spans="1:47" s="2" customFormat="1" ht="12">
      <c r="A354" s="39"/>
      <c r="B354" s="40"/>
      <c r="C354" s="41"/>
      <c r="D354" s="214" t="s">
        <v>120</v>
      </c>
      <c r="E354" s="41"/>
      <c r="F354" s="215" t="s">
        <v>358</v>
      </c>
      <c r="G354" s="41"/>
      <c r="H354" s="41"/>
      <c r="I354" s="216"/>
      <c r="J354" s="41"/>
      <c r="K354" s="41"/>
      <c r="L354" s="45"/>
      <c r="M354" s="217"/>
      <c r="N354" s="218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120</v>
      </c>
      <c r="AU354" s="18" t="s">
        <v>81</v>
      </c>
    </row>
    <row r="355" spans="1:51" s="13" customFormat="1" ht="12">
      <c r="A355" s="13"/>
      <c r="B355" s="219"/>
      <c r="C355" s="220"/>
      <c r="D355" s="214" t="s">
        <v>121</v>
      </c>
      <c r="E355" s="221" t="s">
        <v>19</v>
      </c>
      <c r="F355" s="222" t="s">
        <v>122</v>
      </c>
      <c r="G355" s="220"/>
      <c r="H355" s="221" t="s">
        <v>19</v>
      </c>
      <c r="I355" s="223"/>
      <c r="J355" s="220"/>
      <c r="K355" s="220"/>
      <c r="L355" s="224"/>
      <c r="M355" s="225"/>
      <c r="N355" s="226"/>
      <c r="O355" s="226"/>
      <c r="P355" s="226"/>
      <c r="Q355" s="226"/>
      <c r="R355" s="226"/>
      <c r="S355" s="226"/>
      <c r="T355" s="227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28" t="s">
        <v>121</v>
      </c>
      <c r="AU355" s="228" t="s">
        <v>81</v>
      </c>
      <c r="AV355" s="13" t="s">
        <v>79</v>
      </c>
      <c r="AW355" s="13" t="s">
        <v>33</v>
      </c>
      <c r="AX355" s="13" t="s">
        <v>71</v>
      </c>
      <c r="AY355" s="228" t="s">
        <v>110</v>
      </c>
    </row>
    <row r="356" spans="1:51" s="13" customFormat="1" ht="12">
      <c r="A356" s="13"/>
      <c r="B356" s="219"/>
      <c r="C356" s="220"/>
      <c r="D356" s="214" t="s">
        <v>121</v>
      </c>
      <c r="E356" s="221" t="s">
        <v>19</v>
      </c>
      <c r="F356" s="222" t="s">
        <v>251</v>
      </c>
      <c r="G356" s="220"/>
      <c r="H356" s="221" t="s">
        <v>19</v>
      </c>
      <c r="I356" s="223"/>
      <c r="J356" s="220"/>
      <c r="K356" s="220"/>
      <c r="L356" s="224"/>
      <c r="M356" s="225"/>
      <c r="N356" s="226"/>
      <c r="O356" s="226"/>
      <c r="P356" s="226"/>
      <c r="Q356" s="226"/>
      <c r="R356" s="226"/>
      <c r="S356" s="226"/>
      <c r="T356" s="227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28" t="s">
        <v>121</v>
      </c>
      <c r="AU356" s="228" t="s">
        <v>81</v>
      </c>
      <c r="AV356" s="13" t="s">
        <v>79</v>
      </c>
      <c r="AW356" s="13" t="s">
        <v>33</v>
      </c>
      <c r="AX356" s="13" t="s">
        <v>71</v>
      </c>
      <c r="AY356" s="228" t="s">
        <v>110</v>
      </c>
    </row>
    <row r="357" spans="1:51" s="14" customFormat="1" ht="12">
      <c r="A357" s="14"/>
      <c r="B357" s="229"/>
      <c r="C357" s="230"/>
      <c r="D357" s="214" t="s">
        <v>121</v>
      </c>
      <c r="E357" s="231" t="s">
        <v>19</v>
      </c>
      <c r="F357" s="232" t="s">
        <v>355</v>
      </c>
      <c r="G357" s="230"/>
      <c r="H357" s="233">
        <v>1</v>
      </c>
      <c r="I357" s="234"/>
      <c r="J357" s="230"/>
      <c r="K357" s="230"/>
      <c r="L357" s="235"/>
      <c r="M357" s="236"/>
      <c r="N357" s="237"/>
      <c r="O357" s="237"/>
      <c r="P357" s="237"/>
      <c r="Q357" s="237"/>
      <c r="R357" s="237"/>
      <c r="S357" s="237"/>
      <c r="T357" s="238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39" t="s">
        <v>121</v>
      </c>
      <c r="AU357" s="239" t="s">
        <v>81</v>
      </c>
      <c r="AV357" s="14" t="s">
        <v>81</v>
      </c>
      <c r="AW357" s="14" t="s">
        <v>33</v>
      </c>
      <c r="AX357" s="14" t="s">
        <v>79</v>
      </c>
      <c r="AY357" s="239" t="s">
        <v>110</v>
      </c>
    </row>
    <row r="358" spans="1:65" s="2" customFormat="1" ht="16.5" customHeight="1">
      <c r="A358" s="39"/>
      <c r="B358" s="40"/>
      <c r="C358" s="253" t="s">
        <v>360</v>
      </c>
      <c r="D358" s="253" t="s">
        <v>210</v>
      </c>
      <c r="E358" s="254" t="s">
        <v>361</v>
      </c>
      <c r="F358" s="255" t="s">
        <v>362</v>
      </c>
      <c r="G358" s="256" t="s">
        <v>213</v>
      </c>
      <c r="H358" s="257">
        <v>1</v>
      </c>
      <c r="I358" s="258"/>
      <c r="J358" s="259">
        <f>ROUND(I358*H358,2)</f>
        <v>0</v>
      </c>
      <c r="K358" s="255" t="s">
        <v>117</v>
      </c>
      <c r="L358" s="260"/>
      <c r="M358" s="261" t="s">
        <v>19</v>
      </c>
      <c r="N358" s="262" t="s">
        <v>42</v>
      </c>
      <c r="O358" s="85"/>
      <c r="P358" s="210">
        <f>O358*H358</f>
        <v>0</v>
      </c>
      <c r="Q358" s="210">
        <v>0.015</v>
      </c>
      <c r="R358" s="210">
        <f>Q358*H358</f>
        <v>0.015</v>
      </c>
      <c r="S358" s="210">
        <v>0</v>
      </c>
      <c r="T358" s="211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12" t="s">
        <v>214</v>
      </c>
      <c r="AT358" s="212" t="s">
        <v>210</v>
      </c>
      <c r="AU358" s="212" t="s">
        <v>81</v>
      </c>
      <c r="AY358" s="18" t="s">
        <v>110</v>
      </c>
      <c r="BE358" s="213">
        <f>IF(N358="základní",J358,0)</f>
        <v>0</v>
      </c>
      <c r="BF358" s="213">
        <f>IF(N358="snížená",J358,0)</f>
        <v>0</v>
      </c>
      <c r="BG358" s="213">
        <f>IF(N358="zákl. přenesená",J358,0)</f>
        <v>0</v>
      </c>
      <c r="BH358" s="213">
        <f>IF(N358="sníž. přenesená",J358,0)</f>
        <v>0</v>
      </c>
      <c r="BI358" s="213">
        <f>IF(N358="nulová",J358,0)</f>
        <v>0</v>
      </c>
      <c r="BJ358" s="18" t="s">
        <v>79</v>
      </c>
      <c r="BK358" s="213">
        <f>ROUND(I358*H358,2)</f>
        <v>0</v>
      </c>
      <c r="BL358" s="18" t="s">
        <v>118</v>
      </c>
      <c r="BM358" s="212" t="s">
        <v>363</v>
      </c>
    </row>
    <row r="359" spans="1:47" s="2" customFormat="1" ht="12">
      <c r="A359" s="39"/>
      <c r="B359" s="40"/>
      <c r="C359" s="41"/>
      <c r="D359" s="214" t="s">
        <v>120</v>
      </c>
      <c r="E359" s="41"/>
      <c r="F359" s="215" t="s">
        <v>362</v>
      </c>
      <c r="G359" s="41"/>
      <c r="H359" s="41"/>
      <c r="I359" s="216"/>
      <c r="J359" s="41"/>
      <c r="K359" s="41"/>
      <c r="L359" s="45"/>
      <c r="M359" s="217"/>
      <c r="N359" s="218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120</v>
      </c>
      <c r="AU359" s="18" t="s">
        <v>81</v>
      </c>
    </row>
    <row r="360" spans="1:51" s="13" customFormat="1" ht="12">
      <c r="A360" s="13"/>
      <c r="B360" s="219"/>
      <c r="C360" s="220"/>
      <c r="D360" s="214" t="s">
        <v>121</v>
      </c>
      <c r="E360" s="221" t="s">
        <v>19</v>
      </c>
      <c r="F360" s="222" t="s">
        <v>122</v>
      </c>
      <c r="G360" s="220"/>
      <c r="H360" s="221" t="s">
        <v>19</v>
      </c>
      <c r="I360" s="223"/>
      <c r="J360" s="220"/>
      <c r="K360" s="220"/>
      <c r="L360" s="224"/>
      <c r="M360" s="225"/>
      <c r="N360" s="226"/>
      <c r="O360" s="226"/>
      <c r="P360" s="226"/>
      <c r="Q360" s="226"/>
      <c r="R360" s="226"/>
      <c r="S360" s="226"/>
      <c r="T360" s="227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28" t="s">
        <v>121</v>
      </c>
      <c r="AU360" s="228" t="s">
        <v>81</v>
      </c>
      <c r="AV360" s="13" t="s">
        <v>79</v>
      </c>
      <c r="AW360" s="13" t="s">
        <v>33</v>
      </c>
      <c r="AX360" s="13" t="s">
        <v>71</v>
      </c>
      <c r="AY360" s="228" t="s">
        <v>110</v>
      </c>
    </row>
    <row r="361" spans="1:51" s="13" customFormat="1" ht="12">
      <c r="A361" s="13"/>
      <c r="B361" s="219"/>
      <c r="C361" s="220"/>
      <c r="D361" s="214" t="s">
        <v>121</v>
      </c>
      <c r="E361" s="221" t="s">
        <v>19</v>
      </c>
      <c r="F361" s="222" t="s">
        <v>251</v>
      </c>
      <c r="G361" s="220"/>
      <c r="H361" s="221" t="s">
        <v>19</v>
      </c>
      <c r="I361" s="223"/>
      <c r="J361" s="220"/>
      <c r="K361" s="220"/>
      <c r="L361" s="224"/>
      <c r="M361" s="225"/>
      <c r="N361" s="226"/>
      <c r="O361" s="226"/>
      <c r="P361" s="226"/>
      <c r="Q361" s="226"/>
      <c r="R361" s="226"/>
      <c r="S361" s="226"/>
      <c r="T361" s="227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28" t="s">
        <v>121</v>
      </c>
      <c r="AU361" s="228" t="s">
        <v>81</v>
      </c>
      <c r="AV361" s="13" t="s">
        <v>79</v>
      </c>
      <c r="AW361" s="13" t="s">
        <v>33</v>
      </c>
      <c r="AX361" s="13" t="s">
        <v>71</v>
      </c>
      <c r="AY361" s="228" t="s">
        <v>110</v>
      </c>
    </row>
    <row r="362" spans="1:51" s="14" customFormat="1" ht="12">
      <c r="A362" s="14"/>
      <c r="B362" s="229"/>
      <c r="C362" s="230"/>
      <c r="D362" s="214" t="s">
        <v>121</v>
      </c>
      <c r="E362" s="231" t="s">
        <v>19</v>
      </c>
      <c r="F362" s="232" t="s">
        <v>163</v>
      </c>
      <c r="G362" s="230"/>
      <c r="H362" s="233">
        <v>1</v>
      </c>
      <c r="I362" s="234"/>
      <c r="J362" s="230"/>
      <c r="K362" s="230"/>
      <c r="L362" s="235"/>
      <c r="M362" s="236"/>
      <c r="N362" s="237"/>
      <c r="O362" s="237"/>
      <c r="P362" s="237"/>
      <c r="Q362" s="237"/>
      <c r="R362" s="237"/>
      <c r="S362" s="237"/>
      <c r="T362" s="238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39" t="s">
        <v>121</v>
      </c>
      <c r="AU362" s="239" t="s">
        <v>81</v>
      </c>
      <c r="AV362" s="14" t="s">
        <v>81</v>
      </c>
      <c r="AW362" s="14" t="s">
        <v>33</v>
      </c>
      <c r="AX362" s="14" t="s">
        <v>79</v>
      </c>
      <c r="AY362" s="239" t="s">
        <v>110</v>
      </c>
    </row>
    <row r="363" spans="1:65" s="2" customFormat="1" ht="16.5" customHeight="1">
      <c r="A363" s="39"/>
      <c r="B363" s="40"/>
      <c r="C363" s="201" t="s">
        <v>364</v>
      </c>
      <c r="D363" s="201" t="s">
        <v>113</v>
      </c>
      <c r="E363" s="202" t="s">
        <v>365</v>
      </c>
      <c r="F363" s="203" t="s">
        <v>366</v>
      </c>
      <c r="G363" s="204" t="s">
        <v>213</v>
      </c>
      <c r="H363" s="205">
        <v>2</v>
      </c>
      <c r="I363" s="206"/>
      <c r="J363" s="207">
        <f>ROUND(I363*H363,2)</f>
        <v>0</v>
      </c>
      <c r="K363" s="203" t="s">
        <v>117</v>
      </c>
      <c r="L363" s="45"/>
      <c r="M363" s="208" t="s">
        <v>19</v>
      </c>
      <c r="N363" s="209" t="s">
        <v>42</v>
      </c>
      <c r="O363" s="85"/>
      <c r="P363" s="210">
        <f>O363*H363</f>
        <v>0</v>
      </c>
      <c r="Q363" s="210">
        <v>0</v>
      </c>
      <c r="R363" s="210">
        <f>Q363*H363</f>
        <v>0</v>
      </c>
      <c r="S363" s="210">
        <v>0</v>
      </c>
      <c r="T363" s="211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12" t="s">
        <v>118</v>
      </c>
      <c r="AT363" s="212" t="s">
        <v>113</v>
      </c>
      <c r="AU363" s="212" t="s">
        <v>81</v>
      </c>
      <c r="AY363" s="18" t="s">
        <v>110</v>
      </c>
      <c r="BE363" s="213">
        <f>IF(N363="základní",J363,0)</f>
        <v>0</v>
      </c>
      <c r="BF363" s="213">
        <f>IF(N363="snížená",J363,0)</f>
        <v>0</v>
      </c>
      <c r="BG363" s="213">
        <f>IF(N363="zákl. přenesená",J363,0)</f>
        <v>0</v>
      </c>
      <c r="BH363" s="213">
        <f>IF(N363="sníž. přenesená",J363,0)</f>
        <v>0</v>
      </c>
      <c r="BI363" s="213">
        <f>IF(N363="nulová",J363,0)</f>
        <v>0</v>
      </c>
      <c r="BJ363" s="18" t="s">
        <v>79</v>
      </c>
      <c r="BK363" s="213">
        <f>ROUND(I363*H363,2)</f>
        <v>0</v>
      </c>
      <c r="BL363" s="18" t="s">
        <v>118</v>
      </c>
      <c r="BM363" s="212" t="s">
        <v>367</v>
      </c>
    </row>
    <row r="364" spans="1:47" s="2" customFormat="1" ht="12">
      <c r="A364" s="39"/>
      <c r="B364" s="40"/>
      <c r="C364" s="41"/>
      <c r="D364" s="214" t="s">
        <v>120</v>
      </c>
      <c r="E364" s="41"/>
      <c r="F364" s="215" t="s">
        <v>366</v>
      </c>
      <c r="G364" s="41"/>
      <c r="H364" s="41"/>
      <c r="I364" s="216"/>
      <c r="J364" s="41"/>
      <c r="K364" s="41"/>
      <c r="L364" s="45"/>
      <c r="M364" s="217"/>
      <c r="N364" s="218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120</v>
      </c>
      <c r="AU364" s="18" t="s">
        <v>81</v>
      </c>
    </row>
    <row r="365" spans="1:51" s="13" customFormat="1" ht="12">
      <c r="A365" s="13"/>
      <c r="B365" s="219"/>
      <c r="C365" s="220"/>
      <c r="D365" s="214" t="s">
        <v>121</v>
      </c>
      <c r="E365" s="221" t="s">
        <v>19</v>
      </c>
      <c r="F365" s="222" t="s">
        <v>122</v>
      </c>
      <c r="G365" s="220"/>
      <c r="H365" s="221" t="s">
        <v>19</v>
      </c>
      <c r="I365" s="223"/>
      <c r="J365" s="220"/>
      <c r="K365" s="220"/>
      <c r="L365" s="224"/>
      <c r="M365" s="225"/>
      <c r="N365" s="226"/>
      <c r="O365" s="226"/>
      <c r="P365" s="226"/>
      <c r="Q365" s="226"/>
      <c r="R365" s="226"/>
      <c r="S365" s="226"/>
      <c r="T365" s="227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28" t="s">
        <v>121</v>
      </c>
      <c r="AU365" s="228" t="s">
        <v>81</v>
      </c>
      <c r="AV365" s="13" t="s">
        <v>79</v>
      </c>
      <c r="AW365" s="13" t="s">
        <v>33</v>
      </c>
      <c r="AX365" s="13" t="s">
        <v>71</v>
      </c>
      <c r="AY365" s="228" t="s">
        <v>110</v>
      </c>
    </row>
    <row r="366" spans="1:51" s="13" customFormat="1" ht="12">
      <c r="A366" s="13"/>
      <c r="B366" s="219"/>
      <c r="C366" s="220"/>
      <c r="D366" s="214" t="s">
        <v>121</v>
      </c>
      <c r="E366" s="221" t="s">
        <v>19</v>
      </c>
      <c r="F366" s="222" t="s">
        <v>344</v>
      </c>
      <c r="G366" s="220"/>
      <c r="H366" s="221" t="s">
        <v>19</v>
      </c>
      <c r="I366" s="223"/>
      <c r="J366" s="220"/>
      <c r="K366" s="220"/>
      <c r="L366" s="224"/>
      <c r="M366" s="225"/>
      <c r="N366" s="226"/>
      <c r="O366" s="226"/>
      <c r="P366" s="226"/>
      <c r="Q366" s="226"/>
      <c r="R366" s="226"/>
      <c r="S366" s="226"/>
      <c r="T366" s="227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28" t="s">
        <v>121</v>
      </c>
      <c r="AU366" s="228" t="s">
        <v>81</v>
      </c>
      <c r="AV366" s="13" t="s">
        <v>79</v>
      </c>
      <c r="AW366" s="13" t="s">
        <v>33</v>
      </c>
      <c r="AX366" s="13" t="s">
        <v>71</v>
      </c>
      <c r="AY366" s="228" t="s">
        <v>110</v>
      </c>
    </row>
    <row r="367" spans="1:51" s="14" customFormat="1" ht="12">
      <c r="A367" s="14"/>
      <c r="B367" s="229"/>
      <c r="C367" s="230"/>
      <c r="D367" s="214" t="s">
        <v>121</v>
      </c>
      <c r="E367" s="231" t="s">
        <v>19</v>
      </c>
      <c r="F367" s="232" t="s">
        <v>368</v>
      </c>
      <c r="G367" s="230"/>
      <c r="H367" s="233">
        <v>2</v>
      </c>
      <c r="I367" s="234"/>
      <c r="J367" s="230"/>
      <c r="K367" s="230"/>
      <c r="L367" s="235"/>
      <c r="M367" s="236"/>
      <c r="N367" s="237"/>
      <c r="O367" s="237"/>
      <c r="P367" s="237"/>
      <c r="Q367" s="237"/>
      <c r="R367" s="237"/>
      <c r="S367" s="237"/>
      <c r="T367" s="238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39" t="s">
        <v>121</v>
      </c>
      <c r="AU367" s="239" t="s">
        <v>81</v>
      </c>
      <c r="AV367" s="14" t="s">
        <v>81</v>
      </c>
      <c r="AW367" s="14" t="s">
        <v>33</v>
      </c>
      <c r="AX367" s="14" t="s">
        <v>79</v>
      </c>
      <c r="AY367" s="239" t="s">
        <v>110</v>
      </c>
    </row>
    <row r="368" spans="1:65" s="2" customFormat="1" ht="16.5" customHeight="1">
      <c r="A368" s="39"/>
      <c r="B368" s="40"/>
      <c r="C368" s="253" t="s">
        <v>369</v>
      </c>
      <c r="D368" s="253" t="s">
        <v>210</v>
      </c>
      <c r="E368" s="254" t="s">
        <v>370</v>
      </c>
      <c r="F368" s="255" t="s">
        <v>371</v>
      </c>
      <c r="G368" s="256" t="s">
        <v>213</v>
      </c>
      <c r="H368" s="257">
        <v>2</v>
      </c>
      <c r="I368" s="258"/>
      <c r="J368" s="259">
        <f>ROUND(I368*H368,2)</f>
        <v>0</v>
      </c>
      <c r="K368" s="255" t="s">
        <v>117</v>
      </c>
      <c r="L368" s="260"/>
      <c r="M368" s="261" t="s">
        <v>19</v>
      </c>
      <c r="N368" s="262" t="s">
        <v>42</v>
      </c>
      <c r="O368" s="85"/>
      <c r="P368" s="210">
        <f>O368*H368</f>
        <v>0</v>
      </c>
      <c r="Q368" s="210">
        <v>0.25</v>
      </c>
      <c r="R368" s="210">
        <f>Q368*H368</f>
        <v>0.5</v>
      </c>
      <c r="S368" s="210">
        <v>0</v>
      </c>
      <c r="T368" s="211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12" t="s">
        <v>214</v>
      </c>
      <c r="AT368" s="212" t="s">
        <v>210</v>
      </c>
      <c r="AU368" s="212" t="s">
        <v>81</v>
      </c>
      <c r="AY368" s="18" t="s">
        <v>110</v>
      </c>
      <c r="BE368" s="213">
        <f>IF(N368="základní",J368,0)</f>
        <v>0</v>
      </c>
      <c r="BF368" s="213">
        <f>IF(N368="snížená",J368,0)</f>
        <v>0</v>
      </c>
      <c r="BG368" s="213">
        <f>IF(N368="zákl. přenesená",J368,0)</f>
        <v>0</v>
      </c>
      <c r="BH368" s="213">
        <f>IF(N368="sníž. přenesená",J368,0)</f>
        <v>0</v>
      </c>
      <c r="BI368" s="213">
        <f>IF(N368="nulová",J368,0)</f>
        <v>0</v>
      </c>
      <c r="BJ368" s="18" t="s">
        <v>79</v>
      </c>
      <c r="BK368" s="213">
        <f>ROUND(I368*H368,2)</f>
        <v>0</v>
      </c>
      <c r="BL368" s="18" t="s">
        <v>118</v>
      </c>
      <c r="BM368" s="212" t="s">
        <v>372</v>
      </c>
    </row>
    <row r="369" spans="1:47" s="2" customFormat="1" ht="12">
      <c r="A369" s="39"/>
      <c r="B369" s="40"/>
      <c r="C369" s="41"/>
      <c r="D369" s="214" t="s">
        <v>120</v>
      </c>
      <c r="E369" s="41"/>
      <c r="F369" s="215" t="s">
        <v>371</v>
      </c>
      <c r="G369" s="41"/>
      <c r="H369" s="41"/>
      <c r="I369" s="216"/>
      <c r="J369" s="41"/>
      <c r="K369" s="41"/>
      <c r="L369" s="45"/>
      <c r="M369" s="217"/>
      <c r="N369" s="218"/>
      <c r="O369" s="85"/>
      <c r="P369" s="85"/>
      <c r="Q369" s="85"/>
      <c r="R369" s="85"/>
      <c r="S369" s="85"/>
      <c r="T369" s="86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120</v>
      </c>
      <c r="AU369" s="18" t="s">
        <v>81</v>
      </c>
    </row>
    <row r="370" spans="1:51" s="13" customFormat="1" ht="12">
      <c r="A370" s="13"/>
      <c r="B370" s="219"/>
      <c r="C370" s="220"/>
      <c r="D370" s="214" t="s">
        <v>121</v>
      </c>
      <c r="E370" s="221" t="s">
        <v>19</v>
      </c>
      <c r="F370" s="222" t="s">
        <v>122</v>
      </c>
      <c r="G370" s="220"/>
      <c r="H370" s="221" t="s">
        <v>19</v>
      </c>
      <c r="I370" s="223"/>
      <c r="J370" s="220"/>
      <c r="K370" s="220"/>
      <c r="L370" s="224"/>
      <c r="M370" s="225"/>
      <c r="N370" s="226"/>
      <c r="O370" s="226"/>
      <c r="P370" s="226"/>
      <c r="Q370" s="226"/>
      <c r="R370" s="226"/>
      <c r="S370" s="226"/>
      <c r="T370" s="22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28" t="s">
        <v>121</v>
      </c>
      <c r="AU370" s="228" t="s">
        <v>81</v>
      </c>
      <c r="AV370" s="13" t="s">
        <v>79</v>
      </c>
      <c r="AW370" s="13" t="s">
        <v>33</v>
      </c>
      <c r="AX370" s="13" t="s">
        <v>71</v>
      </c>
      <c r="AY370" s="228" t="s">
        <v>110</v>
      </c>
    </row>
    <row r="371" spans="1:51" s="13" customFormat="1" ht="12">
      <c r="A371" s="13"/>
      <c r="B371" s="219"/>
      <c r="C371" s="220"/>
      <c r="D371" s="214" t="s">
        <v>121</v>
      </c>
      <c r="E371" s="221" t="s">
        <v>19</v>
      </c>
      <c r="F371" s="222" t="s">
        <v>251</v>
      </c>
      <c r="G371" s="220"/>
      <c r="H371" s="221" t="s">
        <v>19</v>
      </c>
      <c r="I371" s="223"/>
      <c r="J371" s="220"/>
      <c r="K371" s="220"/>
      <c r="L371" s="224"/>
      <c r="M371" s="225"/>
      <c r="N371" s="226"/>
      <c r="O371" s="226"/>
      <c r="P371" s="226"/>
      <c r="Q371" s="226"/>
      <c r="R371" s="226"/>
      <c r="S371" s="226"/>
      <c r="T371" s="227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28" t="s">
        <v>121</v>
      </c>
      <c r="AU371" s="228" t="s">
        <v>81</v>
      </c>
      <c r="AV371" s="13" t="s">
        <v>79</v>
      </c>
      <c r="AW371" s="13" t="s">
        <v>33</v>
      </c>
      <c r="AX371" s="13" t="s">
        <v>71</v>
      </c>
      <c r="AY371" s="228" t="s">
        <v>110</v>
      </c>
    </row>
    <row r="372" spans="1:51" s="14" customFormat="1" ht="12">
      <c r="A372" s="14"/>
      <c r="B372" s="229"/>
      <c r="C372" s="230"/>
      <c r="D372" s="214" t="s">
        <v>121</v>
      </c>
      <c r="E372" s="231" t="s">
        <v>19</v>
      </c>
      <c r="F372" s="232" t="s">
        <v>368</v>
      </c>
      <c r="G372" s="230"/>
      <c r="H372" s="233">
        <v>2</v>
      </c>
      <c r="I372" s="234"/>
      <c r="J372" s="230"/>
      <c r="K372" s="230"/>
      <c r="L372" s="235"/>
      <c r="M372" s="236"/>
      <c r="N372" s="237"/>
      <c r="O372" s="237"/>
      <c r="P372" s="237"/>
      <c r="Q372" s="237"/>
      <c r="R372" s="237"/>
      <c r="S372" s="237"/>
      <c r="T372" s="238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39" t="s">
        <v>121</v>
      </c>
      <c r="AU372" s="239" t="s">
        <v>81</v>
      </c>
      <c r="AV372" s="14" t="s">
        <v>81</v>
      </c>
      <c r="AW372" s="14" t="s">
        <v>33</v>
      </c>
      <c r="AX372" s="14" t="s">
        <v>79</v>
      </c>
      <c r="AY372" s="239" t="s">
        <v>110</v>
      </c>
    </row>
    <row r="373" spans="1:65" s="2" customFormat="1" ht="16.5" customHeight="1">
      <c r="A373" s="39"/>
      <c r="B373" s="40"/>
      <c r="C373" s="201" t="s">
        <v>373</v>
      </c>
      <c r="D373" s="201" t="s">
        <v>113</v>
      </c>
      <c r="E373" s="202" t="s">
        <v>374</v>
      </c>
      <c r="F373" s="203" t="s">
        <v>375</v>
      </c>
      <c r="G373" s="204" t="s">
        <v>213</v>
      </c>
      <c r="H373" s="205">
        <v>2</v>
      </c>
      <c r="I373" s="206"/>
      <c r="J373" s="207">
        <f>ROUND(I373*H373,2)</f>
        <v>0</v>
      </c>
      <c r="K373" s="203" t="s">
        <v>117</v>
      </c>
      <c r="L373" s="45"/>
      <c r="M373" s="208" t="s">
        <v>19</v>
      </c>
      <c r="N373" s="209" t="s">
        <v>42</v>
      </c>
      <c r="O373" s="85"/>
      <c r="P373" s="210">
        <f>O373*H373</f>
        <v>0</v>
      </c>
      <c r="Q373" s="210">
        <v>0</v>
      </c>
      <c r="R373" s="210">
        <f>Q373*H373</f>
        <v>0</v>
      </c>
      <c r="S373" s="210">
        <v>0</v>
      </c>
      <c r="T373" s="211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12" t="s">
        <v>118</v>
      </c>
      <c r="AT373" s="212" t="s">
        <v>113</v>
      </c>
      <c r="AU373" s="212" t="s">
        <v>81</v>
      </c>
      <c r="AY373" s="18" t="s">
        <v>110</v>
      </c>
      <c r="BE373" s="213">
        <f>IF(N373="základní",J373,0)</f>
        <v>0</v>
      </c>
      <c r="BF373" s="213">
        <f>IF(N373="snížená",J373,0)</f>
        <v>0</v>
      </c>
      <c r="BG373" s="213">
        <f>IF(N373="zákl. přenesená",J373,0)</f>
        <v>0</v>
      </c>
      <c r="BH373" s="213">
        <f>IF(N373="sníž. přenesená",J373,0)</f>
        <v>0</v>
      </c>
      <c r="BI373" s="213">
        <f>IF(N373="nulová",J373,0)</f>
        <v>0</v>
      </c>
      <c r="BJ373" s="18" t="s">
        <v>79</v>
      </c>
      <c r="BK373" s="213">
        <f>ROUND(I373*H373,2)</f>
        <v>0</v>
      </c>
      <c r="BL373" s="18" t="s">
        <v>118</v>
      </c>
      <c r="BM373" s="212" t="s">
        <v>376</v>
      </c>
    </row>
    <row r="374" spans="1:47" s="2" customFormat="1" ht="12">
      <c r="A374" s="39"/>
      <c r="B374" s="40"/>
      <c r="C374" s="41"/>
      <c r="D374" s="214" t="s">
        <v>120</v>
      </c>
      <c r="E374" s="41"/>
      <c r="F374" s="215" t="s">
        <v>377</v>
      </c>
      <c r="G374" s="41"/>
      <c r="H374" s="41"/>
      <c r="I374" s="216"/>
      <c r="J374" s="41"/>
      <c r="K374" s="41"/>
      <c r="L374" s="45"/>
      <c r="M374" s="217"/>
      <c r="N374" s="218"/>
      <c r="O374" s="85"/>
      <c r="P374" s="85"/>
      <c r="Q374" s="85"/>
      <c r="R374" s="85"/>
      <c r="S374" s="85"/>
      <c r="T374" s="86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120</v>
      </c>
      <c r="AU374" s="18" t="s">
        <v>81</v>
      </c>
    </row>
    <row r="375" spans="1:51" s="13" customFormat="1" ht="12">
      <c r="A375" s="13"/>
      <c r="B375" s="219"/>
      <c r="C375" s="220"/>
      <c r="D375" s="214" t="s">
        <v>121</v>
      </c>
      <c r="E375" s="221" t="s">
        <v>19</v>
      </c>
      <c r="F375" s="222" t="s">
        <v>122</v>
      </c>
      <c r="G375" s="220"/>
      <c r="H375" s="221" t="s">
        <v>19</v>
      </c>
      <c r="I375" s="223"/>
      <c r="J375" s="220"/>
      <c r="K375" s="220"/>
      <c r="L375" s="224"/>
      <c r="M375" s="225"/>
      <c r="N375" s="226"/>
      <c r="O375" s="226"/>
      <c r="P375" s="226"/>
      <c r="Q375" s="226"/>
      <c r="R375" s="226"/>
      <c r="S375" s="226"/>
      <c r="T375" s="227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28" t="s">
        <v>121</v>
      </c>
      <c r="AU375" s="228" t="s">
        <v>81</v>
      </c>
      <c r="AV375" s="13" t="s">
        <v>79</v>
      </c>
      <c r="AW375" s="13" t="s">
        <v>33</v>
      </c>
      <c r="AX375" s="13" t="s">
        <v>71</v>
      </c>
      <c r="AY375" s="228" t="s">
        <v>110</v>
      </c>
    </row>
    <row r="376" spans="1:51" s="13" customFormat="1" ht="12">
      <c r="A376" s="13"/>
      <c r="B376" s="219"/>
      <c r="C376" s="220"/>
      <c r="D376" s="214" t="s">
        <v>121</v>
      </c>
      <c r="E376" s="221" t="s">
        <v>19</v>
      </c>
      <c r="F376" s="222" t="s">
        <v>378</v>
      </c>
      <c r="G376" s="220"/>
      <c r="H376" s="221" t="s">
        <v>19</v>
      </c>
      <c r="I376" s="223"/>
      <c r="J376" s="220"/>
      <c r="K376" s="220"/>
      <c r="L376" s="224"/>
      <c r="M376" s="225"/>
      <c r="N376" s="226"/>
      <c r="O376" s="226"/>
      <c r="P376" s="226"/>
      <c r="Q376" s="226"/>
      <c r="R376" s="226"/>
      <c r="S376" s="226"/>
      <c r="T376" s="227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28" t="s">
        <v>121</v>
      </c>
      <c r="AU376" s="228" t="s">
        <v>81</v>
      </c>
      <c r="AV376" s="13" t="s">
        <v>79</v>
      </c>
      <c r="AW376" s="13" t="s">
        <v>33</v>
      </c>
      <c r="AX376" s="13" t="s">
        <v>71</v>
      </c>
      <c r="AY376" s="228" t="s">
        <v>110</v>
      </c>
    </row>
    <row r="377" spans="1:51" s="14" customFormat="1" ht="12">
      <c r="A377" s="14"/>
      <c r="B377" s="229"/>
      <c r="C377" s="230"/>
      <c r="D377" s="214" t="s">
        <v>121</v>
      </c>
      <c r="E377" s="231" t="s">
        <v>19</v>
      </c>
      <c r="F377" s="232" t="s">
        <v>379</v>
      </c>
      <c r="G377" s="230"/>
      <c r="H377" s="233">
        <v>2</v>
      </c>
      <c r="I377" s="234"/>
      <c r="J377" s="230"/>
      <c r="K377" s="230"/>
      <c r="L377" s="235"/>
      <c r="M377" s="236"/>
      <c r="N377" s="237"/>
      <c r="O377" s="237"/>
      <c r="P377" s="237"/>
      <c r="Q377" s="237"/>
      <c r="R377" s="237"/>
      <c r="S377" s="237"/>
      <c r="T377" s="238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39" t="s">
        <v>121</v>
      </c>
      <c r="AU377" s="239" t="s">
        <v>81</v>
      </c>
      <c r="AV377" s="14" t="s">
        <v>81</v>
      </c>
      <c r="AW377" s="14" t="s">
        <v>33</v>
      </c>
      <c r="AX377" s="14" t="s">
        <v>79</v>
      </c>
      <c r="AY377" s="239" t="s">
        <v>110</v>
      </c>
    </row>
    <row r="378" spans="1:65" s="2" customFormat="1" ht="16.5" customHeight="1">
      <c r="A378" s="39"/>
      <c r="B378" s="40"/>
      <c r="C378" s="253" t="s">
        <v>380</v>
      </c>
      <c r="D378" s="253" t="s">
        <v>210</v>
      </c>
      <c r="E378" s="254" t="s">
        <v>381</v>
      </c>
      <c r="F378" s="255" t="s">
        <v>382</v>
      </c>
      <c r="G378" s="256" t="s">
        <v>213</v>
      </c>
      <c r="H378" s="257">
        <v>2</v>
      </c>
      <c r="I378" s="258"/>
      <c r="J378" s="259">
        <f>ROUND(I378*H378,2)</f>
        <v>0</v>
      </c>
      <c r="K378" s="255" t="s">
        <v>117</v>
      </c>
      <c r="L378" s="260"/>
      <c r="M378" s="261" t="s">
        <v>19</v>
      </c>
      <c r="N378" s="262" t="s">
        <v>42</v>
      </c>
      <c r="O378" s="85"/>
      <c r="P378" s="210">
        <f>O378*H378</f>
        <v>0</v>
      </c>
      <c r="Q378" s="210">
        <v>0.0015</v>
      </c>
      <c r="R378" s="210">
        <f>Q378*H378</f>
        <v>0.003</v>
      </c>
      <c r="S378" s="210">
        <v>0</v>
      </c>
      <c r="T378" s="211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12" t="s">
        <v>214</v>
      </c>
      <c r="AT378" s="212" t="s">
        <v>210</v>
      </c>
      <c r="AU378" s="212" t="s">
        <v>81</v>
      </c>
      <c r="AY378" s="18" t="s">
        <v>110</v>
      </c>
      <c r="BE378" s="213">
        <f>IF(N378="základní",J378,0)</f>
        <v>0</v>
      </c>
      <c r="BF378" s="213">
        <f>IF(N378="snížená",J378,0)</f>
        <v>0</v>
      </c>
      <c r="BG378" s="213">
        <f>IF(N378="zákl. přenesená",J378,0)</f>
        <v>0</v>
      </c>
      <c r="BH378" s="213">
        <f>IF(N378="sníž. přenesená",J378,0)</f>
        <v>0</v>
      </c>
      <c r="BI378" s="213">
        <f>IF(N378="nulová",J378,0)</f>
        <v>0</v>
      </c>
      <c r="BJ378" s="18" t="s">
        <v>79</v>
      </c>
      <c r="BK378" s="213">
        <f>ROUND(I378*H378,2)</f>
        <v>0</v>
      </c>
      <c r="BL378" s="18" t="s">
        <v>118</v>
      </c>
      <c r="BM378" s="212" t="s">
        <v>383</v>
      </c>
    </row>
    <row r="379" spans="1:47" s="2" customFormat="1" ht="12">
      <c r="A379" s="39"/>
      <c r="B379" s="40"/>
      <c r="C379" s="41"/>
      <c r="D379" s="214" t="s">
        <v>120</v>
      </c>
      <c r="E379" s="41"/>
      <c r="F379" s="215" t="s">
        <v>382</v>
      </c>
      <c r="G379" s="41"/>
      <c r="H379" s="41"/>
      <c r="I379" s="216"/>
      <c r="J379" s="41"/>
      <c r="K379" s="41"/>
      <c r="L379" s="45"/>
      <c r="M379" s="217"/>
      <c r="N379" s="218"/>
      <c r="O379" s="85"/>
      <c r="P379" s="85"/>
      <c r="Q379" s="85"/>
      <c r="R379" s="85"/>
      <c r="S379" s="85"/>
      <c r="T379" s="86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120</v>
      </c>
      <c r="AU379" s="18" t="s">
        <v>81</v>
      </c>
    </row>
    <row r="380" spans="1:51" s="13" customFormat="1" ht="12">
      <c r="A380" s="13"/>
      <c r="B380" s="219"/>
      <c r="C380" s="220"/>
      <c r="D380" s="214" t="s">
        <v>121</v>
      </c>
      <c r="E380" s="221" t="s">
        <v>19</v>
      </c>
      <c r="F380" s="222" t="s">
        <v>122</v>
      </c>
      <c r="G380" s="220"/>
      <c r="H380" s="221" t="s">
        <v>19</v>
      </c>
      <c r="I380" s="223"/>
      <c r="J380" s="220"/>
      <c r="K380" s="220"/>
      <c r="L380" s="224"/>
      <c r="M380" s="225"/>
      <c r="N380" s="226"/>
      <c r="O380" s="226"/>
      <c r="P380" s="226"/>
      <c r="Q380" s="226"/>
      <c r="R380" s="226"/>
      <c r="S380" s="226"/>
      <c r="T380" s="227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28" t="s">
        <v>121</v>
      </c>
      <c r="AU380" s="228" t="s">
        <v>81</v>
      </c>
      <c r="AV380" s="13" t="s">
        <v>79</v>
      </c>
      <c r="AW380" s="13" t="s">
        <v>33</v>
      </c>
      <c r="AX380" s="13" t="s">
        <v>71</v>
      </c>
      <c r="AY380" s="228" t="s">
        <v>110</v>
      </c>
    </row>
    <row r="381" spans="1:51" s="13" customFormat="1" ht="12">
      <c r="A381" s="13"/>
      <c r="B381" s="219"/>
      <c r="C381" s="220"/>
      <c r="D381" s="214" t="s">
        <v>121</v>
      </c>
      <c r="E381" s="221" t="s">
        <v>19</v>
      </c>
      <c r="F381" s="222" t="s">
        <v>251</v>
      </c>
      <c r="G381" s="220"/>
      <c r="H381" s="221" t="s">
        <v>19</v>
      </c>
      <c r="I381" s="223"/>
      <c r="J381" s="220"/>
      <c r="K381" s="220"/>
      <c r="L381" s="224"/>
      <c r="M381" s="225"/>
      <c r="N381" s="226"/>
      <c r="O381" s="226"/>
      <c r="P381" s="226"/>
      <c r="Q381" s="226"/>
      <c r="R381" s="226"/>
      <c r="S381" s="226"/>
      <c r="T381" s="227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28" t="s">
        <v>121</v>
      </c>
      <c r="AU381" s="228" t="s">
        <v>81</v>
      </c>
      <c r="AV381" s="13" t="s">
        <v>79</v>
      </c>
      <c r="AW381" s="13" t="s">
        <v>33</v>
      </c>
      <c r="AX381" s="13" t="s">
        <v>71</v>
      </c>
      <c r="AY381" s="228" t="s">
        <v>110</v>
      </c>
    </row>
    <row r="382" spans="1:51" s="14" customFormat="1" ht="12">
      <c r="A382" s="14"/>
      <c r="B382" s="229"/>
      <c r="C382" s="230"/>
      <c r="D382" s="214" t="s">
        <v>121</v>
      </c>
      <c r="E382" s="231" t="s">
        <v>19</v>
      </c>
      <c r="F382" s="232" t="s">
        <v>379</v>
      </c>
      <c r="G382" s="230"/>
      <c r="H382" s="233">
        <v>2</v>
      </c>
      <c r="I382" s="234"/>
      <c r="J382" s="230"/>
      <c r="K382" s="230"/>
      <c r="L382" s="235"/>
      <c r="M382" s="236"/>
      <c r="N382" s="237"/>
      <c r="O382" s="237"/>
      <c r="P382" s="237"/>
      <c r="Q382" s="237"/>
      <c r="R382" s="237"/>
      <c r="S382" s="237"/>
      <c r="T382" s="238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39" t="s">
        <v>121</v>
      </c>
      <c r="AU382" s="239" t="s">
        <v>81</v>
      </c>
      <c r="AV382" s="14" t="s">
        <v>81</v>
      </c>
      <c r="AW382" s="14" t="s">
        <v>33</v>
      </c>
      <c r="AX382" s="14" t="s">
        <v>79</v>
      </c>
      <c r="AY382" s="239" t="s">
        <v>110</v>
      </c>
    </row>
    <row r="383" spans="1:65" s="2" customFormat="1" ht="16.5" customHeight="1">
      <c r="A383" s="39"/>
      <c r="B383" s="40"/>
      <c r="C383" s="201" t="s">
        <v>384</v>
      </c>
      <c r="D383" s="201" t="s">
        <v>113</v>
      </c>
      <c r="E383" s="202" t="s">
        <v>385</v>
      </c>
      <c r="F383" s="203" t="s">
        <v>386</v>
      </c>
      <c r="G383" s="204" t="s">
        <v>213</v>
      </c>
      <c r="H383" s="205">
        <v>10</v>
      </c>
      <c r="I383" s="206"/>
      <c r="J383" s="207">
        <f>ROUND(I383*H383,2)</f>
        <v>0</v>
      </c>
      <c r="K383" s="203" t="s">
        <v>117</v>
      </c>
      <c r="L383" s="45"/>
      <c r="M383" s="208" t="s">
        <v>19</v>
      </c>
      <c r="N383" s="209" t="s">
        <v>42</v>
      </c>
      <c r="O383" s="85"/>
      <c r="P383" s="210">
        <f>O383*H383</f>
        <v>0</v>
      </c>
      <c r="Q383" s="210">
        <v>0</v>
      </c>
      <c r="R383" s="210">
        <f>Q383*H383</f>
        <v>0</v>
      </c>
      <c r="S383" s="210">
        <v>0</v>
      </c>
      <c r="T383" s="211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12" t="s">
        <v>118</v>
      </c>
      <c r="AT383" s="212" t="s">
        <v>113</v>
      </c>
      <c r="AU383" s="212" t="s">
        <v>81</v>
      </c>
      <c r="AY383" s="18" t="s">
        <v>110</v>
      </c>
      <c r="BE383" s="213">
        <f>IF(N383="základní",J383,0)</f>
        <v>0</v>
      </c>
      <c r="BF383" s="213">
        <f>IF(N383="snížená",J383,0)</f>
        <v>0</v>
      </c>
      <c r="BG383" s="213">
        <f>IF(N383="zákl. přenesená",J383,0)</f>
        <v>0</v>
      </c>
      <c r="BH383" s="213">
        <f>IF(N383="sníž. přenesená",J383,0)</f>
        <v>0</v>
      </c>
      <c r="BI383" s="213">
        <f>IF(N383="nulová",J383,0)</f>
        <v>0</v>
      </c>
      <c r="BJ383" s="18" t="s">
        <v>79</v>
      </c>
      <c r="BK383" s="213">
        <f>ROUND(I383*H383,2)</f>
        <v>0</v>
      </c>
      <c r="BL383" s="18" t="s">
        <v>118</v>
      </c>
      <c r="BM383" s="212" t="s">
        <v>387</v>
      </c>
    </row>
    <row r="384" spans="1:47" s="2" customFormat="1" ht="12">
      <c r="A384" s="39"/>
      <c r="B384" s="40"/>
      <c r="C384" s="41"/>
      <c r="D384" s="214" t="s">
        <v>120</v>
      </c>
      <c r="E384" s="41"/>
      <c r="F384" s="215" t="s">
        <v>388</v>
      </c>
      <c r="G384" s="41"/>
      <c r="H384" s="41"/>
      <c r="I384" s="216"/>
      <c r="J384" s="41"/>
      <c r="K384" s="41"/>
      <c r="L384" s="45"/>
      <c r="M384" s="217"/>
      <c r="N384" s="218"/>
      <c r="O384" s="85"/>
      <c r="P384" s="85"/>
      <c r="Q384" s="85"/>
      <c r="R384" s="85"/>
      <c r="S384" s="85"/>
      <c r="T384" s="86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120</v>
      </c>
      <c r="AU384" s="18" t="s">
        <v>81</v>
      </c>
    </row>
    <row r="385" spans="1:51" s="13" customFormat="1" ht="12">
      <c r="A385" s="13"/>
      <c r="B385" s="219"/>
      <c r="C385" s="220"/>
      <c r="D385" s="214" t="s">
        <v>121</v>
      </c>
      <c r="E385" s="221" t="s">
        <v>19</v>
      </c>
      <c r="F385" s="222" t="s">
        <v>122</v>
      </c>
      <c r="G385" s="220"/>
      <c r="H385" s="221" t="s">
        <v>19</v>
      </c>
      <c r="I385" s="223"/>
      <c r="J385" s="220"/>
      <c r="K385" s="220"/>
      <c r="L385" s="224"/>
      <c r="M385" s="225"/>
      <c r="N385" s="226"/>
      <c r="O385" s="226"/>
      <c r="P385" s="226"/>
      <c r="Q385" s="226"/>
      <c r="R385" s="226"/>
      <c r="S385" s="226"/>
      <c r="T385" s="227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28" t="s">
        <v>121</v>
      </c>
      <c r="AU385" s="228" t="s">
        <v>81</v>
      </c>
      <c r="AV385" s="13" t="s">
        <v>79</v>
      </c>
      <c r="AW385" s="13" t="s">
        <v>33</v>
      </c>
      <c r="AX385" s="13" t="s">
        <v>71</v>
      </c>
      <c r="AY385" s="228" t="s">
        <v>110</v>
      </c>
    </row>
    <row r="386" spans="1:51" s="13" customFormat="1" ht="12">
      <c r="A386" s="13"/>
      <c r="B386" s="219"/>
      <c r="C386" s="220"/>
      <c r="D386" s="214" t="s">
        <v>121</v>
      </c>
      <c r="E386" s="221" t="s">
        <v>19</v>
      </c>
      <c r="F386" s="222" t="s">
        <v>246</v>
      </c>
      <c r="G386" s="220"/>
      <c r="H386" s="221" t="s">
        <v>19</v>
      </c>
      <c r="I386" s="223"/>
      <c r="J386" s="220"/>
      <c r="K386" s="220"/>
      <c r="L386" s="224"/>
      <c r="M386" s="225"/>
      <c r="N386" s="226"/>
      <c r="O386" s="226"/>
      <c r="P386" s="226"/>
      <c r="Q386" s="226"/>
      <c r="R386" s="226"/>
      <c r="S386" s="226"/>
      <c r="T386" s="227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28" t="s">
        <v>121</v>
      </c>
      <c r="AU386" s="228" t="s">
        <v>81</v>
      </c>
      <c r="AV386" s="13" t="s">
        <v>79</v>
      </c>
      <c r="AW386" s="13" t="s">
        <v>33</v>
      </c>
      <c r="AX386" s="13" t="s">
        <v>71</v>
      </c>
      <c r="AY386" s="228" t="s">
        <v>110</v>
      </c>
    </row>
    <row r="387" spans="1:51" s="13" customFormat="1" ht="12">
      <c r="A387" s="13"/>
      <c r="B387" s="219"/>
      <c r="C387" s="220"/>
      <c r="D387" s="214" t="s">
        <v>121</v>
      </c>
      <c r="E387" s="221" t="s">
        <v>19</v>
      </c>
      <c r="F387" s="222" t="s">
        <v>389</v>
      </c>
      <c r="G387" s="220"/>
      <c r="H387" s="221" t="s">
        <v>19</v>
      </c>
      <c r="I387" s="223"/>
      <c r="J387" s="220"/>
      <c r="K387" s="220"/>
      <c r="L387" s="224"/>
      <c r="M387" s="225"/>
      <c r="N387" s="226"/>
      <c r="O387" s="226"/>
      <c r="P387" s="226"/>
      <c r="Q387" s="226"/>
      <c r="R387" s="226"/>
      <c r="S387" s="226"/>
      <c r="T387" s="227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28" t="s">
        <v>121</v>
      </c>
      <c r="AU387" s="228" t="s">
        <v>81</v>
      </c>
      <c r="AV387" s="13" t="s">
        <v>79</v>
      </c>
      <c r="AW387" s="13" t="s">
        <v>33</v>
      </c>
      <c r="AX387" s="13" t="s">
        <v>71</v>
      </c>
      <c r="AY387" s="228" t="s">
        <v>110</v>
      </c>
    </row>
    <row r="388" spans="1:51" s="14" customFormat="1" ht="12">
      <c r="A388" s="14"/>
      <c r="B388" s="229"/>
      <c r="C388" s="230"/>
      <c r="D388" s="214" t="s">
        <v>121</v>
      </c>
      <c r="E388" s="231" t="s">
        <v>19</v>
      </c>
      <c r="F388" s="232" t="s">
        <v>390</v>
      </c>
      <c r="G388" s="230"/>
      <c r="H388" s="233">
        <v>1</v>
      </c>
      <c r="I388" s="234"/>
      <c r="J388" s="230"/>
      <c r="K388" s="230"/>
      <c r="L388" s="235"/>
      <c r="M388" s="236"/>
      <c r="N388" s="237"/>
      <c r="O388" s="237"/>
      <c r="P388" s="237"/>
      <c r="Q388" s="237"/>
      <c r="R388" s="237"/>
      <c r="S388" s="237"/>
      <c r="T388" s="238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39" t="s">
        <v>121</v>
      </c>
      <c r="AU388" s="239" t="s">
        <v>81</v>
      </c>
      <c r="AV388" s="14" t="s">
        <v>81</v>
      </c>
      <c r="AW388" s="14" t="s">
        <v>33</v>
      </c>
      <c r="AX388" s="14" t="s">
        <v>71</v>
      </c>
      <c r="AY388" s="239" t="s">
        <v>110</v>
      </c>
    </row>
    <row r="389" spans="1:51" s="14" customFormat="1" ht="12">
      <c r="A389" s="14"/>
      <c r="B389" s="229"/>
      <c r="C389" s="230"/>
      <c r="D389" s="214" t="s">
        <v>121</v>
      </c>
      <c r="E389" s="231" t="s">
        <v>19</v>
      </c>
      <c r="F389" s="232" t="s">
        <v>391</v>
      </c>
      <c r="G389" s="230"/>
      <c r="H389" s="233">
        <v>1</v>
      </c>
      <c r="I389" s="234"/>
      <c r="J389" s="230"/>
      <c r="K389" s="230"/>
      <c r="L389" s="235"/>
      <c r="M389" s="236"/>
      <c r="N389" s="237"/>
      <c r="O389" s="237"/>
      <c r="P389" s="237"/>
      <c r="Q389" s="237"/>
      <c r="R389" s="237"/>
      <c r="S389" s="237"/>
      <c r="T389" s="238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39" t="s">
        <v>121</v>
      </c>
      <c r="AU389" s="239" t="s">
        <v>81</v>
      </c>
      <c r="AV389" s="14" t="s">
        <v>81</v>
      </c>
      <c r="AW389" s="14" t="s">
        <v>33</v>
      </c>
      <c r="AX389" s="14" t="s">
        <v>71</v>
      </c>
      <c r="AY389" s="239" t="s">
        <v>110</v>
      </c>
    </row>
    <row r="390" spans="1:51" s="14" customFormat="1" ht="12">
      <c r="A390" s="14"/>
      <c r="B390" s="229"/>
      <c r="C390" s="230"/>
      <c r="D390" s="214" t="s">
        <v>121</v>
      </c>
      <c r="E390" s="231" t="s">
        <v>19</v>
      </c>
      <c r="F390" s="232" t="s">
        <v>392</v>
      </c>
      <c r="G390" s="230"/>
      <c r="H390" s="233">
        <v>1</v>
      </c>
      <c r="I390" s="234"/>
      <c r="J390" s="230"/>
      <c r="K390" s="230"/>
      <c r="L390" s="235"/>
      <c r="M390" s="236"/>
      <c r="N390" s="237"/>
      <c r="O390" s="237"/>
      <c r="P390" s="237"/>
      <c r="Q390" s="237"/>
      <c r="R390" s="237"/>
      <c r="S390" s="237"/>
      <c r="T390" s="238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39" t="s">
        <v>121</v>
      </c>
      <c r="AU390" s="239" t="s">
        <v>81</v>
      </c>
      <c r="AV390" s="14" t="s">
        <v>81</v>
      </c>
      <c r="AW390" s="14" t="s">
        <v>33</v>
      </c>
      <c r="AX390" s="14" t="s">
        <v>71</v>
      </c>
      <c r="AY390" s="239" t="s">
        <v>110</v>
      </c>
    </row>
    <row r="391" spans="1:51" s="13" customFormat="1" ht="12">
      <c r="A391" s="13"/>
      <c r="B391" s="219"/>
      <c r="C391" s="220"/>
      <c r="D391" s="214" t="s">
        <v>121</v>
      </c>
      <c r="E391" s="221" t="s">
        <v>19</v>
      </c>
      <c r="F391" s="222" t="s">
        <v>393</v>
      </c>
      <c r="G391" s="220"/>
      <c r="H391" s="221" t="s">
        <v>19</v>
      </c>
      <c r="I391" s="223"/>
      <c r="J391" s="220"/>
      <c r="K391" s="220"/>
      <c r="L391" s="224"/>
      <c r="M391" s="225"/>
      <c r="N391" s="226"/>
      <c r="O391" s="226"/>
      <c r="P391" s="226"/>
      <c r="Q391" s="226"/>
      <c r="R391" s="226"/>
      <c r="S391" s="226"/>
      <c r="T391" s="227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28" t="s">
        <v>121</v>
      </c>
      <c r="AU391" s="228" t="s">
        <v>81</v>
      </c>
      <c r="AV391" s="13" t="s">
        <v>79</v>
      </c>
      <c r="AW391" s="13" t="s">
        <v>33</v>
      </c>
      <c r="AX391" s="13" t="s">
        <v>71</v>
      </c>
      <c r="AY391" s="228" t="s">
        <v>110</v>
      </c>
    </row>
    <row r="392" spans="1:51" s="14" customFormat="1" ht="12">
      <c r="A392" s="14"/>
      <c r="B392" s="229"/>
      <c r="C392" s="230"/>
      <c r="D392" s="214" t="s">
        <v>121</v>
      </c>
      <c r="E392" s="231" t="s">
        <v>19</v>
      </c>
      <c r="F392" s="232" t="s">
        <v>390</v>
      </c>
      <c r="G392" s="230"/>
      <c r="H392" s="233">
        <v>1</v>
      </c>
      <c r="I392" s="234"/>
      <c r="J392" s="230"/>
      <c r="K392" s="230"/>
      <c r="L392" s="235"/>
      <c r="M392" s="236"/>
      <c r="N392" s="237"/>
      <c r="O392" s="237"/>
      <c r="P392" s="237"/>
      <c r="Q392" s="237"/>
      <c r="R392" s="237"/>
      <c r="S392" s="237"/>
      <c r="T392" s="238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39" t="s">
        <v>121</v>
      </c>
      <c r="AU392" s="239" t="s">
        <v>81</v>
      </c>
      <c r="AV392" s="14" t="s">
        <v>81</v>
      </c>
      <c r="AW392" s="14" t="s">
        <v>33</v>
      </c>
      <c r="AX392" s="14" t="s">
        <v>71</v>
      </c>
      <c r="AY392" s="239" t="s">
        <v>110</v>
      </c>
    </row>
    <row r="393" spans="1:51" s="14" customFormat="1" ht="12">
      <c r="A393" s="14"/>
      <c r="B393" s="229"/>
      <c r="C393" s="230"/>
      <c r="D393" s="214" t="s">
        <v>121</v>
      </c>
      <c r="E393" s="231" t="s">
        <v>19</v>
      </c>
      <c r="F393" s="232" t="s">
        <v>394</v>
      </c>
      <c r="G393" s="230"/>
      <c r="H393" s="233">
        <v>4</v>
      </c>
      <c r="I393" s="234"/>
      <c r="J393" s="230"/>
      <c r="K393" s="230"/>
      <c r="L393" s="235"/>
      <c r="M393" s="236"/>
      <c r="N393" s="237"/>
      <c r="O393" s="237"/>
      <c r="P393" s="237"/>
      <c r="Q393" s="237"/>
      <c r="R393" s="237"/>
      <c r="S393" s="237"/>
      <c r="T393" s="238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39" t="s">
        <v>121</v>
      </c>
      <c r="AU393" s="239" t="s">
        <v>81</v>
      </c>
      <c r="AV393" s="14" t="s">
        <v>81</v>
      </c>
      <c r="AW393" s="14" t="s">
        <v>33</v>
      </c>
      <c r="AX393" s="14" t="s">
        <v>71</v>
      </c>
      <c r="AY393" s="239" t="s">
        <v>110</v>
      </c>
    </row>
    <row r="394" spans="1:51" s="14" customFormat="1" ht="12">
      <c r="A394" s="14"/>
      <c r="B394" s="229"/>
      <c r="C394" s="230"/>
      <c r="D394" s="214" t="s">
        <v>121</v>
      </c>
      <c r="E394" s="231" t="s">
        <v>19</v>
      </c>
      <c r="F394" s="232" t="s">
        <v>395</v>
      </c>
      <c r="G394" s="230"/>
      <c r="H394" s="233">
        <v>2</v>
      </c>
      <c r="I394" s="234"/>
      <c r="J394" s="230"/>
      <c r="K394" s="230"/>
      <c r="L394" s="235"/>
      <c r="M394" s="236"/>
      <c r="N394" s="237"/>
      <c r="O394" s="237"/>
      <c r="P394" s="237"/>
      <c r="Q394" s="237"/>
      <c r="R394" s="237"/>
      <c r="S394" s="237"/>
      <c r="T394" s="238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39" t="s">
        <v>121</v>
      </c>
      <c r="AU394" s="239" t="s">
        <v>81</v>
      </c>
      <c r="AV394" s="14" t="s">
        <v>81</v>
      </c>
      <c r="AW394" s="14" t="s">
        <v>33</v>
      </c>
      <c r="AX394" s="14" t="s">
        <v>71</v>
      </c>
      <c r="AY394" s="239" t="s">
        <v>110</v>
      </c>
    </row>
    <row r="395" spans="1:51" s="15" customFormat="1" ht="12">
      <c r="A395" s="15"/>
      <c r="B395" s="240"/>
      <c r="C395" s="241"/>
      <c r="D395" s="214" t="s">
        <v>121</v>
      </c>
      <c r="E395" s="242" t="s">
        <v>19</v>
      </c>
      <c r="F395" s="243" t="s">
        <v>126</v>
      </c>
      <c r="G395" s="241"/>
      <c r="H395" s="244">
        <v>10</v>
      </c>
      <c r="I395" s="245"/>
      <c r="J395" s="241"/>
      <c r="K395" s="241"/>
      <c r="L395" s="246"/>
      <c r="M395" s="247"/>
      <c r="N395" s="248"/>
      <c r="O395" s="248"/>
      <c r="P395" s="248"/>
      <c r="Q395" s="248"/>
      <c r="R395" s="248"/>
      <c r="S395" s="248"/>
      <c r="T395" s="249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50" t="s">
        <v>121</v>
      </c>
      <c r="AU395" s="250" t="s">
        <v>81</v>
      </c>
      <c r="AV395" s="15" t="s">
        <v>127</v>
      </c>
      <c r="AW395" s="15" t="s">
        <v>33</v>
      </c>
      <c r="AX395" s="15" t="s">
        <v>79</v>
      </c>
      <c r="AY395" s="250" t="s">
        <v>110</v>
      </c>
    </row>
    <row r="396" spans="1:65" s="2" customFormat="1" ht="16.5" customHeight="1">
      <c r="A396" s="39"/>
      <c r="B396" s="40"/>
      <c r="C396" s="253" t="s">
        <v>396</v>
      </c>
      <c r="D396" s="253" t="s">
        <v>210</v>
      </c>
      <c r="E396" s="254" t="s">
        <v>397</v>
      </c>
      <c r="F396" s="255" t="s">
        <v>398</v>
      </c>
      <c r="G396" s="256" t="s">
        <v>213</v>
      </c>
      <c r="H396" s="257">
        <v>2</v>
      </c>
      <c r="I396" s="258"/>
      <c r="J396" s="259">
        <f>ROUND(I396*H396,2)</f>
        <v>0</v>
      </c>
      <c r="K396" s="255" t="s">
        <v>117</v>
      </c>
      <c r="L396" s="260"/>
      <c r="M396" s="261" t="s">
        <v>19</v>
      </c>
      <c r="N396" s="262" t="s">
        <v>42</v>
      </c>
      <c r="O396" s="85"/>
      <c r="P396" s="210">
        <f>O396*H396</f>
        <v>0</v>
      </c>
      <c r="Q396" s="210">
        <v>0.15</v>
      </c>
      <c r="R396" s="210">
        <f>Q396*H396</f>
        <v>0.3</v>
      </c>
      <c r="S396" s="210">
        <v>0</v>
      </c>
      <c r="T396" s="211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12" t="s">
        <v>214</v>
      </c>
      <c r="AT396" s="212" t="s">
        <v>210</v>
      </c>
      <c r="AU396" s="212" t="s">
        <v>81</v>
      </c>
      <c r="AY396" s="18" t="s">
        <v>110</v>
      </c>
      <c r="BE396" s="213">
        <f>IF(N396="základní",J396,0)</f>
        <v>0</v>
      </c>
      <c r="BF396" s="213">
        <f>IF(N396="snížená",J396,0)</f>
        <v>0</v>
      </c>
      <c r="BG396" s="213">
        <f>IF(N396="zákl. přenesená",J396,0)</f>
        <v>0</v>
      </c>
      <c r="BH396" s="213">
        <f>IF(N396="sníž. přenesená",J396,0)</f>
        <v>0</v>
      </c>
      <c r="BI396" s="213">
        <f>IF(N396="nulová",J396,0)</f>
        <v>0</v>
      </c>
      <c r="BJ396" s="18" t="s">
        <v>79</v>
      </c>
      <c r="BK396" s="213">
        <f>ROUND(I396*H396,2)</f>
        <v>0</v>
      </c>
      <c r="BL396" s="18" t="s">
        <v>118</v>
      </c>
      <c r="BM396" s="212" t="s">
        <v>399</v>
      </c>
    </row>
    <row r="397" spans="1:47" s="2" customFormat="1" ht="12">
      <c r="A397" s="39"/>
      <c r="B397" s="40"/>
      <c r="C397" s="41"/>
      <c r="D397" s="214" t="s">
        <v>120</v>
      </c>
      <c r="E397" s="41"/>
      <c r="F397" s="215" t="s">
        <v>398</v>
      </c>
      <c r="G397" s="41"/>
      <c r="H397" s="41"/>
      <c r="I397" s="216"/>
      <c r="J397" s="41"/>
      <c r="K397" s="41"/>
      <c r="L397" s="45"/>
      <c r="M397" s="217"/>
      <c r="N397" s="218"/>
      <c r="O397" s="85"/>
      <c r="P397" s="85"/>
      <c r="Q397" s="85"/>
      <c r="R397" s="85"/>
      <c r="S397" s="85"/>
      <c r="T397" s="86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120</v>
      </c>
      <c r="AU397" s="18" t="s">
        <v>81</v>
      </c>
    </row>
    <row r="398" spans="1:51" s="13" customFormat="1" ht="12">
      <c r="A398" s="13"/>
      <c r="B398" s="219"/>
      <c r="C398" s="220"/>
      <c r="D398" s="214" t="s">
        <v>121</v>
      </c>
      <c r="E398" s="221" t="s">
        <v>19</v>
      </c>
      <c r="F398" s="222" t="s">
        <v>122</v>
      </c>
      <c r="G398" s="220"/>
      <c r="H398" s="221" t="s">
        <v>19</v>
      </c>
      <c r="I398" s="223"/>
      <c r="J398" s="220"/>
      <c r="K398" s="220"/>
      <c r="L398" s="224"/>
      <c r="M398" s="225"/>
      <c r="N398" s="226"/>
      <c r="O398" s="226"/>
      <c r="P398" s="226"/>
      <c r="Q398" s="226"/>
      <c r="R398" s="226"/>
      <c r="S398" s="226"/>
      <c r="T398" s="227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28" t="s">
        <v>121</v>
      </c>
      <c r="AU398" s="228" t="s">
        <v>81</v>
      </c>
      <c r="AV398" s="13" t="s">
        <v>79</v>
      </c>
      <c r="AW398" s="13" t="s">
        <v>33</v>
      </c>
      <c r="AX398" s="13" t="s">
        <v>71</v>
      </c>
      <c r="AY398" s="228" t="s">
        <v>110</v>
      </c>
    </row>
    <row r="399" spans="1:51" s="13" customFormat="1" ht="12">
      <c r="A399" s="13"/>
      <c r="B399" s="219"/>
      <c r="C399" s="220"/>
      <c r="D399" s="214" t="s">
        <v>121</v>
      </c>
      <c r="E399" s="221" t="s">
        <v>19</v>
      </c>
      <c r="F399" s="222" t="s">
        <v>246</v>
      </c>
      <c r="G399" s="220"/>
      <c r="H399" s="221" t="s">
        <v>19</v>
      </c>
      <c r="I399" s="223"/>
      <c r="J399" s="220"/>
      <c r="K399" s="220"/>
      <c r="L399" s="224"/>
      <c r="M399" s="225"/>
      <c r="N399" s="226"/>
      <c r="O399" s="226"/>
      <c r="P399" s="226"/>
      <c r="Q399" s="226"/>
      <c r="R399" s="226"/>
      <c r="S399" s="226"/>
      <c r="T399" s="227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28" t="s">
        <v>121</v>
      </c>
      <c r="AU399" s="228" t="s">
        <v>81</v>
      </c>
      <c r="AV399" s="13" t="s">
        <v>79</v>
      </c>
      <c r="AW399" s="13" t="s">
        <v>33</v>
      </c>
      <c r="AX399" s="13" t="s">
        <v>71</v>
      </c>
      <c r="AY399" s="228" t="s">
        <v>110</v>
      </c>
    </row>
    <row r="400" spans="1:51" s="14" customFormat="1" ht="12">
      <c r="A400" s="14"/>
      <c r="B400" s="229"/>
      <c r="C400" s="230"/>
      <c r="D400" s="214" t="s">
        <v>121</v>
      </c>
      <c r="E400" s="231" t="s">
        <v>19</v>
      </c>
      <c r="F400" s="232" t="s">
        <v>400</v>
      </c>
      <c r="G400" s="230"/>
      <c r="H400" s="233">
        <v>1</v>
      </c>
      <c r="I400" s="234"/>
      <c r="J400" s="230"/>
      <c r="K400" s="230"/>
      <c r="L400" s="235"/>
      <c r="M400" s="236"/>
      <c r="N400" s="237"/>
      <c r="O400" s="237"/>
      <c r="P400" s="237"/>
      <c r="Q400" s="237"/>
      <c r="R400" s="237"/>
      <c r="S400" s="237"/>
      <c r="T400" s="238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39" t="s">
        <v>121</v>
      </c>
      <c r="AU400" s="239" t="s">
        <v>81</v>
      </c>
      <c r="AV400" s="14" t="s">
        <v>81</v>
      </c>
      <c r="AW400" s="14" t="s">
        <v>33</v>
      </c>
      <c r="AX400" s="14" t="s">
        <v>71</v>
      </c>
      <c r="AY400" s="239" t="s">
        <v>110</v>
      </c>
    </row>
    <row r="401" spans="1:51" s="14" customFormat="1" ht="12">
      <c r="A401" s="14"/>
      <c r="B401" s="229"/>
      <c r="C401" s="230"/>
      <c r="D401" s="214" t="s">
        <v>121</v>
      </c>
      <c r="E401" s="231" t="s">
        <v>19</v>
      </c>
      <c r="F401" s="232" t="s">
        <v>401</v>
      </c>
      <c r="G401" s="230"/>
      <c r="H401" s="233">
        <v>1</v>
      </c>
      <c r="I401" s="234"/>
      <c r="J401" s="230"/>
      <c r="K401" s="230"/>
      <c r="L401" s="235"/>
      <c r="M401" s="236"/>
      <c r="N401" s="237"/>
      <c r="O401" s="237"/>
      <c r="P401" s="237"/>
      <c r="Q401" s="237"/>
      <c r="R401" s="237"/>
      <c r="S401" s="237"/>
      <c r="T401" s="238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39" t="s">
        <v>121</v>
      </c>
      <c r="AU401" s="239" t="s">
        <v>81</v>
      </c>
      <c r="AV401" s="14" t="s">
        <v>81</v>
      </c>
      <c r="AW401" s="14" t="s">
        <v>33</v>
      </c>
      <c r="AX401" s="14" t="s">
        <v>71</v>
      </c>
      <c r="AY401" s="239" t="s">
        <v>110</v>
      </c>
    </row>
    <row r="402" spans="1:51" s="15" customFormat="1" ht="12">
      <c r="A402" s="15"/>
      <c r="B402" s="240"/>
      <c r="C402" s="241"/>
      <c r="D402" s="214" t="s">
        <v>121</v>
      </c>
      <c r="E402" s="242" t="s">
        <v>19</v>
      </c>
      <c r="F402" s="243" t="s">
        <v>126</v>
      </c>
      <c r="G402" s="241"/>
      <c r="H402" s="244">
        <v>2</v>
      </c>
      <c r="I402" s="245"/>
      <c r="J402" s="241"/>
      <c r="K402" s="241"/>
      <c r="L402" s="246"/>
      <c r="M402" s="247"/>
      <c r="N402" s="248"/>
      <c r="O402" s="248"/>
      <c r="P402" s="248"/>
      <c r="Q402" s="248"/>
      <c r="R402" s="248"/>
      <c r="S402" s="248"/>
      <c r="T402" s="249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50" t="s">
        <v>121</v>
      </c>
      <c r="AU402" s="250" t="s">
        <v>81</v>
      </c>
      <c r="AV402" s="15" t="s">
        <v>127</v>
      </c>
      <c r="AW402" s="15" t="s">
        <v>33</v>
      </c>
      <c r="AX402" s="15" t="s">
        <v>79</v>
      </c>
      <c r="AY402" s="250" t="s">
        <v>110</v>
      </c>
    </row>
    <row r="403" spans="1:65" s="2" customFormat="1" ht="21.75" customHeight="1">
      <c r="A403" s="39"/>
      <c r="B403" s="40"/>
      <c r="C403" s="253" t="s">
        <v>402</v>
      </c>
      <c r="D403" s="253" t="s">
        <v>210</v>
      </c>
      <c r="E403" s="254" t="s">
        <v>403</v>
      </c>
      <c r="F403" s="255" t="s">
        <v>404</v>
      </c>
      <c r="G403" s="256" t="s">
        <v>213</v>
      </c>
      <c r="H403" s="257">
        <v>5</v>
      </c>
      <c r="I403" s="258"/>
      <c r="J403" s="259">
        <f>ROUND(I403*H403,2)</f>
        <v>0</v>
      </c>
      <c r="K403" s="255" t="s">
        <v>117</v>
      </c>
      <c r="L403" s="260"/>
      <c r="M403" s="261" t="s">
        <v>19</v>
      </c>
      <c r="N403" s="262" t="s">
        <v>42</v>
      </c>
      <c r="O403" s="85"/>
      <c r="P403" s="210">
        <f>O403*H403</f>
        <v>0</v>
      </c>
      <c r="Q403" s="210">
        <v>0.15</v>
      </c>
      <c r="R403" s="210">
        <f>Q403*H403</f>
        <v>0.75</v>
      </c>
      <c r="S403" s="210">
        <v>0</v>
      </c>
      <c r="T403" s="211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12" t="s">
        <v>214</v>
      </c>
      <c r="AT403" s="212" t="s">
        <v>210</v>
      </c>
      <c r="AU403" s="212" t="s">
        <v>81</v>
      </c>
      <c r="AY403" s="18" t="s">
        <v>110</v>
      </c>
      <c r="BE403" s="213">
        <f>IF(N403="základní",J403,0)</f>
        <v>0</v>
      </c>
      <c r="BF403" s="213">
        <f>IF(N403="snížená",J403,0)</f>
        <v>0</v>
      </c>
      <c r="BG403" s="213">
        <f>IF(N403="zákl. přenesená",J403,0)</f>
        <v>0</v>
      </c>
      <c r="BH403" s="213">
        <f>IF(N403="sníž. přenesená",J403,0)</f>
        <v>0</v>
      </c>
      <c r="BI403" s="213">
        <f>IF(N403="nulová",J403,0)</f>
        <v>0</v>
      </c>
      <c r="BJ403" s="18" t="s">
        <v>79</v>
      </c>
      <c r="BK403" s="213">
        <f>ROUND(I403*H403,2)</f>
        <v>0</v>
      </c>
      <c r="BL403" s="18" t="s">
        <v>118</v>
      </c>
      <c r="BM403" s="212" t="s">
        <v>405</v>
      </c>
    </row>
    <row r="404" spans="1:47" s="2" customFormat="1" ht="12">
      <c r="A404" s="39"/>
      <c r="B404" s="40"/>
      <c r="C404" s="41"/>
      <c r="D404" s="214" t="s">
        <v>120</v>
      </c>
      <c r="E404" s="41"/>
      <c r="F404" s="215" t="s">
        <v>404</v>
      </c>
      <c r="G404" s="41"/>
      <c r="H404" s="41"/>
      <c r="I404" s="216"/>
      <c r="J404" s="41"/>
      <c r="K404" s="41"/>
      <c r="L404" s="45"/>
      <c r="M404" s="217"/>
      <c r="N404" s="218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120</v>
      </c>
      <c r="AU404" s="18" t="s">
        <v>81</v>
      </c>
    </row>
    <row r="405" spans="1:51" s="13" customFormat="1" ht="12">
      <c r="A405" s="13"/>
      <c r="B405" s="219"/>
      <c r="C405" s="220"/>
      <c r="D405" s="214" t="s">
        <v>121</v>
      </c>
      <c r="E405" s="221" t="s">
        <v>19</v>
      </c>
      <c r="F405" s="222" t="s">
        <v>122</v>
      </c>
      <c r="G405" s="220"/>
      <c r="H405" s="221" t="s">
        <v>19</v>
      </c>
      <c r="I405" s="223"/>
      <c r="J405" s="220"/>
      <c r="K405" s="220"/>
      <c r="L405" s="224"/>
      <c r="M405" s="225"/>
      <c r="N405" s="226"/>
      <c r="O405" s="226"/>
      <c r="P405" s="226"/>
      <c r="Q405" s="226"/>
      <c r="R405" s="226"/>
      <c r="S405" s="226"/>
      <c r="T405" s="227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28" t="s">
        <v>121</v>
      </c>
      <c r="AU405" s="228" t="s">
        <v>81</v>
      </c>
      <c r="AV405" s="13" t="s">
        <v>79</v>
      </c>
      <c r="AW405" s="13" t="s">
        <v>33</v>
      </c>
      <c r="AX405" s="13" t="s">
        <v>71</v>
      </c>
      <c r="AY405" s="228" t="s">
        <v>110</v>
      </c>
    </row>
    <row r="406" spans="1:51" s="13" customFormat="1" ht="12">
      <c r="A406" s="13"/>
      <c r="B406" s="219"/>
      <c r="C406" s="220"/>
      <c r="D406" s="214" t="s">
        <v>121</v>
      </c>
      <c r="E406" s="221" t="s">
        <v>19</v>
      </c>
      <c r="F406" s="222" t="s">
        <v>246</v>
      </c>
      <c r="G406" s="220"/>
      <c r="H406" s="221" t="s">
        <v>19</v>
      </c>
      <c r="I406" s="223"/>
      <c r="J406" s="220"/>
      <c r="K406" s="220"/>
      <c r="L406" s="224"/>
      <c r="M406" s="225"/>
      <c r="N406" s="226"/>
      <c r="O406" s="226"/>
      <c r="P406" s="226"/>
      <c r="Q406" s="226"/>
      <c r="R406" s="226"/>
      <c r="S406" s="226"/>
      <c r="T406" s="227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28" t="s">
        <v>121</v>
      </c>
      <c r="AU406" s="228" t="s">
        <v>81</v>
      </c>
      <c r="AV406" s="13" t="s">
        <v>79</v>
      </c>
      <c r="AW406" s="13" t="s">
        <v>33</v>
      </c>
      <c r="AX406" s="13" t="s">
        <v>71</v>
      </c>
      <c r="AY406" s="228" t="s">
        <v>110</v>
      </c>
    </row>
    <row r="407" spans="1:51" s="14" customFormat="1" ht="12">
      <c r="A407" s="14"/>
      <c r="B407" s="229"/>
      <c r="C407" s="230"/>
      <c r="D407" s="214" t="s">
        <v>121</v>
      </c>
      <c r="E407" s="231" t="s">
        <v>19</v>
      </c>
      <c r="F407" s="232" t="s">
        <v>400</v>
      </c>
      <c r="G407" s="230"/>
      <c r="H407" s="233">
        <v>1</v>
      </c>
      <c r="I407" s="234"/>
      <c r="J407" s="230"/>
      <c r="K407" s="230"/>
      <c r="L407" s="235"/>
      <c r="M407" s="236"/>
      <c r="N407" s="237"/>
      <c r="O407" s="237"/>
      <c r="P407" s="237"/>
      <c r="Q407" s="237"/>
      <c r="R407" s="237"/>
      <c r="S407" s="237"/>
      <c r="T407" s="238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39" t="s">
        <v>121</v>
      </c>
      <c r="AU407" s="239" t="s">
        <v>81</v>
      </c>
      <c r="AV407" s="14" t="s">
        <v>81</v>
      </c>
      <c r="AW407" s="14" t="s">
        <v>33</v>
      </c>
      <c r="AX407" s="14" t="s">
        <v>71</v>
      </c>
      <c r="AY407" s="239" t="s">
        <v>110</v>
      </c>
    </row>
    <row r="408" spans="1:51" s="14" customFormat="1" ht="12">
      <c r="A408" s="14"/>
      <c r="B408" s="229"/>
      <c r="C408" s="230"/>
      <c r="D408" s="214" t="s">
        <v>121</v>
      </c>
      <c r="E408" s="231" t="s">
        <v>19</v>
      </c>
      <c r="F408" s="232" t="s">
        <v>406</v>
      </c>
      <c r="G408" s="230"/>
      <c r="H408" s="233">
        <v>4</v>
      </c>
      <c r="I408" s="234"/>
      <c r="J408" s="230"/>
      <c r="K408" s="230"/>
      <c r="L408" s="235"/>
      <c r="M408" s="236"/>
      <c r="N408" s="237"/>
      <c r="O408" s="237"/>
      <c r="P408" s="237"/>
      <c r="Q408" s="237"/>
      <c r="R408" s="237"/>
      <c r="S408" s="237"/>
      <c r="T408" s="238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39" t="s">
        <v>121</v>
      </c>
      <c r="AU408" s="239" t="s">
        <v>81</v>
      </c>
      <c r="AV408" s="14" t="s">
        <v>81</v>
      </c>
      <c r="AW408" s="14" t="s">
        <v>33</v>
      </c>
      <c r="AX408" s="14" t="s">
        <v>71</v>
      </c>
      <c r="AY408" s="239" t="s">
        <v>110</v>
      </c>
    </row>
    <row r="409" spans="1:51" s="15" customFormat="1" ht="12">
      <c r="A409" s="15"/>
      <c r="B409" s="240"/>
      <c r="C409" s="241"/>
      <c r="D409" s="214" t="s">
        <v>121</v>
      </c>
      <c r="E409" s="242" t="s">
        <v>19</v>
      </c>
      <c r="F409" s="243" t="s">
        <v>126</v>
      </c>
      <c r="G409" s="241"/>
      <c r="H409" s="244">
        <v>5</v>
      </c>
      <c r="I409" s="245"/>
      <c r="J409" s="241"/>
      <c r="K409" s="241"/>
      <c r="L409" s="246"/>
      <c r="M409" s="247"/>
      <c r="N409" s="248"/>
      <c r="O409" s="248"/>
      <c r="P409" s="248"/>
      <c r="Q409" s="248"/>
      <c r="R409" s="248"/>
      <c r="S409" s="248"/>
      <c r="T409" s="249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50" t="s">
        <v>121</v>
      </c>
      <c r="AU409" s="250" t="s">
        <v>81</v>
      </c>
      <c r="AV409" s="15" t="s">
        <v>127</v>
      </c>
      <c r="AW409" s="15" t="s">
        <v>33</v>
      </c>
      <c r="AX409" s="15" t="s">
        <v>79</v>
      </c>
      <c r="AY409" s="250" t="s">
        <v>110</v>
      </c>
    </row>
    <row r="410" spans="1:65" s="2" customFormat="1" ht="16.5" customHeight="1">
      <c r="A410" s="39"/>
      <c r="B410" s="40"/>
      <c r="C410" s="253" t="s">
        <v>407</v>
      </c>
      <c r="D410" s="253" t="s">
        <v>210</v>
      </c>
      <c r="E410" s="254" t="s">
        <v>408</v>
      </c>
      <c r="F410" s="255" t="s">
        <v>409</v>
      </c>
      <c r="G410" s="256" t="s">
        <v>213</v>
      </c>
      <c r="H410" s="257">
        <v>1</v>
      </c>
      <c r="I410" s="258"/>
      <c r="J410" s="259">
        <f>ROUND(I410*H410,2)</f>
        <v>0</v>
      </c>
      <c r="K410" s="255" t="s">
        <v>117</v>
      </c>
      <c r="L410" s="260"/>
      <c r="M410" s="261" t="s">
        <v>19</v>
      </c>
      <c r="N410" s="262" t="s">
        <v>42</v>
      </c>
      <c r="O410" s="85"/>
      <c r="P410" s="210">
        <f>O410*H410</f>
        <v>0</v>
      </c>
      <c r="Q410" s="210">
        <v>0</v>
      </c>
      <c r="R410" s="210">
        <f>Q410*H410</f>
        <v>0</v>
      </c>
      <c r="S410" s="210">
        <v>0</v>
      </c>
      <c r="T410" s="211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12" t="s">
        <v>214</v>
      </c>
      <c r="AT410" s="212" t="s">
        <v>210</v>
      </c>
      <c r="AU410" s="212" t="s">
        <v>81</v>
      </c>
      <c r="AY410" s="18" t="s">
        <v>110</v>
      </c>
      <c r="BE410" s="213">
        <f>IF(N410="základní",J410,0)</f>
        <v>0</v>
      </c>
      <c r="BF410" s="213">
        <f>IF(N410="snížená",J410,0)</f>
        <v>0</v>
      </c>
      <c r="BG410" s="213">
        <f>IF(N410="zákl. přenesená",J410,0)</f>
        <v>0</v>
      </c>
      <c r="BH410" s="213">
        <f>IF(N410="sníž. přenesená",J410,0)</f>
        <v>0</v>
      </c>
      <c r="BI410" s="213">
        <f>IF(N410="nulová",J410,0)</f>
        <v>0</v>
      </c>
      <c r="BJ410" s="18" t="s">
        <v>79</v>
      </c>
      <c r="BK410" s="213">
        <f>ROUND(I410*H410,2)</f>
        <v>0</v>
      </c>
      <c r="BL410" s="18" t="s">
        <v>118</v>
      </c>
      <c r="BM410" s="212" t="s">
        <v>410</v>
      </c>
    </row>
    <row r="411" spans="1:47" s="2" customFormat="1" ht="12">
      <c r="A411" s="39"/>
      <c r="B411" s="40"/>
      <c r="C411" s="41"/>
      <c r="D411" s="214" t="s">
        <v>120</v>
      </c>
      <c r="E411" s="41"/>
      <c r="F411" s="215" t="s">
        <v>409</v>
      </c>
      <c r="G411" s="41"/>
      <c r="H411" s="41"/>
      <c r="I411" s="216"/>
      <c r="J411" s="41"/>
      <c r="K411" s="41"/>
      <c r="L411" s="45"/>
      <c r="M411" s="217"/>
      <c r="N411" s="218"/>
      <c r="O411" s="85"/>
      <c r="P411" s="85"/>
      <c r="Q411" s="85"/>
      <c r="R411" s="85"/>
      <c r="S411" s="85"/>
      <c r="T411" s="86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120</v>
      </c>
      <c r="AU411" s="18" t="s">
        <v>81</v>
      </c>
    </row>
    <row r="412" spans="1:51" s="13" customFormat="1" ht="12">
      <c r="A412" s="13"/>
      <c r="B412" s="219"/>
      <c r="C412" s="220"/>
      <c r="D412" s="214" t="s">
        <v>121</v>
      </c>
      <c r="E412" s="221" t="s">
        <v>19</v>
      </c>
      <c r="F412" s="222" t="s">
        <v>122</v>
      </c>
      <c r="G412" s="220"/>
      <c r="H412" s="221" t="s">
        <v>19</v>
      </c>
      <c r="I412" s="223"/>
      <c r="J412" s="220"/>
      <c r="K412" s="220"/>
      <c r="L412" s="224"/>
      <c r="M412" s="225"/>
      <c r="N412" s="226"/>
      <c r="O412" s="226"/>
      <c r="P412" s="226"/>
      <c r="Q412" s="226"/>
      <c r="R412" s="226"/>
      <c r="S412" s="226"/>
      <c r="T412" s="227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28" t="s">
        <v>121</v>
      </c>
      <c r="AU412" s="228" t="s">
        <v>81</v>
      </c>
      <c r="AV412" s="13" t="s">
        <v>79</v>
      </c>
      <c r="AW412" s="13" t="s">
        <v>33</v>
      </c>
      <c r="AX412" s="13" t="s">
        <v>71</v>
      </c>
      <c r="AY412" s="228" t="s">
        <v>110</v>
      </c>
    </row>
    <row r="413" spans="1:51" s="13" customFormat="1" ht="12">
      <c r="A413" s="13"/>
      <c r="B413" s="219"/>
      <c r="C413" s="220"/>
      <c r="D413" s="214" t="s">
        <v>121</v>
      </c>
      <c r="E413" s="221" t="s">
        <v>19</v>
      </c>
      <c r="F413" s="222" t="s">
        <v>246</v>
      </c>
      <c r="G413" s="220"/>
      <c r="H413" s="221" t="s">
        <v>19</v>
      </c>
      <c r="I413" s="223"/>
      <c r="J413" s="220"/>
      <c r="K413" s="220"/>
      <c r="L413" s="224"/>
      <c r="M413" s="225"/>
      <c r="N413" s="226"/>
      <c r="O413" s="226"/>
      <c r="P413" s="226"/>
      <c r="Q413" s="226"/>
      <c r="R413" s="226"/>
      <c r="S413" s="226"/>
      <c r="T413" s="227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28" t="s">
        <v>121</v>
      </c>
      <c r="AU413" s="228" t="s">
        <v>81</v>
      </c>
      <c r="AV413" s="13" t="s">
        <v>79</v>
      </c>
      <c r="AW413" s="13" t="s">
        <v>33</v>
      </c>
      <c r="AX413" s="13" t="s">
        <v>71</v>
      </c>
      <c r="AY413" s="228" t="s">
        <v>110</v>
      </c>
    </row>
    <row r="414" spans="1:51" s="14" customFormat="1" ht="12">
      <c r="A414" s="14"/>
      <c r="B414" s="229"/>
      <c r="C414" s="230"/>
      <c r="D414" s="214" t="s">
        <v>121</v>
      </c>
      <c r="E414" s="231" t="s">
        <v>19</v>
      </c>
      <c r="F414" s="232" t="s">
        <v>400</v>
      </c>
      <c r="G414" s="230"/>
      <c r="H414" s="233">
        <v>1</v>
      </c>
      <c r="I414" s="234"/>
      <c r="J414" s="230"/>
      <c r="K414" s="230"/>
      <c r="L414" s="235"/>
      <c r="M414" s="236"/>
      <c r="N414" s="237"/>
      <c r="O414" s="237"/>
      <c r="P414" s="237"/>
      <c r="Q414" s="237"/>
      <c r="R414" s="237"/>
      <c r="S414" s="237"/>
      <c r="T414" s="238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39" t="s">
        <v>121</v>
      </c>
      <c r="AU414" s="239" t="s">
        <v>81</v>
      </c>
      <c r="AV414" s="14" t="s">
        <v>81</v>
      </c>
      <c r="AW414" s="14" t="s">
        <v>33</v>
      </c>
      <c r="AX414" s="14" t="s">
        <v>79</v>
      </c>
      <c r="AY414" s="239" t="s">
        <v>110</v>
      </c>
    </row>
    <row r="415" spans="1:65" s="2" customFormat="1" ht="16.5" customHeight="1">
      <c r="A415" s="39"/>
      <c r="B415" s="40"/>
      <c r="C415" s="253" t="s">
        <v>411</v>
      </c>
      <c r="D415" s="253" t="s">
        <v>210</v>
      </c>
      <c r="E415" s="254" t="s">
        <v>412</v>
      </c>
      <c r="F415" s="255" t="s">
        <v>413</v>
      </c>
      <c r="G415" s="256" t="s">
        <v>213</v>
      </c>
      <c r="H415" s="257">
        <v>2</v>
      </c>
      <c r="I415" s="258"/>
      <c r="J415" s="259">
        <f>ROUND(I415*H415,2)</f>
        <v>0</v>
      </c>
      <c r="K415" s="255" t="s">
        <v>117</v>
      </c>
      <c r="L415" s="260"/>
      <c r="M415" s="261" t="s">
        <v>19</v>
      </c>
      <c r="N415" s="262" t="s">
        <v>42</v>
      </c>
      <c r="O415" s="85"/>
      <c r="P415" s="210">
        <f>O415*H415</f>
        <v>0</v>
      </c>
      <c r="Q415" s="210">
        <v>0</v>
      </c>
      <c r="R415" s="210">
        <f>Q415*H415</f>
        <v>0</v>
      </c>
      <c r="S415" s="210">
        <v>0</v>
      </c>
      <c r="T415" s="211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12" t="s">
        <v>214</v>
      </c>
      <c r="AT415" s="212" t="s">
        <v>210</v>
      </c>
      <c r="AU415" s="212" t="s">
        <v>81</v>
      </c>
      <c r="AY415" s="18" t="s">
        <v>110</v>
      </c>
      <c r="BE415" s="213">
        <f>IF(N415="základní",J415,0)</f>
        <v>0</v>
      </c>
      <c r="BF415" s="213">
        <f>IF(N415="snížená",J415,0)</f>
        <v>0</v>
      </c>
      <c r="BG415" s="213">
        <f>IF(N415="zákl. přenesená",J415,0)</f>
        <v>0</v>
      </c>
      <c r="BH415" s="213">
        <f>IF(N415="sníž. přenesená",J415,0)</f>
        <v>0</v>
      </c>
      <c r="BI415" s="213">
        <f>IF(N415="nulová",J415,0)</f>
        <v>0</v>
      </c>
      <c r="BJ415" s="18" t="s">
        <v>79</v>
      </c>
      <c r="BK415" s="213">
        <f>ROUND(I415*H415,2)</f>
        <v>0</v>
      </c>
      <c r="BL415" s="18" t="s">
        <v>118</v>
      </c>
      <c r="BM415" s="212" t="s">
        <v>414</v>
      </c>
    </row>
    <row r="416" spans="1:47" s="2" customFormat="1" ht="12">
      <c r="A416" s="39"/>
      <c r="B416" s="40"/>
      <c r="C416" s="41"/>
      <c r="D416" s="214" t="s">
        <v>120</v>
      </c>
      <c r="E416" s="41"/>
      <c r="F416" s="215" t="s">
        <v>413</v>
      </c>
      <c r="G416" s="41"/>
      <c r="H416" s="41"/>
      <c r="I416" s="216"/>
      <c r="J416" s="41"/>
      <c r="K416" s="41"/>
      <c r="L416" s="45"/>
      <c r="M416" s="217"/>
      <c r="N416" s="218"/>
      <c r="O416" s="85"/>
      <c r="P416" s="85"/>
      <c r="Q416" s="85"/>
      <c r="R416" s="85"/>
      <c r="S416" s="85"/>
      <c r="T416" s="86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120</v>
      </c>
      <c r="AU416" s="18" t="s">
        <v>81</v>
      </c>
    </row>
    <row r="417" spans="1:51" s="13" customFormat="1" ht="12">
      <c r="A417" s="13"/>
      <c r="B417" s="219"/>
      <c r="C417" s="220"/>
      <c r="D417" s="214" t="s">
        <v>121</v>
      </c>
      <c r="E417" s="221" t="s">
        <v>19</v>
      </c>
      <c r="F417" s="222" t="s">
        <v>122</v>
      </c>
      <c r="G417" s="220"/>
      <c r="H417" s="221" t="s">
        <v>19</v>
      </c>
      <c r="I417" s="223"/>
      <c r="J417" s="220"/>
      <c r="K417" s="220"/>
      <c r="L417" s="224"/>
      <c r="M417" s="225"/>
      <c r="N417" s="226"/>
      <c r="O417" s="226"/>
      <c r="P417" s="226"/>
      <c r="Q417" s="226"/>
      <c r="R417" s="226"/>
      <c r="S417" s="226"/>
      <c r="T417" s="227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28" t="s">
        <v>121</v>
      </c>
      <c r="AU417" s="228" t="s">
        <v>81</v>
      </c>
      <c r="AV417" s="13" t="s">
        <v>79</v>
      </c>
      <c r="AW417" s="13" t="s">
        <v>33</v>
      </c>
      <c r="AX417" s="13" t="s">
        <v>71</v>
      </c>
      <c r="AY417" s="228" t="s">
        <v>110</v>
      </c>
    </row>
    <row r="418" spans="1:51" s="13" customFormat="1" ht="12">
      <c r="A418" s="13"/>
      <c r="B418" s="219"/>
      <c r="C418" s="220"/>
      <c r="D418" s="214" t="s">
        <v>121</v>
      </c>
      <c r="E418" s="221" t="s">
        <v>19</v>
      </c>
      <c r="F418" s="222" t="s">
        <v>246</v>
      </c>
      <c r="G418" s="220"/>
      <c r="H418" s="221" t="s">
        <v>19</v>
      </c>
      <c r="I418" s="223"/>
      <c r="J418" s="220"/>
      <c r="K418" s="220"/>
      <c r="L418" s="224"/>
      <c r="M418" s="225"/>
      <c r="N418" s="226"/>
      <c r="O418" s="226"/>
      <c r="P418" s="226"/>
      <c r="Q418" s="226"/>
      <c r="R418" s="226"/>
      <c r="S418" s="226"/>
      <c r="T418" s="227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28" t="s">
        <v>121</v>
      </c>
      <c r="AU418" s="228" t="s">
        <v>81</v>
      </c>
      <c r="AV418" s="13" t="s">
        <v>79</v>
      </c>
      <c r="AW418" s="13" t="s">
        <v>33</v>
      </c>
      <c r="AX418" s="13" t="s">
        <v>71</v>
      </c>
      <c r="AY418" s="228" t="s">
        <v>110</v>
      </c>
    </row>
    <row r="419" spans="1:51" s="14" customFormat="1" ht="12">
      <c r="A419" s="14"/>
      <c r="B419" s="229"/>
      <c r="C419" s="230"/>
      <c r="D419" s="214" t="s">
        <v>121</v>
      </c>
      <c r="E419" s="231" t="s">
        <v>19</v>
      </c>
      <c r="F419" s="232" t="s">
        <v>415</v>
      </c>
      <c r="G419" s="230"/>
      <c r="H419" s="233">
        <v>2</v>
      </c>
      <c r="I419" s="234"/>
      <c r="J419" s="230"/>
      <c r="K419" s="230"/>
      <c r="L419" s="235"/>
      <c r="M419" s="236"/>
      <c r="N419" s="237"/>
      <c r="O419" s="237"/>
      <c r="P419" s="237"/>
      <c r="Q419" s="237"/>
      <c r="R419" s="237"/>
      <c r="S419" s="237"/>
      <c r="T419" s="238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39" t="s">
        <v>121</v>
      </c>
      <c r="AU419" s="239" t="s">
        <v>81</v>
      </c>
      <c r="AV419" s="14" t="s">
        <v>81</v>
      </c>
      <c r="AW419" s="14" t="s">
        <v>33</v>
      </c>
      <c r="AX419" s="14" t="s">
        <v>79</v>
      </c>
      <c r="AY419" s="239" t="s">
        <v>110</v>
      </c>
    </row>
    <row r="420" spans="1:65" s="2" customFormat="1" ht="33" customHeight="1">
      <c r="A420" s="39"/>
      <c r="B420" s="40"/>
      <c r="C420" s="201" t="s">
        <v>416</v>
      </c>
      <c r="D420" s="201" t="s">
        <v>113</v>
      </c>
      <c r="E420" s="202" t="s">
        <v>417</v>
      </c>
      <c r="F420" s="203" t="s">
        <v>418</v>
      </c>
      <c r="G420" s="204" t="s">
        <v>213</v>
      </c>
      <c r="H420" s="205">
        <v>4</v>
      </c>
      <c r="I420" s="206"/>
      <c r="J420" s="207">
        <f>ROUND(I420*H420,2)</f>
        <v>0</v>
      </c>
      <c r="K420" s="203" t="s">
        <v>117</v>
      </c>
      <c r="L420" s="45"/>
      <c r="M420" s="208" t="s">
        <v>19</v>
      </c>
      <c r="N420" s="209" t="s">
        <v>42</v>
      </c>
      <c r="O420" s="85"/>
      <c r="P420" s="210">
        <f>O420*H420</f>
        <v>0</v>
      </c>
      <c r="Q420" s="210">
        <v>0.3</v>
      </c>
      <c r="R420" s="210">
        <f>Q420*H420</f>
        <v>1.2</v>
      </c>
      <c r="S420" s="210">
        <v>0</v>
      </c>
      <c r="T420" s="211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12" t="s">
        <v>118</v>
      </c>
      <c r="AT420" s="212" t="s">
        <v>113</v>
      </c>
      <c r="AU420" s="212" t="s">
        <v>81</v>
      </c>
      <c r="AY420" s="18" t="s">
        <v>110</v>
      </c>
      <c r="BE420" s="213">
        <f>IF(N420="základní",J420,0)</f>
        <v>0</v>
      </c>
      <c r="BF420" s="213">
        <f>IF(N420="snížená",J420,0)</f>
        <v>0</v>
      </c>
      <c r="BG420" s="213">
        <f>IF(N420="zákl. přenesená",J420,0)</f>
        <v>0</v>
      </c>
      <c r="BH420" s="213">
        <f>IF(N420="sníž. přenesená",J420,0)</f>
        <v>0</v>
      </c>
      <c r="BI420" s="213">
        <f>IF(N420="nulová",J420,0)</f>
        <v>0</v>
      </c>
      <c r="BJ420" s="18" t="s">
        <v>79</v>
      </c>
      <c r="BK420" s="213">
        <f>ROUND(I420*H420,2)</f>
        <v>0</v>
      </c>
      <c r="BL420" s="18" t="s">
        <v>118</v>
      </c>
      <c r="BM420" s="212" t="s">
        <v>419</v>
      </c>
    </row>
    <row r="421" spans="1:47" s="2" customFormat="1" ht="12">
      <c r="A421" s="39"/>
      <c r="B421" s="40"/>
      <c r="C421" s="41"/>
      <c r="D421" s="214" t="s">
        <v>120</v>
      </c>
      <c r="E421" s="41"/>
      <c r="F421" s="215" t="s">
        <v>420</v>
      </c>
      <c r="G421" s="41"/>
      <c r="H421" s="41"/>
      <c r="I421" s="216"/>
      <c r="J421" s="41"/>
      <c r="K421" s="41"/>
      <c r="L421" s="45"/>
      <c r="M421" s="217"/>
      <c r="N421" s="218"/>
      <c r="O421" s="85"/>
      <c r="P421" s="85"/>
      <c r="Q421" s="85"/>
      <c r="R421" s="85"/>
      <c r="S421" s="85"/>
      <c r="T421" s="86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120</v>
      </c>
      <c r="AU421" s="18" t="s">
        <v>81</v>
      </c>
    </row>
    <row r="422" spans="1:51" s="13" customFormat="1" ht="12">
      <c r="A422" s="13"/>
      <c r="B422" s="219"/>
      <c r="C422" s="220"/>
      <c r="D422" s="214" t="s">
        <v>121</v>
      </c>
      <c r="E422" s="221" t="s">
        <v>19</v>
      </c>
      <c r="F422" s="222" t="s">
        <v>122</v>
      </c>
      <c r="G422" s="220"/>
      <c r="H422" s="221" t="s">
        <v>19</v>
      </c>
      <c r="I422" s="223"/>
      <c r="J422" s="220"/>
      <c r="K422" s="220"/>
      <c r="L422" s="224"/>
      <c r="M422" s="225"/>
      <c r="N422" s="226"/>
      <c r="O422" s="226"/>
      <c r="P422" s="226"/>
      <c r="Q422" s="226"/>
      <c r="R422" s="226"/>
      <c r="S422" s="226"/>
      <c r="T422" s="227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28" t="s">
        <v>121</v>
      </c>
      <c r="AU422" s="228" t="s">
        <v>81</v>
      </c>
      <c r="AV422" s="13" t="s">
        <v>79</v>
      </c>
      <c r="AW422" s="13" t="s">
        <v>33</v>
      </c>
      <c r="AX422" s="13" t="s">
        <v>71</v>
      </c>
      <c r="AY422" s="228" t="s">
        <v>110</v>
      </c>
    </row>
    <row r="423" spans="1:51" s="13" customFormat="1" ht="12">
      <c r="A423" s="13"/>
      <c r="B423" s="219"/>
      <c r="C423" s="220"/>
      <c r="D423" s="214" t="s">
        <v>121</v>
      </c>
      <c r="E423" s="221" t="s">
        <v>19</v>
      </c>
      <c r="F423" s="222" t="s">
        <v>378</v>
      </c>
      <c r="G423" s="220"/>
      <c r="H423" s="221" t="s">
        <v>19</v>
      </c>
      <c r="I423" s="223"/>
      <c r="J423" s="220"/>
      <c r="K423" s="220"/>
      <c r="L423" s="224"/>
      <c r="M423" s="225"/>
      <c r="N423" s="226"/>
      <c r="O423" s="226"/>
      <c r="P423" s="226"/>
      <c r="Q423" s="226"/>
      <c r="R423" s="226"/>
      <c r="S423" s="226"/>
      <c r="T423" s="227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28" t="s">
        <v>121</v>
      </c>
      <c r="AU423" s="228" t="s">
        <v>81</v>
      </c>
      <c r="AV423" s="13" t="s">
        <v>79</v>
      </c>
      <c r="AW423" s="13" t="s">
        <v>33</v>
      </c>
      <c r="AX423" s="13" t="s">
        <v>71</v>
      </c>
      <c r="AY423" s="228" t="s">
        <v>110</v>
      </c>
    </row>
    <row r="424" spans="1:51" s="13" customFormat="1" ht="12">
      <c r="A424" s="13"/>
      <c r="B424" s="219"/>
      <c r="C424" s="220"/>
      <c r="D424" s="214" t="s">
        <v>121</v>
      </c>
      <c r="E424" s="221" t="s">
        <v>19</v>
      </c>
      <c r="F424" s="222" t="s">
        <v>421</v>
      </c>
      <c r="G424" s="220"/>
      <c r="H424" s="221" t="s">
        <v>19</v>
      </c>
      <c r="I424" s="223"/>
      <c r="J424" s="220"/>
      <c r="K424" s="220"/>
      <c r="L424" s="224"/>
      <c r="M424" s="225"/>
      <c r="N424" s="226"/>
      <c r="O424" s="226"/>
      <c r="P424" s="226"/>
      <c r="Q424" s="226"/>
      <c r="R424" s="226"/>
      <c r="S424" s="226"/>
      <c r="T424" s="227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28" t="s">
        <v>121</v>
      </c>
      <c r="AU424" s="228" t="s">
        <v>81</v>
      </c>
      <c r="AV424" s="13" t="s">
        <v>79</v>
      </c>
      <c r="AW424" s="13" t="s">
        <v>33</v>
      </c>
      <c r="AX424" s="13" t="s">
        <v>71</v>
      </c>
      <c r="AY424" s="228" t="s">
        <v>110</v>
      </c>
    </row>
    <row r="425" spans="1:51" s="14" customFormat="1" ht="12">
      <c r="A425" s="14"/>
      <c r="B425" s="229"/>
      <c r="C425" s="230"/>
      <c r="D425" s="214" t="s">
        <v>121</v>
      </c>
      <c r="E425" s="231" t="s">
        <v>19</v>
      </c>
      <c r="F425" s="232" t="s">
        <v>422</v>
      </c>
      <c r="G425" s="230"/>
      <c r="H425" s="233">
        <v>4</v>
      </c>
      <c r="I425" s="234"/>
      <c r="J425" s="230"/>
      <c r="K425" s="230"/>
      <c r="L425" s="235"/>
      <c r="M425" s="236"/>
      <c r="N425" s="237"/>
      <c r="O425" s="237"/>
      <c r="P425" s="237"/>
      <c r="Q425" s="237"/>
      <c r="R425" s="237"/>
      <c r="S425" s="237"/>
      <c r="T425" s="238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39" t="s">
        <v>121</v>
      </c>
      <c r="AU425" s="239" t="s">
        <v>81</v>
      </c>
      <c r="AV425" s="14" t="s">
        <v>81</v>
      </c>
      <c r="AW425" s="14" t="s">
        <v>33</v>
      </c>
      <c r="AX425" s="14" t="s">
        <v>79</v>
      </c>
      <c r="AY425" s="239" t="s">
        <v>110</v>
      </c>
    </row>
    <row r="426" spans="1:65" s="2" customFormat="1" ht="16.5" customHeight="1">
      <c r="A426" s="39"/>
      <c r="B426" s="40"/>
      <c r="C426" s="201" t="s">
        <v>423</v>
      </c>
      <c r="D426" s="201" t="s">
        <v>113</v>
      </c>
      <c r="E426" s="202" t="s">
        <v>424</v>
      </c>
      <c r="F426" s="203" t="s">
        <v>425</v>
      </c>
      <c r="G426" s="204" t="s">
        <v>213</v>
      </c>
      <c r="H426" s="205">
        <v>2</v>
      </c>
      <c r="I426" s="206"/>
      <c r="J426" s="207">
        <f>ROUND(I426*H426,2)</f>
        <v>0</v>
      </c>
      <c r="K426" s="203" t="s">
        <v>117</v>
      </c>
      <c r="L426" s="45"/>
      <c r="M426" s="208" t="s">
        <v>19</v>
      </c>
      <c r="N426" s="209" t="s">
        <v>42</v>
      </c>
      <c r="O426" s="85"/>
      <c r="P426" s="210">
        <f>O426*H426</f>
        <v>0</v>
      </c>
      <c r="Q426" s="210">
        <v>0</v>
      </c>
      <c r="R426" s="210">
        <f>Q426*H426</f>
        <v>0</v>
      </c>
      <c r="S426" s="210">
        <v>0</v>
      </c>
      <c r="T426" s="211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12" t="s">
        <v>118</v>
      </c>
      <c r="AT426" s="212" t="s">
        <v>113</v>
      </c>
      <c r="AU426" s="212" t="s">
        <v>81</v>
      </c>
      <c r="AY426" s="18" t="s">
        <v>110</v>
      </c>
      <c r="BE426" s="213">
        <f>IF(N426="základní",J426,0)</f>
        <v>0</v>
      </c>
      <c r="BF426" s="213">
        <f>IF(N426="snížená",J426,0)</f>
        <v>0</v>
      </c>
      <c r="BG426" s="213">
        <f>IF(N426="zákl. přenesená",J426,0)</f>
        <v>0</v>
      </c>
      <c r="BH426" s="213">
        <f>IF(N426="sníž. přenesená",J426,0)</f>
        <v>0</v>
      </c>
      <c r="BI426" s="213">
        <f>IF(N426="nulová",J426,0)</f>
        <v>0</v>
      </c>
      <c r="BJ426" s="18" t="s">
        <v>79</v>
      </c>
      <c r="BK426" s="213">
        <f>ROUND(I426*H426,2)</f>
        <v>0</v>
      </c>
      <c r="BL426" s="18" t="s">
        <v>118</v>
      </c>
      <c r="BM426" s="212" t="s">
        <v>426</v>
      </c>
    </row>
    <row r="427" spans="1:47" s="2" customFormat="1" ht="12">
      <c r="A427" s="39"/>
      <c r="B427" s="40"/>
      <c r="C427" s="41"/>
      <c r="D427" s="214" t="s">
        <v>120</v>
      </c>
      <c r="E427" s="41"/>
      <c r="F427" s="215" t="s">
        <v>425</v>
      </c>
      <c r="G427" s="41"/>
      <c r="H427" s="41"/>
      <c r="I427" s="216"/>
      <c r="J427" s="41"/>
      <c r="K427" s="41"/>
      <c r="L427" s="45"/>
      <c r="M427" s="217"/>
      <c r="N427" s="218"/>
      <c r="O427" s="85"/>
      <c r="P427" s="85"/>
      <c r="Q427" s="85"/>
      <c r="R427" s="85"/>
      <c r="S427" s="85"/>
      <c r="T427" s="86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120</v>
      </c>
      <c r="AU427" s="18" t="s">
        <v>81</v>
      </c>
    </row>
    <row r="428" spans="1:51" s="13" customFormat="1" ht="12">
      <c r="A428" s="13"/>
      <c r="B428" s="219"/>
      <c r="C428" s="220"/>
      <c r="D428" s="214" t="s">
        <v>121</v>
      </c>
      <c r="E428" s="221" t="s">
        <v>19</v>
      </c>
      <c r="F428" s="222" t="s">
        <v>122</v>
      </c>
      <c r="G428" s="220"/>
      <c r="H428" s="221" t="s">
        <v>19</v>
      </c>
      <c r="I428" s="223"/>
      <c r="J428" s="220"/>
      <c r="K428" s="220"/>
      <c r="L428" s="224"/>
      <c r="M428" s="225"/>
      <c r="N428" s="226"/>
      <c r="O428" s="226"/>
      <c r="P428" s="226"/>
      <c r="Q428" s="226"/>
      <c r="R428" s="226"/>
      <c r="S428" s="226"/>
      <c r="T428" s="227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28" t="s">
        <v>121</v>
      </c>
      <c r="AU428" s="228" t="s">
        <v>81</v>
      </c>
      <c r="AV428" s="13" t="s">
        <v>79</v>
      </c>
      <c r="AW428" s="13" t="s">
        <v>33</v>
      </c>
      <c r="AX428" s="13" t="s">
        <v>71</v>
      </c>
      <c r="AY428" s="228" t="s">
        <v>110</v>
      </c>
    </row>
    <row r="429" spans="1:51" s="13" customFormat="1" ht="12">
      <c r="A429" s="13"/>
      <c r="B429" s="219"/>
      <c r="C429" s="220"/>
      <c r="D429" s="214" t="s">
        <v>121</v>
      </c>
      <c r="E429" s="221" t="s">
        <v>19</v>
      </c>
      <c r="F429" s="222" t="s">
        <v>246</v>
      </c>
      <c r="G429" s="220"/>
      <c r="H429" s="221" t="s">
        <v>19</v>
      </c>
      <c r="I429" s="223"/>
      <c r="J429" s="220"/>
      <c r="K429" s="220"/>
      <c r="L429" s="224"/>
      <c r="M429" s="225"/>
      <c r="N429" s="226"/>
      <c r="O429" s="226"/>
      <c r="P429" s="226"/>
      <c r="Q429" s="226"/>
      <c r="R429" s="226"/>
      <c r="S429" s="226"/>
      <c r="T429" s="227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28" t="s">
        <v>121</v>
      </c>
      <c r="AU429" s="228" t="s">
        <v>81</v>
      </c>
      <c r="AV429" s="13" t="s">
        <v>79</v>
      </c>
      <c r="AW429" s="13" t="s">
        <v>33</v>
      </c>
      <c r="AX429" s="13" t="s">
        <v>71</v>
      </c>
      <c r="AY429" s="228" t="s">
        <v>110</v>
      </c>
    </row>
    <row r="430" spans="1:51" s="14" customFormat="1" ht="12">
      <c r="A430" s="14"/>
      <c r="B430" s="229"/>
      <c r="C430" s="230"/>
      <c r="D430" s="214" t="s">
        <v>121</v>
      </c>
      <c r="E430" s="231" t="s">
        <v>19</v>
      </c>
      <c r="F430" s="232" t="s">
        <v>247</v>
      </c>
      <c r="G430" s="230"/>
      <c r="H430" s="233">
        <v>2</v>
      </c>
      <c r="I430" s="234"/>
      <c r="J430" s="230"/>
      <c r="K430" s="230"/>
      <c r="L430" s="235"/>
      <c r="M430" s="236"/>
      <c r="N430" s="237"/>
      <c r="O430" s="237"/>
      <c r="P430" s="237"/>
      <c r="Q430" s="237"/>
      <c r="R430" s="237"/>
      <c r="S430" s="237"/>
      <c r="T430" s="238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39" t="s">
        <v>121</v>
      </c>
      <c r="AU430" s="239" t="s">
        <v>81</v>
      </c>
      <c r="AV430" s="14" t="s">
        <v>81</v>
      </c>
      <c r="AW430" s="14" t="s">
        <v>33</v>
      </c>
      <c r="AX430" s="14" t="s">
        <v>79</v>
      </c>
      <c r="AY430" s="239" t="s">
        <v>110</v>
      </c>
    </row>
    <row r="431" spans="1:65" s="2" customFormat="1" ht="16.5" customHeight="1">
      <c r="A431" s="39"/>
      <c r="B431" s="40"/>
      <c r="C431" s="253" t="s">
        <v>427</v>
      </c>
      <c r="D431" s="253" t="s">
        <v>210</v>
      </c>
      <c r="E431" s="254" t="s">
        <v>428</v>
      </c>
      <c r="F431" s="255" t="s">
        <v>429</v>
      </c>
      <c r="G431" s="256" t="s">
        <v>213</v>
      </c>
      <c r="H431" s="257">
        <v>2</v>
      </c>
      <c r="I431" s="258"/>
      <c r="J431" s="259">
        <f>ROUND(I431*H431,2)</f>
        <v>0</v>
      </c>
      <c r="K431" s="255" t="s">
        <v>117</v>
      </c>
      <c r="L431" s="260"/>
      <c r="M431" s="261" t="s">
        <v>19</v>
      </c>
      <c r="N431" s="262" t="s">
        <v>42</v>
      </c>
      <c r="O431" s="85"/>
      <c r="P431" s="210">
        <f>O431*H431</f>
        <v>0</v>
      </c>
      <c r="Q431" s="210">
        <v>0.08</v>
      </c>
      <c r="R431" s="210">
        <f>Q431*H431</f>
        <v>0.16</v>
      </c>
      <c r="S431" s="210">
        <v>0</v>
      </c>
      <c r="T431" s="211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12" t="s">
        <v>214</v>
      </c>
      <c r="AT431" s="212" t="s">
        <v>210</v>
      </c>
      <c r="AU431" s="212" t="s">
        <v>81</v>
      </c>
      <c r="AY431" s="18" t="s">
        <v>110</v>
      </c>
      <c r="BE431" s="213">
        <f>IF(N431="základní",J431,0)</f>
        <v>0</v>
      </c>
      <c r="BF431" s="213">
        <f>IF(N431="snížená",J431,0)</f>
        <v>0</v>
      </c>
      <c r="BG431" s="213">
        <f>IF(N431="zákl. přenesená",J431,0)</f>
        <v>0</v>
      </c>
      <c r="BH431" s="213">
        <f>IF(N431="sníž. přenesená",J431,0)</f>
        <v>0</v>
      </c>
      <c r="BI431" s="213">
        <f>IF(N431="nulová",J431,0)</f>
        <v>0</v>
      </c>
      <c r="BJ431" s="18" t="s">
        <v>79</v>
      </c>
      <c r="BK431" s="213">
        <f>ROUND(I431*H431,2)</f>
        <v>0</v>
      </c>
      <c r="BL431" s="18" t="s">
        <v>118</v>
      </c>
      <c r="BM431" s="212" t="s">
        <v>430</v>
      </c>
    </row>
    <row r="432" spans="1:47" s="2" customFormat="1" ht="12">
      <c r="A432" s="39"/>
      <c r="B432" s="40"/>
      <c r="C432" s="41"/>
      <c r="D432" s="214" t="s">
        <v>120</v>
      </c>
      <c r="E432" s="41"/>
      <c r="F432" s="215" t="s">
        <v>429</v>
      </c>
      <c r="G432" s="41"/>
      <c r="H432" s="41"/>
      <c r="I432" s="216"/>
      <c r="J432" s="41"/>
      <c r="K432" s="41"/>
      <c r="L432" s="45"/>
      <c r="M432" s="217"/>
      <c r="N432" s="218"/>
      <c r="O432" s="85"/>
      <c r="P432" s="85"/>
      <c r="Q432" s="85"/>
      <c r="R432" s="85"/>
      <c r="S432" s="85"/>
      <c r="T432" s="86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120</v>
      </c>
      <c r="AU432" s="18" t="s">
        <v>81</v>
      </c>
    </row>
    <row r="433" spans="1:51" s="13" customFormat="1" ht="12">
      <c r="A433" s="13"/>
      <c r="B433" s="219"/>
      <c r="C433" s="220"/>
      <c r="D433" s="214" t="s">
        <v>121</v>
      </c>
      <c r="E433" s="221" t="s">
        <v>19</v>
      </c>
      <c r="F433" s="222" t="s">
        <v>122</v>
      </c>
      <c r="G433" s="220"/>
      <c r="H433" s="221" t="s">
        <v>19</v>
      </c>
      <c r="I433" s="223"/>
      <c r="J433" s="220"/>
      <c r="K433" s="220"/>
      <c r="L433" s="224"/>
      <c r="M433" s="225"/>
      <c r="N433" s="226"/>
      <c r="O433" s="226"/>
      <c r="P433" s="226"/>
      <c r="Q433" s="226"/>
      <c r="R433" s="226"/>
      <c r="S433" s="226"/>
      <c r="T433" s="227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28" t="s">
        <v>121</v>
      </c>
      <c r="AU433" s="228" t="s">
        <v>81</v>
      </c>
      <c r="AV433" s="13" t="s">
        <v>79</v>
      </c>
      <c r="AW433" s="13" t="s">
        <v>33</v>
      </c>
      <c r="AX433" s="13" t="s">
        <v>71</v>
      </c>
      <c r="AY433" s="228" t="s">
        <v>110</v>
      </c>
    </row>
    <row r="434" spans="1:51" s="13" customFormat="1" ht="12">
      <c r="A434" s="13"/>
      <c r="B434" s="219"/>
      <c r="C434" s="220"/>
      <c r="D434" s="214" t="s">
        <v>121</v>
      </c>
      <c r="E434" s="221" t="s">
        <v>19</v>
      </c>
      <c r="F434" s="222" t="s">
        <v>246</v>
      </c>
      <c r="G434" s="220"/>
      <c r="H434" s="221" t="s">
        <v>19</v>
      </c>
      <c r="I434" s="223"/>
      <c r="J434" s="220"/>
      <c r="K434" s="220"/>
      <c r="L434" s="224"/>
      <c r="M434" s="225"/>
      <c r="N434" s="226"/>
      <c r="O434" s="226"/>
      <c r="P434" s="226"/>
      <c r="Q434" s="226"/>
      <c r="R434" s="226"/>
      <c r="S434" s="226"/>
      <c r="T434" s="227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28" t="s">
        <v>121</v>
      </c>
      <c r="AU434" s="228" t="s">
        <v>81</v>
      </c>
      <c r="AV434" s="13" t="s">
        <v>79</v>
      </c>
      <c r="AW434" s="13" t="s">
        <v>33</v>
      </c>
      <c r="AX434" s="13" t="s">
        <v>71</v>
      </c>
      <c r="AY434" s="228" t="s">
        <v>110</v>
      </c>
    </row>
    <row r="435" spans="1:51" s="14" customFormat="1" ht="12">
      <c r="A435" s="14"/>
      <c r="B435" s="229"/>
      <c r="C435" s="230"/>
      <c r="D435" s="214" t="s">
        <v>121</v>
      </c>
      <c r="E435" s="231" t="s">
        <v>19</v>
      </c>
      <c r="F435" s="232" t="s">
        <v>247</v>
      </c>
      <c r="G435" s="230"/>
      <c r="H435" s="233">
        <v>2</v>
      </c>
      <c r="I435" s="234"/>
      <c r="J435" s="230"/>
      <c r="K435" s="230"/>
      <c r="L435" s="235"/>
      <c r="M435" s="236"/>
      <c r="N435" s="237"/>
      <c r="O435" s="237"/>
      <c r="P435" s="237"/>
      <c r="Q435" s="237"/>
      <c r="R435" s="237"/>
      <c r="S435" s="237"/>
      <c r="T435" s="238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39" t="s">
        <v>121</v>
      </c>
      <c r="AU435" s="239" t="s">
        <v>81</v>
      </c>
      <c r="AV435" s="14" t="s">
        <v>81</v>
      </c>
      <c r="AW435" s="14" t="s">
        <v>33</v>
      </c>
      <c r="AX435" s="14" t="s">
        <v>79</v>
      </c>
      <c r="AY435" s="239" t="s">
        <v>110</v>
      </c>
    </row>
    <row r="436" spans="1:65" s="2" customFormat="1" ht="24.15" customHeight="1">
      <c r="A436" s="39"/>
      <c r="B436" s="40"/>
      <c r="C436" s="201" t="s">
        <v>431</v>
      </c>
      <c r="D436" s="201" t="s">
        <v>113</v>
      </c>
      <c r="E436" s="202" t="s">
        <v>432</v>
      </c>
      <c r="F436" s="203" t="s">
        <v>433</v>
      </c>
      <c r="G436" s="204" t="s">
        <v>213</v>
      </c>
      <c r="H436" s="205">
        <v>2</v>
      </c>
      <c r="I436" s="206"/>
      <c r="J436" s="207">
        <f>ROUND(I436*H436,2)</f>
        <v>0</v>
      </c>
      <c r="K436" s="203" t="s">
        <v>117</v>
      </c>
      <c r="L436" s="45"/>
      <c r="M436" s="208" t="s">
        <v>19</v>
      </c>
      <c r="N436" s="209" t="s">
        <v>42</v>
      </c>
      <c r="O436" s="85"/>
      <c r="P436" s="210">
        <f>O436*H436</f>
        <v>0</v>
      </c>
      <c r="Q436" s="210">
        <v>0</v>
      </c>
      <c r="R436" s="210">
        <f>Q436*H436</f>
        <v>0</v>
      </c>
      <c r="S436" s="210">
        <v>0</v>
      </c>
      <c r="T436" s="211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12" t="s">
        <v>118</v>
      </c>
      <c r="AT436" s="212" t="s">
        <v>113</v>
      </c>
      <c r="AU436" s="212" t="s">
        <v>81</v>
      </c>
      <c r="AY436" s="18" t="s">
        <v>110</v>
      </c>
      <c r="BE436" s="213">
        <f>IF(N436="základní",J436,0)</f>
        <v>0</v>
      </c>
      <c r="BF436" s="213">
        <f>IF(N436="snížená",J436,0)</f>
        <v>0</v>
      </c>
      <c r="BG436" s="213">
        <f>IF(N436="zákl. přenesená",J436,0)</f>
        <v>0</v>
      </c>
      <c r="BH436" s="213">
        <f>IF(N436="sníž. přenesená",J436,0)</f>
        <v>0</v>
      </c>
      <c r="BI436" s="213">
        <f>IF(N436="nulová",J436,0)</f>
        <v>0</v>
      </c>
      <c r="BJ436" s="18" t="s">
        <v>79</v>
      </c>
      <c r="BK436" s="213">
        <f>ROUND(I436*H436,2)</f>
        <v>0</v>
      </c>
      <c r="BL436" s="18" t="s">
        <v>118</v>
      </c>
      <c r="BM436" s="212" t="s">
        <v>434</v>
      </c>
    </row>
    <row r="437" spans="1:47" s="2" customFormat="1" ht="12">
      <c r="A437" s="39"/>
      <c r="B437" s="40"/>
      <c r="C437" s="41"/>
      <c r="D437" s="214" t="s">
        <v>120</v>
      </c>
      <c r="E437" s="41"/>
      <c r="F437" s="215" t="s">
        <v>433</v>
      </c>
      <c r="G437" s="41"/>
      <c r="H437" s="41"/>
      <c r="I437" s="216"/>
      <c r="J437" s="41"/>
      <c r="K437" s="41"/>
      <c r="L437" s="45"/>
      <c r="M437" s="217"/>
      <c r="N437" s="218"/>
      <c r="O437" s="85"/>
      <c r="P437" s="85"/>
      <c r="Q437" s="85"/>
      <c r="R437" s="85"/>
      <c r="S437" s="85"/>
      <c r="T437" s="86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120</v>
      </c>
      <c r="AU437" s="18" t="s">
        <v>81</v>
      </c>
    </row>
    <row r="438" spans="1:51" s="13" customFormat="1" ht="12">
      <c r="A438" s="13"/>
      <c r="B438" s="219"/>
      <c r="C438" s="220"/>
      <c r="D438" s="214" t="s">
        <v>121</v>
      </c>
      <c r="E438" s="221" t="s">
        <v>19</v>
      </c>
      <c r="F438" s="222" t="s">
        <v>122</v>
      </c>
      <c r="G438" s="220"/>
      <c r="H438" s="221" t="s">
        <v>19</v>
      </c>
      <c r="I438" s="223"/>
      <c r="J438" s="220"/>
      <c r="K438" s="220"/>
      <c r="L438" s="224"/>
      <c r="M438" s="225"/>
      <c r="N438" s="226"/>
      <c r="O438" s="226"/>
      <c r="P438" s="226"/>
      <c r="Q438" s="226"/>
      <c r="R438" s="226"/>
      <c r="S438" s="226"/>
      <c r="T438" s="227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28" t="s">
        <v>121</v>
      </c>
      <c r="AU438" s="228" t="s">
        <v>81</v>
      </c>
      <c r="AV438" s="13" t="s">
        <v>79</v>
      </c>
      <c r="AW438" s="13" t="s">
        <v>33</v>
      </c>
      <c r="AX438" s="13" t="s">
        <v>71</v>
      </c>
      <c r="AY438" s="228" t="s">
        <v>110</v>
      </c>
    </row>
    <row r="439" spans="1:51" s="13" customFormat="1" ht="12">
      <c r="A439" s="13"/>
      <c r="B439" s="219"/>
      <c r="C439" s="220"/>
      <c r="D439" s="214" t="s">
        <v>121</v>
      </c>
      <c r="E439" s="221" t="s">
        <v>19</v>
      </c>
      <c r="F439" s="222" t="s">
        <v>246</v>
      </c>
      <c r="G439" s="220"/>
      <c r="H439" s="221" t="s">
        <v>19</v>
      </c>
      <c r="I439" s="223"/>
      <c r="J439" s="220"/>
      <c r="K439" s="220"/>
      <c r="L439" s="224"/>
      <c r="M439" s="225"/>
      <c r="N439" s="226"/>
      <c r="O439" s="226"/>
      <c r="P439" s="226"/>
      <c r="Q439" s="226"/>
      <c r="R439" s="226"/>
      <c r="S439" s="226"/>
      <c r="T439" s="227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28" t="s">
        <v>121</v>
      </c>
      <c r="AU439" s="228" t="s">
        <v>81</v>
      </c>
      <c r="AV439" s="13" t="s">
        <v>79</v>
      </c>
      <c r="AW439" s="13" t="s">
        <v>33</v>
      </c>
      <c r="AX439" s="13" t="s">
        <v>71</v>
      </c>
      <c r="AY439" s="228" t="s">
        <v>110</v>
      </c>
    </row>
    <row r="440" spans="1:51" s="14" customFormat="1" ht="12">
      <c r="A440" s="14"/>
      <c r="B440" s="229"/>
      <c r="C440" s="230"/>
      <c r="D440" s="214" t="s">
        <v>121</v>
      </c>
      <c r="E440" s="231" t="s">
        <v>19</v>
      </c>
      <c r="F440" s="232" t="s">
        <v>247</v>
      </c>
      <c r="G440" s="230"/>
      <c r="H440" s="233">
        <v>2</v>
      </c>
      <c r="I440" s="234"/>
      <c r="J440" s="230"/>
      <c r="K440" s="230"/>
      <c r="L440" s="235"/>
      <c r="M440" s="236"/>
      <c r="N440" s="237"/>
      <c r="O440" s="237"/>
      <c r="P440" s="237"/>
      <c r="Q440" s="237"/>
      <c r="R440" s="237"/>
      <c r="S440" s="237"/>
      <c r="T440" s="238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39" t="s">
        <v>121</v>
      </c>
      <c r="AU440" s="239" t="s">
        <v>81</v>
      </c>
      <c r="AV440" s="14" t="s">
        <v>81</v>
      </c>
      <c r="AW440" s="14" t="s">
        <v>33</v>
      </c>
      <c r="AX440" s="14" t="s">
        <v>79</v>
      </c>
      <c r="AY440" s="239" t="s">
        <v>110</v>
      </c>
    </row>
    <row r="441" spans="1:65" s="2" customFormat="1" ht="24.15" customHeight="1">
      <c r="A441" s="39"/>
      <c r="B441" s="40"/>
      <c r="C441" s="253" t="s">
        <v>435</v>
      </c>
      <c r="D441" s="253" t="s">
        <v>210</v>
      </c>
      <c r="E441" s="254" t="s">
        <v>436</v>
      </c>
      <c r="F441" s="255" t="s">
        <v>437</v>
      </c>
      <c r="G441" s="256" t="s">
        <v>213</v>
      </c>
      <c r="H441" s="257">
        <v>2</v>
      </c>
      <c r="I441" s="258"/>
      <c r="J441" s="259">
        <f>ROUND(I441*H441,2)</f>
        <v>0</v>
      </c>
      <c r="K441" s="255" t="s">
        <v>117</v>
      </c>
      <c r="L441" s="260"/>
      <c r="M441" s="261" t="s">
        <v>19</v>
      </c>
      <c r="N441" s="262" t="s">
        <v>42</v>
      </c>
      <c r="O441" s="85"/>
      <c r="P441" s="210">
        <f>O441*H441</f>
        <v>0</v>
      </c>
      <c r="Q441" s="210">
        <v>0.08</v>
      </c>
      <c r="R441" s="210">
        <f>Q441*H441</f>
        <v>0.16</v>
      </c>
      <c r="S441" s="210">
        <v>0</v>
      </c>
      <c r="T441" s="211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12" t="s">
        <v>214</v>
      </c>
      <c r="AT441" s="212" t="s">
        <v>210</v>
      </c>
      <c r="AU441" s="212" t="s">
        <v>81</v>
      </c>
      <c r="AY441" s="18" t="s">
        <v>110</v>
      </c>
      <c r="BE441" s="213">
        <f>IF(N441="základní",J441,0)</f>
        <v>0</v>
      </c>
      <c r="BF441" s="213">
        <f>IF(N441="snížená",J441,0)</f>
        <v>0</v>
      </c>
      <c r="BG441" s="213">
        <f>IF(N441="zákl. přenesená",J441,0)</f>
        <v>0</v>
      </c>
      <c r="BH441" s="213">
        <f>IF(N441="sníž. přenesená",J441,0)</f>
        <v>0</v>
      </c>
      <c r="BI441" s="213">
        <f>IF(N441="nulová",J441,0)</f>
        <v>0</v>
      </c>
      <c r="BJ441" s="18" t="s">
        <v>79</v>
      </c>
      <c r="BK441" s="213">
        <f>ROUND(I441*H441,2)</f>
        <v>0</v>
      </c>
      <c r="BL441" s="18" t="s">
        <v>118</v>
      </c>
      <c r="BM441" s="212" t="s">
        <v>438</v>
      </c>
    </row>
    <row r="442" spans="1:47" s="2" customFormat="1" ht="12">
      <c r="A442" s="39"/>
      <c r="B442" s="40"/>
      <c r="C442" s="41"/>
      <c r="D442" s="214" t="s">
        <v>120</v>
      </c>
      <c r="E442" s="41"/>
      <c r="F442" s="215" t="s">
        <v>437</v>
      </c>
      <c r="G442" s="41"/>
      <c r="H442" s="41"/>
      <c r="I442" s="216"/>
      <c r="J442" s="41"/>
      <c r="K442" s="41"/>
      <c r="L442" s="45"/>
      <c r="M442" s="217"/>
      <c r="N442" s="218"/>
      <c r="O442" s="85"/>
      <c r="P442" s="85"/>
      <c r="Q442" s="85"/>
      <c r="R442" s="85"/>
      <c r="S442" s="85"/>
      <c r="T442" s="86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120</v>
      </c>
      <c r="AU442" s="18" t="s">
        <v>81</v>
      </c>
    </row>
    <row r="443" spans="1:51" s="13" customFormat="1" ht="12">
      <c r="A443" s="13"/>
      <c r="B443" s="219"/>
      <c r="C443" s="220"/>
      <c r="D443" s="214" t="s">
        <v>121</v>
      </c>
      <c r="E443" s="221" t="s">
        <v>19</v>
      </c>
      <c r="F443" s="222" t="s">
        <v>122</v>
      </c>
      <c r="G443" s="220"/>
      <c r="H443" s="221" t="s">
        <v>19</v>
      </c>
      <c r="I443" s="223"/>
      <c r="J443" s="220"/>
      <c r="K443" s="220"/>
      <c r="L443" s="224"/>
      <c r="M443" s="225"/>
      <c r="N443" s="226"/>
      <c r="O443" s="226"/>
      <c r="P443" s="226"/>
      <c r="Q443" s="226"/>
      <c r="R443" s="226"/>
      <c r="S443" s="226"/>
      <c r="T443" s="227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28" t="s">
        <v>121</v>
      </c>
      <c r="AU443" s="228" t="s">
        <v>81</v>
      </c>
      <c r="AV443" s="13" t="s">
        <v>79</v>
      </c>
      <c r="AW443" s="13" t="s">
        <v>33</v>
      </c>
      <c r="AX443" s="13" t="s">
        <v>71</v>
      </c>
      <c r="AY443" s="228" t="s">
        <v>110</v>
      </c>
    </row>
    <row r="444" spans="1:51" s="13" customFormat="1" ht="12">
      <c r="A444" s="13"/>
      <c r="B444" s="219"/>
      <c r="C444" s="220"/>
      <c r="D444" s="214" t="s">
        <v>121</v>
      </c>
      <c r="E444" s="221" t="s">
        <v>19</v>
      </c>
      <c r="F444" s="222" t="s">
        <v>246</v>
      </c>
      <c r="G444" s="220"/>
      <c r="H444" s="221" t="s">
        <v>19</v>
      </c>
      <c r="I444" s="223"/>
      <c r="J444" s="220"/>
      <c r="K444" s="220"/>
      <c r="L444" s="224"/>
      <c r="M444" s="225"/>
      <c r="N444" s="226"/>
      <c r="O444" s="226"/>
      <c r="P444" s="226"/>
      <c r="Q444" s="226"/>
      <c r="R444" s="226"/>
      <c r="S444" s="226"/>
      <c r="T444" s="227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28" t="s">
        <v>121</v>
      </c>
      <c r="AU444" s="228" t="s">
        <v>81</v>
      </c>
      <c r="AV444" s="13" t="s">
        <v>79</v>
      </c>
      <c r="AW444" s="13" t="s">
        <v>33</v>
      </c>
      <c r="AX444" s="13" t="s">
        <v>71</v>
      </c>
      <c r="AY444" s="228" t="s">
        <v>110</v>
      </c>
    </row>
    <row r="445" spans="1:51" s="14" customFormat="1" ht="12">
      <c r="A445" s="14"/>
      <c r="B445" s="229"/>
      <c r="C445" s="230"/>
      <c r="D445" s="214" t="s">
        <v>121</v>
      </c>
      <c r="E445" s="231" t="s">
        <v>19</v>
      </c>
      <c r="F445" s="232" t="s">
        <v>247</v>
      </c>
      <c r="G445" s="230"/>
      <c r="H445" s="233">
        <v>2</v>
      </c>
      <c r="I445" s="234"/>
      <c r="J445" s="230"/>
      <c r="K445" s="230"/>
      <c r="L445" s="235"/>
      <c r="M445" s="236"/>
      <c r="N445" s="237"/>
      <c r="O445" s="237"/>
      <c r="P445" s="237"/>
      <c r="Q445" s="237"/>
      <c r="R445" s="237"/>
      <c r="S445" s="237"/>
      <c r="T445" s="238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39" t="s">
        <v>121</v>
      </c>
      <c r="AU445" s="239" t="s">
        <v>81</v>
      </c>
      <c r="AV445" s="14" t="s">
        <v>81</v>
      </c>
      <c r="AW445" s="14" t="s">
        <v>33</v>
      </c>
      <c r="AX445" s="14" t="s">
        <v>79</v>
      </c>
      <c r="AY445" s="239" t="s">
        <v>110</v>
      </c>
    </row>
    <row r="446" spans="1:65" s="2" customFormat="1" ht="24.15" customHeight="1">
      <c r="A446" s="39"/>
      <c r="B446" s="40"/>
      <c r="C446" s="201" t="s">
        <v>439</v>
      </c>
      <c r="D446" s="201" t="s">
        <v>113</v>
      </c>
      <c r="E446" s="202" t="s">
        <v>440</v>
      </c>
      <c r="F446" s="203" t="s">
        <v>441</v>
      </c>
      <c r="G446" s="204" t="s">
        <v>213</v>
      </c>
      <c r="H446" s="205">
        <v>3</v>
      </c>
      <c r="I446" s="206"/>
      <c r="J446" s="207">
        <f>ROUND(I446*H446,2)</f>
        <v>0</v>
      </c>
      <c r="K446" s="203" t="s">
        <v>117</v>
      </c>
      <c r="L446" s="45"/>
      <c r="M446" s="208" t="s">
        <v>19</v>
      </c>
      <c r="N446" s="209" t="s">
        <v>42</v>
      </c>
      <c r="O446" s="85"/>
      <c r="P446" s="210">
        <f>O446*H446</f>
        <v>0</v>
      </c>
      <c r="Q446" s="210">
        <v>0</v>
      </c>
      <c r="R446" s="210">
        <f>Q446*H446</f>
        <v>0</v>
      </c>
      <c r="S446" s="210">
        <v>0</v>
      </c>
      <c r="T446" s="211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12" t="s">
        <v>118</v>
      </c>
      <c r="AT446" s="212" t="s">
        <v>113</v>
      </c>
      <c r="AU446" s="212" t="s">
        <v>81</v>
      </c>
      <c r="AY446" s="18" t="s">
        <v>110</v>
      </c>
      <c r="BE446" s="213">
        <f>IF(N446="základní",J446,0)</f>
        <v>0</v>
      </c>
      <c r="BF446" s="213">
        <f>IF(N446="snížená",J446,0)</f>
        <v>0</v>
      </c>
      <c r="BG446" s="213">
        <f>IF(N446="zákl. přenesená",J446,0)</f>
        <v>0</v>
      </c>
      <c r="BH446" s="213">
        <f>IF(N446="sníž. přenesená",J446,0)</f>
        <v>0</v>
      </c>
      <c r="BI446" s="213">
        <f>IF(N446="nulová",J446,0)</f>
        <v>0</v>
      </c>
      <c r="BJ446" s="18" t="s">
        <v>79</v>
      </c>
      <c r="BK446" s="213">
        <f>ROUND(I446*H446,2)</f>
        <v>0</v>
      </c>
      <c r="BL446" s="18" t="s">
        <v>118</v>
      </c>
      <c r="BM446" s="212" t="s">
        <v>442</v>
      </c>
    </row>
    <row r="447" spans="1:47" s="2" customFormat="1" ht="12">
      <c r="A447" s="39"/>
      <c r="B447" s="40"/>
      <c r="C447" s="41"/>
      <c r="D447" s="214" t="s">
        <v>120</v>
      </c>
      <c r="E447" s="41"/>
      <c r="F447" s="215" t="s">
        <v>441</v>
      </c>
      <c r="G447" s="41"/>
      <c r="H447" s="41"/>
      <c r="I447" s="216"/>
      <c r="J447" s="41"/>
      <c r="K447" s="41"/>
      <c r="L447" s="45"/>
      <c r="M447" s="217"/>
      <c r="N447" s="218"/>
      <c r="O447" s="85"/>
      <c r="P447" s="85"/>
      <c r="Q447" s="85"/>
      <c r="R447" s="85"/>
      <c r="S447" s="85"/>
      <c r="T447" s="86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120</v>
      </c>
      <c r="AU447" s="18" t="s">
        <v>81</v>
      </c>
    </row>
    <row r="448" spans="1:51" s="13" customFormat="1" ht="12">
      <c r="A448" s="13"/>
      <c r="B448" s="219"/>
      <c r="C448" s="220"/>
      <c r="D448" s="214" t="s">
        <v>121</v>
      </c>
      <c r="E448" s="221" t="s">
        <v>19</v>
      </c>
      <c r="F448" s="222" t="s">
        <v>122</v>
      </c>
      <c r="G448" s="220"/>
      <c r="H448" s="221" t="s">
        <v>19</v>
      </c>
      <c r="I448" s="223"/>
      <c r="J448" s="220"/>
      <c r="K448" s="220"/>
      <c r="L448" s="224"/>
      <c r="M448" s="225"/>
      <c r="N448" s="226"/>
      <c r="O448" s="226"/>
      <c r="P448" s="226"/>
      <c r="Q448" s="226"/>
      <c r="R448" s="226"/>
      <c r="S448" s="226"/>
      <c r="T448" s="227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28" t="s">
        <v>121</v>
      </c>
      <c r="AU448" s="228" t="s">
        <v>81</v>
      </c>
      <c r="AV448" s="13" t="s">
        <v>79</v>
      </c>
      <c r="AW448" s="13" t="s">
        <v>33</v>
      </c>
      <c r="AX448" s="13" t="s">
        <v>71</v>
      </c>
      <c r="AY448" s="228" t="s">
        <v>110</v>
      </c>
    </row>
    <row r="449" spans="1:51" s="13" customFormat="1" ht="12">
      <c r="A449" s="13"/>
      <c r="B449" s="219"/>
      <c r="C449" s="220"/>
      <c r="D449" s="214" t="s">
        <v>121</v>
      </c>
      <c r="E449" s="221" t="s">
        <v>19</v>
      </c>
      <c r="F449" s="222" t="s">
        <v>246</v>
      </c>
      <c r="G449" s="220"/>
      <c r="H449" s="221" t="s">
        <v>19</v>
      </c>
      <c r="I449" s="223"/>
      <c r="J449" s="220"/>
      <c r="K449" s="220"/>
      <c r="L449" s="224"/>
      <c r="M449" s="225"/>
      <c r="N449" s="226"/>
      <c r="O449" s="226"/>
      <c r="P449" s="226"/>
      <c r="Q449" s="226"/>
      <c r="R449" s="226"/>
      <c r="S449" s="226"/>
      <c r="T449" s="227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28" t="s">
        <v>121</v>
      </c>
      <c r="AU449" s="228" t="s">
        <v>81</v>
      </c>
      <c r="AV449" s="13" t="s">
        <v>79</v>
      </c>
      <c r="AW449" s="13" t="s">
        <v>33</v>
      </c>
      <c r="AX449" s="13" t="s">
        <v>71</v>
      </c>
      <c r="AY449" s="228" t="s">
        <v>110</v>
      </c>
    </row>
    <row r="450" spans="1:51" s="13" customFormat="1" ht="12">
      <c r="A450" s="13"/>
      <c r="B450" s="219"/>
      <c r="C450" s="220"/>
      <c r="D450" s="214" t="s">
        <v>121</v>
      </c>
      <c r="E450" s="221" t="s">
        <v>19</v>
      </c>
      <c r="F450" s="222" t="s">
        <v>443</v>
      </c>
      <c r="G450" s="220"/>
      <c r="H450" s="221" t="s">
        <v>19</v>
      </c>
      <c r="I450" s="223"/>
      <c r="J450" s="220"/>
      <c r="K450" s="220"/>
      <c r="L450" s="224"/>
      <c r="M450" s="225"/>
      <c r="N450" s="226"/>
      <c r="O450" s="226"/>
      <c r="P450" s="226"/>
      <c r="Q450" s="226"/>
      <c r="R450" s="226"/>
      <c r="S450" s="226"/>
      <c r="T450" s="227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28" t="s">
        <v>121</v>
      </c>
      <c r="AU450" s="228" t="s">
        <v>81</v>
      </c>
      <c r="AV450" s="13" t="s">
        <v>79</v>
      </c>
      <c r="AW450" s="13" t="s">
        <v>33</v>
      </c>
      <c r="AX450" s="13" t="s">
        <v>71</v>
      </c>
      <c r="AY450" s="228" t="s">
        <v>110</v>
      </c>
    </row>
    <row r="451" spans="1:51" s="14" customFormat="1" ht="12">
      <c r="A451" s="14"/>
      <c r="B451" s="229"/>
      <c r="C451" s="230"/>
      <c r="D451" s="214" t="s">
        <v>121</v>
      </c>
      <c r="E451" s="231" t="s">
        <v>19</v>
      </c>
      <c r="F451" s="232" t="s">
        <v>444</v>
      </c>
      <c r="G451" s="230"/>
      <c r="H451" s="233">
        <v>1</v>
      </c>
      <c r="I451" s="234"/>
      <c r="J451" s="230"/>
      <c r="K451" s="230"/>
      <c r="L451" s="235"/>
      <c r="M451" s="236"/>
      <c r="N451" s="237"/>
      <c r="O451" s="237"/>
      <c r="P451" s="237"/>
      <c r="Q451" s="237"/>
      <c r="R451" s="237"/>
      <c r="S451" s="237"/>
      <c r="T451" s="238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39" t="s">
        <v>121</v>
      </c>
      <c r="AU451" s="239" t="s">
        <v>81</v>
      </c>
      <c r="AV451" s="14" t="s">
        <v>81</v>
      </c>
      <c r="AW451" s="14" t="s">
        <v>33</v>
      </c>
      <c r="AX451" s="14" t="s">
        <v>71</v>
      </c>
      <c r="AY451" s="239" t="s">
        <v>110</v>
      </c>
    </row>
    <row r="452" spans="1:51" s="14" customFormat="1" ht="12">
      <c r="A452" s="14"/>
      <c r="B452" s="229"/>
      <c r="C452" s="230"/>
      <c r="D452" s="214" t="s">
        <v>121</v>
      </c>
      <c r="E452" s="231" t="s">
        <v>19</v>
      </c>
      <c r="F452" s="232" t="s">
        <v>445</v>
      </c>
      <c r="G452" s="230"/>
      <c r="H452" s="233">
        <v>1</v>
      </c>
      <c r="I452" s="234"/>
      <c r="J452" s="230"/>
      <c r="K452" s="230"/>
      <c r="L452" s="235"/>
      <c r="M452" s="236"/>
      <c r="N452" s="237"/>
      <c r="O452" s="237"/>
      <c r="P452" s="237"/>
      <c r="Q452" s="237"/>
      <c r="R452" s="237"/>
      <c r="S452" s="237"/>
      <c r="T452" s="238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39" t="s">
        <v>121</v>
      </c>
      <c r="AU452" s="239" t="s">
        <v>81</v>
      </c>
      <c r="AV452" s="14" t="s">
        <v>81</v>
      </c>
      <c r="AW452" s="14" t="s">
        <v>33</v>
      </c>
      <c r="AX452" s="14" t="s">
        <v>71</v>
      </c>
      <c r="AY452" s="239" t="s">
        <v>110</v>
      </c>
    </row>
    <row r="453" spans="1:51" s="13" customFormat="1" ht="12">
      <c r="A453" s="13"/>
      <c r="B453" s="219"/>
      <c r="C453" s="220"/>
      <c r="D453" s="214" t="s">
        <v>121</v>
      </c>
      <c r="E453" s="221" t="s">
        <v>19</v>
      </c>
      <c r="F453" s="222" t="s">
        <v>446</v>
      </c>
      <c r="G453" s="220"/>
      <c r="H453" s="221" t="s">
        <v>19</v>
      </c>
      <c r="I453" s="223"/>
      <c r="J453" s="220"/>
      <c r="K453" s="220"/>
      <c r="L453" s="224"/>
      <c r="M453" s="225"/>
      <c r="N453" s="226"/>
      <c r="O453" s="226"/>
      <c r="P453" s="226"/>
      <c r="Q453" s="226"/>
      <c r="R453" s="226"/>
      <c r="S453" s="226"/>
      <c r="T453" s="227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28" t="s">
        <v>121</v>
      </c>
      <c r="AU453" s="228" t="s">
        <v>81</v>
      </c>
      <c r="AV453" s="13" t="s">
        <v>79</v>
      </c>
      <c r="AW453" s="13" t="s">
        <v>33</v>
      </c>
      <c r="AX453" s="13" t="s">
        <v>71</v>
      </c>
      <c r="AY453" s="228" t="s">
        <v>110</v>
      </c>
    </row>
    <row r="454" spans="1:51" s="14" customFormat="1" ht="12">
      <c r="A454" s="14"/>
      <c r="B454" s="229"/>
      <c r="C454" s="230"/>
      <c r="D454" s="214" t="s">
        <v>121</v>
      </c>
      <c r="E454" s="231" t="s">
        <v>19</v>
      </c>
      <c r="F454" s="232" t="s">
        <v>447</v>
      </c>
      <c r="G454" s="230"/>
      <c r="H454" s="233">
        <v>1</v>
      </c>
      <c r="I454" s="234"/>
      <c r="J454" s="230"/>
      <c r="K454" s="230"/>
      <c r="L454" s="235"/>
      <c r="M454" s="236"/>
      <c r="N454" s="237"/>
      <c r="O454" s="237"/>
      <c r="P454" s="237"/>
      <c r="Q454" s="237"/>
      <c r="R454" s="237"/>
      <c r="S454" s="237"/>
      <c r="T454" s="238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39" t="s">
        <v>121</v>
      </c>
      <c r="AU454" s="239" t="s">
        <v>81</v>
      </c>
      <c r="AV454" s="14" t="s">
        <v>81</v>
      </c>
      <c r="AW454" s="14" t="s">
        <v>33</v>
      </c>
      <c r="AX454" s="14" t="s">
        <v>71</v>
      </c>
      <c r="AY454" s="239" t="s">
        <v>110</v>
      </c>
    </row>
    <row r="455" spans="1:51" s="15" customFormat="1" ht="12">
      <c r="A455" s="15"/>
      <c r="B455" s="240"/>
      <c r="C455" s="241"/>
      <c r="D455" s="214" t="s">
        <v>121</v>
      </c>
      <c r="E455" s="242" t="s">
        <v>19</v>
      </c>
      <c r="F455" s="243" t="s">
        <v>126</v>
      </c>
      <c r="G455" s="241"/>
      <c r="H455" s="244">
        <v>3</v>
      </c>
      <c r="I455" s="245"/>
      <c r="J455" s="241"/>
      <c r="K455" s="241"/>
      <c r="L455" s="246"/>
      <c r="M455" s="247"/>
      <c r="N455" s="248"/>
      <c r="O455" s="248"/>
      <c r="P455" s="248"/>
      <c r="Q455" s="248"/>
      <c r="R455" s="248"/>
      <c r="S455" s="248"/>
      <c r="T455" s="249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50" t="s">
        <v>121</v>
      </c>
      <c r="AU455" s="250" t="s">
        <v>81</v>
      </c>
      <c r="AV455" s="15" t="s">
        <v>127</v>
      </c>
      <c r="AW455" s="15" t="s">
        <v>33</v>
      </c>
      <c r="AX455" s="15" t="s">
        <v>79</v>
      </c>
      <c r="AY455" s="250" t="s">
        <v>110</v>
      </c>
    </row>
    <row r="456" spans="1:65" s="2" customFormat="1" ht="21.75" customHeight="1">
      <c r="A456" s="39"/>
      <c r="B456" s="40"/>
      <c r="C456" s="253" t="s">
        <v>448</v>
      </c>
      <c r="D456" s="253" t="s">
        <v>210</v>
      </c>
      <c r="E456" s="254" t="s">
        <v>449</v>
      </c>
      <c r="F456" s="255" t="s">
        <v>450</v>
      </c>
      <c r="G456" s="256" t="s">
        <v>213</v>
      </c>
      <c r="H456" s="257">
        <v>1</v>
      </c>
      <c r="I456" s="258"/>
      <c r="J456" s="259">
        <f>ROUND(I456*H456,2)</f>
        <v>0</v>
      </c>
      <c r="K456" s="255" t="s">
        <v>117</v>
      </c>
      <c r="L456" s="260"/>
      <c r="M456" s="261" t="s">
        <v>19</v>
      </c>
      <c r="N456" s="262" t="s">
        <v>42</v>
      </c>
      <c r="O456" s="85"/>
      <c r="P456" s="210">
        <f>O456*H456</f>
        <v>0</v>
      </c>
      <c r="Q456" s="210">
        <v>0.08</v>
      </c>
      <c r="R456" s="210">
        <f>Q456*H456</f>
        <v>0.08</v>
      </c>
      <c r="S456" s="210">
        <v>0</v>
      </c>
      <c r="T456" s="211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12" t="s">
        <v>214</v>
      </c>
      <c r="AT456" s="212" t="s">
        <v>210</v>
      </c>
      <c r="AU456" s="212" t="s">
        <v>81</v>
      </c>
      <c r="AY456" s="18" t="s">
        <v>110</v>
      </c>
      <c r="BE456" s="213">
        <f>IF(N456="základní",J456,0)</f>
        <v>0</v>
      </c>
      <c r="BF456" s="213">
        <f>IF(N456="snížená",J456,0)</f>
        <v>0</v>
      </c>
      <c r="BG456" s="213">
        <f>IF(N456="zákl. přenesená",J456,0)</f>
        <v>0</v>
      </c>
      <c r="BH456" s="213">
        <f>IF(N456="sníž. přenesená",J456,0)</f>
        <v>0</v>
      </c>
      <c r="BI456" s="213">
        <f>IF(N456="nulová",J456,0)</f>
        <v>0</v>
      </c>
      <c r="BJ456" s="18" t="s">
        <v>79</v>
      </c>
      <c r="BK456" s="213">
        <f>ROUND(I456*H456,2)</f>
        <v>0</v>
      </c>
      <c r="BL456" s="18" t="s">
        <v>118</v>
      </c>
      <c r="BM456" s="212" t="s">
        <v>451</v>
      </c>
    </row>
    <row r="457" spans="1:47" s="2" customFormat="1" ht="12">
      <c r="A457" s="39"/>
      <c r="B457" s="40"/>
      <c r="C457" s="41"/>
      <c r="D457" s="214" t="s">
        <v>120</v>
      </c>
      <c r="E457" s="41"/>
      <c r="F457" s="215" t="s">
        <v>450</v>
      </c>
      <c r="G457" s="41"/>
      <c r="H457" s="41"/>
      <c r="I457" s="216"/>
      <c r="J457" s="41"/>
      <c r="K457" s="41"/>
      <c r="L457" s="45"/>
      <c r="M457" s="217"/>
      <c r="N457" s="218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120</v>
      </c>
      <c r="AU457" s="18" t="s">
        <v>81</v>
      </c>
    </row>
    <row r="458" spans="1:51" s="13" customFormat="1" ht="12">
      <c r="A458" s="13"/>
      <c r="B458" s="219"/>
      <c r="C458" s="220"/>
      <c r="D458" s="214" t="s">
        <v>121</v>
      </c>
      <c r="E458" s="221" t="s">
        <v>19</v>
      </c>
      <c r="F458" s="222" t="s">
        <v>122</v>
      </c>
      <c r="G458" s="220"/>
      <c r="H458" s="221" t="s">
        <v>19</v>
      </c>
      <c r="I458" s="223"/>
      <c r="J458" s="220"/>
      <c r="K458" s="220"/>
      <c r="L458" s="224"/>
      <c r="M458" s="225"/>
      <c r="N458" s="226"/>
      <c r="O458" s="226"/>
      <c r="P458" s="226"/>
      <c r="Q458" s="226"/>
      <c r="R458" s="226"/>
      <c r="S458" s="226"/>
      <c r="T458" s="227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28" t="s">
        <v>121</v>
      </c>
      <c r="AU458" s="228" t="s">
        <v>81</v>
      </c>
      <c r="AV458" s="13" t="s">
        <v>79</v>
      </c>
      <c r="AW458" s="13" t="s">
        <v>33</v>
      </c>
      <c r="AX458" s="13" t="s">
        <v>71</v>
      </c>
      <c r="AY458" s="228" t="s">
        <v>110</v>
      </c>
    </row>
    <row r="459" spans="1:51" s="14" customFormat="1" ht="12">
      <c r="A459" s="14"/>
      <c r="B459" s="229"/>
      <c r="C459" s="230"/>
      <c r="D459" s="214" t="s">
        <v>121</v>
      </c>
      <c r="E459" s="231" t="s">
        <v>19</v>
      </c>
      <c r="F459" s="232" t="s">
        <v>142</v>
      </c>
      <c r="G459" s="230"/>
      <c r="H459" s="233">
        <v>1</v>
      </c>
      <c r="I459" s="234"/>
      <c r="J459" s="230"/>
      <c r="K459" s="230"/>
      <c r="L459" s="235"/>
      <c r="M459" s="236"/>
      <c r="N459" s="237"/>
      <c r="O459" s="237"/>
      <c r="P459" s="237"/>
      <c r="Q459" s="237"/>
      <c r="R459" s="237"/>
      <c r="S459" s="237"/>
      <c r="T459" s="238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39" t="s">
        <v>121</v>
      </c>
      <c r="AU459" s="239" t="s">
        <v>81</v>
      </c>
      <c r="AV459" s="14" t="s">
        <v>81</v>
      </c>
      <c r="AW459" s="14" t="s">
        <v>33</v>
      </c>
      <c r="AX459" s="14" t="s">
        <v>79</v>
      </c>
      <c r="AY459" s="239" t="s">
        <v>110</v>
      </c>
    </row>
    <row r="460" spans="1:65" s="2" customFormat="1" ht="24.15" customHeight="1">
      <c r="A460" s="39"/>
      <c r="B460" s="40"/>
      <c r="C460" s="253" t="s">
        <v>452</v>
      </c>
      <c r="D460" s="253" t="s">
        <v>210</v>
      </c>
      <c r="E460" s="254" t="s">
        <v>453</v>
      </c>
      <c r="F460" s="255" t="s">
        <v>454</v>
      </c>
      <c r="G460" s="256" t="s">
        <v>213</v>
      </c>
      <c r="H460" s="257">
        <v>1</v>
      </c>
      <c r="I460" s="258"/>
      <c r="J460" s="259">
        <f>ROUND(I460*H460,2)</f>
        <v>0</v>
      </c>
      <c r="K460" s="255" t="s">
        <v>117</v>
      </c>
      <c r="L460" s="260"/>
      <c r="M460" s="261" t="s">
        <v>19</v>
      </c>
      <c r="N460" s="262" t="s">
        <v>42</v>
      </c>
      <c r="O460" s="85"/>
      <c r="P460" s="210">
        <f>O460*H460</f>
        <v>0</v>
      </c>
      <c r="Q460" s="210">
        <v>0.08</v>
      </c>
      <c r="R460" s="210">
        <f>Q460*H460</f>
        <v>0.08</v>
      </c>
      <c r="S460" s="210">
        <v>0</v>
      </c>
      <c r="T460" s="211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12" t="s">
        <v>214</v>
      </c>
      <c r="AT460" s="212" t="s">
        <v>210</v>
      </c>
      <c r="AU460" s="212" t="s">
        <v>81</v>
      </c>
      <c r="AY460" s="18" t="s">
        <v>110</v>
      </c>
      <c r="BE460" s="213">
        <f>IF(N460="základní",J460,0)</f>
        <v>0</v>
      </c>
      <c r="BF460" s="213">
        <f>IF(N460="snížená",J460,0)</f>
        <v>0</v>
      </c>
      <c r="BG460" s="213">
        <f>IF(N460="zákl. přenesená",J460,0)</f>
        <v>0</v>
      </c>
      <c r="BH460" s="213">
        <f>IF(N460="sníž. přenesená",J460,0)</f>
        <v>0</v>
      </c>
      <c r="BI460" s="213">
        <f>IF(N460="nulová",J460,0)</f>
        <v>0</v>
      </c>
      <c r="BJ460" s="18" t="s">
        <v>79</v>
      </c>
      <c r="BK460" s="213">
        <f>ROUND(I460*H460,2)</f>
        <v>0</v>
      </c>
      <c r="BL460" s="18" t="s">
        <v>118</v>
      </c>
      <c r="BM460" s="212" t="s">
        <v>455</v>
      </c>
    </row>
    <row r="461" spans="1:47" s="2" customFormat="1" ht="12">
      <c r="A461" s="39"/>
      <c r="B461" s="40"/>
      <c r="C461" s="41"/>
      <c r="D461" s="214" t="s">
        <v>120</v>
      </c>
      <c r="E461" s="41"/>
      <c r="F461" s="215" t="s">
        <v>456</v>
      </c>
      <c r="G461" s="41"/>
      <c r="H461" s="41"/>
      <c r="I461" s="216"/>
      <c r="J461" s="41"/>
      <c r="K461" s="41"/>
      <c r="L461" s="45"/>
      <c r="M461" s="217"/>
      <c r="N461" s="218"/>
      <c r="O461" s="85"/>
      <c r="P461" s="85"/>
      <c r="Q461" s="85"/>
      <c r="R461" s="85"/>
      <c r="S461" s="85"/>
      <c r="T461" s="86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8" t="s">
        <v>120</v>
      </c>
      <c r="AU461" s="18" t="s">
        <v>81</v>
      </c>
    </row>
    <row r="462" spans="1:51" s="13" customFormat="1" ht="12">
      <c r="A462" s="13"/>
      <c r="B462" s="219"/>
      <c r="C462" s="220"/>
      <c r="D462" s="214" t="s">
        <v>121</v>
      </c>
      <c r="E462" s="221" t="s">
        <v>19</v>
      </c>
      <c r="F462" s="222" t="s">
        <v>122</v>
      </c>
      <c r="G462" s="220"/>
      <c r="H462" s="221" t="s">
        <v>19</v>
      </c>
      <c r="I462" s="223"/>
      <c r="J462" s="220"/>
      <c r="K462" s="220"/>
      <c r="L462" s="224"/>
      <c r="M462" s="225"/>
      <c r="N462" s="226"/>
      <c r="O462" s="226"/>
      <c r="P462" s="226"/>
      <c r="Q462" s="226"/>
      <c r="R462" s="226"/>
      <c r="S462" s="226"/>
      <c r="T462" s="227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28" t="s">
        <v>121</v>
      </c>
      <c r="AU462" s="228" t="s">
        <v>81</v>
      </c>
      <c r="AV462" s="13" t="s">
        <v>79</v>
      </c>
      <c r="AW462" s="13" t="s">
        <v>33</v>
      </c>
      <c r="AX462" s="13" t="s">
        <v>71</v>
      </c>
      <c r="AY462" s="228" t="s">
        <v>110</v>
      </c>
    </row>
    <row r="463" spans="1:51" s="14" customFormat="1" ht="12">
      <c r="A463" s="14"/>
      <c r="B463" s="229"/>
      <c r="C463" s="230"/>
      <c r="D463" s="214" t="s">
        <v>121</v>
      </c>
      <c r="E463" s="231" t="s">
        <v>19</v>
      </c>
      <c r="F463" s="232" t="s">
        <v>142</v>
      </c>
      <c r="G463" s="230"/>
      <c r="H463" s="233">
        <v>1</v>
      </c>
      <c r="I463" s="234"/>
      <c r="J463" s="230"/>
      <c r="K463" s="230"/>
      <c r="L463" s="235"/>
      <c r="M463" s="236"/>
      <c r="N463" s="237"/>
      <c r="O463" s="237"/>
      <c r="P463" s="237"/>
      <c r="Q463" s="237"/>
      <c r="R463" s="237"/>
      <c r="S463" s="237"/>
      <c r="T463" s="238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39" t="s">
        <v>121</v>
      </c>
      <c r="AU463" s="239" t="s">
        <v>81</v>
      </c>
      <c r="AV463" s="14" t="s">
        <v>81</v>
      </c>
      <c r="AW463" s="14" t="s">
        <v>33</v>
      </c>
      <c r="AX463" s="14" t="s">
        <v>79</v>
      </c>
      <c r="AY463" s="239" t="s">
        <v>110</v>
      </c>
    </row>
    <row r="464" spans="1:65" s="2" customFormat="1" ht="16.5" customHeight="1">
      <c r="A464" s="39"/>
      <c r="B464" s="40"/>
      <c r="C464" s="253" t="s">
        <v>457</v>
      </c>
      <c r="D464" s="253" t="s">
        <v>210</v>
      </c>
      <c r="E464" s="254" t="s">
        <v>458</v>
      </c>
      <c r="F464" s="255" t="s">
        <v>459</v>
      </c>
      <c r="G464" s="256" t="s">
        <v>213</v>
      </c>
      <c r="H464" s="257">
        <v>1</v>
      </c>
      <c r="I464" s="258"/>
      <c r="J464" s="259">
        <f>ROUND(I464*H464,2)</f>
        <v>0</v>
      </c>
      <c r="K464" s="255" t="s">
        <v>117</v>
      </c>
      <c r="L464" s="260"/>
      <c r="M464" s="261" t="s">
        <v>19</v>
      </c>
      <c r="N464" s="262" t="s">
        <v>42</v>
      </c>
      <c r="O464" s="85"/>
      <c r="P464" s="210">
        <f>O464*H464</f>
        <v>0</v>
      </c>
      <c r="Q464" s="210">
        <v>0.08</v>
      </c>
      <c r="R464" s="210">
        <f>Q464*H464</f>
        <v>0.08</v>
      </c>
      <c r="S464" s="210">
        <v>0</v>
      </c>
      <c r="T464" s="211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12" t="s">
        <v>214</v>
      </c>
      <c r="AT464" s="212" t="s">
        <v>210</v>
      </c>
      <c r="AU464" s="212" t="s">
        <v>81</v>
      </c>
      <c r="AY464" s="18" t="s">
        <v>110</v>
      </c>
      <c r="BE464" s="213">
        <f>IF(N464="základní",J464,0)</f>
        <v>0</v>
      </c>
      <c r="BF464" s="213">
        <f>IF(N464="snížená",J464,0)</f>
        <v>0</v>
      </c>
      <c r="BG464" s="213">
        <f>IF(N464="zákl. přenesená",J464,0)</f>
        <v>0</v>
      </c>
      <c r="BH464" s="213">
        <f>IF(N464="sníž. přenesená",J464,0)</f>
        <v>0</v>
      </c>
      <c r="BI464" s="213">
        <f>IF(N464="nulová",J464,0)</f>
        <v>0</v>
      </c>
      <c r="BJ464" s="18" t="s">
        <v>79</v>
      </c>
      <c r="BK464" s="213">
        <f>ROUND(I464*H464,2)</f>
        <v>0</v>
      </c>
      <c r="BL464" s="18" t="s">
        <v>118</v>
      </c>
      <c r="BM464" s="212" t="s">
        <v>460</v>
      </c>
    </row>
    <row r="465" spans="1:47" s="2" customFormat="1" ht="12">
      <c r="A465" s="39"/>
      <c r="B465" s="40"/>
      <c r="C465" s="41"/>
      <c r="D465" s="214" t="s">
        <v>120</v>
      </c>
      <c r="E465" s="41"/>
      <c r="F465" s="215" t="s">
        <v>459</v>
      </c>
      <c r="G465" s="41"/>
      <c r="H465" s="41"/>
      <c r="I465" s="216"/>
      <c r="J465" s="41"/>
      <c r="K465" s="41"/>
      <c r="L465" s="45"/>
      <c r="M465" s="217"/>
      <c r="N465" s="218"/>
      <c r="O465" s="85"/>
      <c r="P465" s="85"/>
      <c r="Q465" s="85"/>
      <c r="R465" s="85"/>
      <c r="S465" s="85"/>
      <c r="T465" s="86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120</v>
      </c>
      <c r="AU465" s="18" t="s">
        <v>81</v>
      </c>
    </row>
    <row r="466" spans="1:51" s="13" customFormat="1" ht="12">
      <c r="A466" s="13"/>
      <c r="B466" s="219"/>
      <c r="C466" s="220"/>
      <c r="D466" s="214" t="s">
        <v>121</v>
      </c>
      <c r="E466" s="221" t="s">
        <v>19</v>
      </c>
      <c r="F466" s="222" t="s">
        <v>122</v>
      </c>
      <c r="G466" s="220"/>
      <c r="H466" s="221" t="s">
        <v>19</v>
      </c>
      <c r="I466" s="223"/>
      <c r="J466" s="220"/>
      <c r="K466" s="220"/>
      <c r="L466" s="224"/>
      <c r="M466" s="225"/>
      <c r="N466" s="226"/>
      <c r="O466" s="226"/>
      <c r="P466" s="226"/>
      <c r="Q466" s="226"/>
      <c r="R466" s="226"/>
      <c r="S466" s="226"/>
      <c r="T466" s="227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28" t="s">
        <v>121</v>
      </c>
      <c r="AU466" s="228" t="s">
        <v>81</v>
      </c>
      <c r="AV466" s="13" t="s">
        <v>79</v>
      </c>
      <c r="AW466" s="13" t="s">
        <v>33</v>
      </c>
      <c r="AX466" s="13" t="s">
        <v>71</v>
      </c>
      <c r="AY466" s="228" t="s">
        <v>110</v>
      </c>
    </row>
    <row r="467" spans="1:51" s="14" customFormat="1" ht="12">
      <c r="A467" s="14"/>
      <c r="B467" s="229"/>
      <c r="C467" s="230"/>
      <c r="D467" s="214" t="s">
        <v>121</v>
      </c>
      <c r="E467" s="231" t="s">
        <v>19</v>
      </c>
      <c r="F467" s="232" t="s">
        <v>143</v>
      </c>
      <c r="G467" s="230"/>
      <c r="H467" s="233">
        <v>1</v>
      </c>
      <c r="I467" s="234"/>
      <c r="J467" s="230"/>
      <c r="K467" s="230"/>
      <c r="L467" s="235"/>
      <c r="M467" s="236"/>
      <c r="N467" s="237"/>
      <c r="O467" s="237"/>
      <c r="P467" s="237"/>
      <c r="Q467" s="237"/>
      <c r="R467" s="237"/>
      <c r="S467" s="237"/>
      <c r="T467" s="238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39" t="s">
        <v>121</v>
      </c>
      <c r="AU467" s="239" t="s">
        <v>81</v>
      </c>
      <c r="AV467" s="14" t="s">
        <v>81</v>
      </c>
      <c r="AW467" s="14" t="s">
        <v>33</v>
      </c>
      <c r="AX467" s="14" t="s">
        <v>79</v>
      </c>
      <c r="AY467" s="239" t="s">
        <v>110</v>
      </c>
    </row>
    <row r="468" spans="1:65" s="2" customFormat="1" ht="24.15" customHeight="1">
      <c r="A468" s="39"/>
      <c r="B468" s="40"/>
      <c r="C468" s="201" t="s">
        <v>461</v>
      </c>
      <c r="D468" s="201" t="s">
        <v>113</v>
      </c>
      <c r="E468" s="202" t="s">
        <v>462</v>
      </c>
      <c r="F468" s="203" t="s">
        <v>463</v>
      </c>
      <c r="G468" s="204" t="s">
        <v>213</v>
      </c>
      <c r="H468" s="205">
        <v>1</v>
      </c>
      <c r="I468" s="206"/>
      <c r="J468" s="207">
        <f>ROUND(I468*H468,2)</f>
        <v>0</v>
      </c>
      <c r="K468" s="203" t="s">
        <v>117</v>
      </c>
      <c r="L468" s="45"/>
      <c r="M468" s="208" t="s">
        <v>19</v>
      </c>
      <c r="N468" s="209" t="s">
        <v>42</v>
      </c>
      <c r="O468" s="85"/>
      <c r="P468" s="210">
        <f>O468*H468</f>
        <v>0</v>
      </c>
      <c r="Q468" s="210">
        <v>0.005</v>
      </c>
      <c r="R468" s="210">
        <f>Q468*H468</f>
        <v>0.005</v>
      </c>
      <c r="S468" s="210">
        <v>0</v>
      </c>
      <c r="T468" s="211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12" t="s">
        <v>118</v>
      </c>
      <c r="AT468" s="212" t="s">
        <v>113</v>
      </c>
      <c r="AU468" s="212" t="s">
        <v>81</v>
      </c>
      <c r="AY468" s="18" t="s">
        <v>110</v>
      </c>
      <c r="BE468" s="213">
        <f>IF(N468="základní",J468,0)</f>
        <v>0</v>
      </c>
      <c r="BF468" s="213">
        <f>IF(N468="snížená",J468,0)</f>
        <v>0</v>
      </c>
      <c r="BG468" s="213">
        <f>IF(N468="zákl. přenesená",J468,0)</f>
        <v>0</v>
      </c>
      <c r="BH468" s="213">
        <f>IF(N468="sníž. přenesená",J468,0)</f>
        <v>0</v>
      </c>
      <c r="BI468" s="213">
        <f>IF(N468="nulová",J468,0)</f>
        <v>0</v>
      </c>
      <c r="BJ468" s="18" t="s">
        <v>79</v>
      </c>
      <c r="BK468" s="213">
        <f>ROUND(I468*H468,2)</f>
        <v>0</v>
      </c>
      <c r="BL468" s="18" t="s">
        <v>118</v>
      </c>
      <c r="BM468" s="212" t="s">
        <v>464</v>
      </c>
    </row>
    <row r="469" spans="1:47" s="2" customFormat="1" ht="12">
      <c r="A469" s="39"/>
      <c r="B469" s="40"/>
      <c r="C469" s="41"/>
      <c r="D469" s="214" t="s">
        <v>120</v>
      </c>
      <c r="E469" s="41"/>
      <c r="F469" s="215" t="s">
        <v>463</v>
      </c>
      <c r="G469" s="41"/>
      <c r="H469" s="41"/>
      <c r="I469" s="216"/>
      <c r="J469" s="41"/>
      <c r="K469" s="41"/>
      <c r="L469" s="45"/>
      <c r="M469" s="217"/>
      <c r="N469" s="218"/>
      <c r="O469" s="85"/>
      <c r="P469" s="85"/>
      <c r="Q469" s="85"/>
      <c r="R469" s="85"/>
      <c r="S469" s="85"/>
      <c r="T469" s="86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120</v>
      </c>
      <c r="AU469" s="18" t="s">
        <v>81</v>
      </c>
    </row>
    <row r="470" spans="1:51" s="13" customFormat="1" ht="12">
      <c r="A470" s="13"/>
      <c r="B470" s="219"/>
      <c r="C470" s="220"/>
      <c r="D470" s="214" t="s">
        <v>121</v>
      </c>
      <c r="E470" s="221" t="s">
        <v>19</v>
      </c>
      <c r="F470" s="222" t="s">
        <v>122</v>
      </c>
      <c r="G470" s="220"/>
      <c r="H470" s="221" t="s">
        <v>19</v>
      </c>
      <c r="I470" s="223"/>
      <c r="J470" s="220"/>
      <c r="K470" s="220"/>
      <c r="L470" s="224"/>
      <c r="M470" s="225"/>
      <c r="N470" s="226"/>
      <c r="O470" s="226"/>
      <c r="P470" s="226"/>
      <c r="Q470" s="226"/>
      <c r="R470" s="226"/>
      <c r="S470" s="226"/>
      <c r="T470" s="227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28" t="s">
        <v>121</v>
      </c>
      <c r="AU470" s="228" t="s">
        <v>81</v>
      </c>
      <c r="AV470" s="13" t="s">
        <v>79</v>
      </c>
      <c r="AW470" s="13" t="s">
        <v>33</v>
      </c>
      <c r="AX470" s="13" t="s">
        <v>71</v>
      </c>
      <c r="AY470" s="228" t="s">
        <v>110</v>
      </c>
    </row>
    <row r="471" spans="1:51" s="14" customFormat="1" ht="12">
      <c r="A471" s="14"/>
      <c r="B471" s="229"/>
      <c r="C471" s="230"/>
      <c r="D471" s="214" t="s">
        <v>121</v>
      </c>
      <c r="E471" s="231" t="s">
        <v>19</v>
      </c>
      <c r="F471" s="232" t="s">
        <v>465</v>
      </c>
      <c r="G471" s="230"/>
      <c r="H471" s="233">
        <v>1</v>
      </c>
      <c r="I471" s="234"/>
      <c r="J471" s="230"/>
      <c r="K471" s="230"/>
      <c r="L471" s="235"/>
      <c r="M471" s="236"/>
      <c r="N471" s="237"/>
      <c r="O471" s="237"/>
      <c r="P471" s="237"/>
      <c r="Q471" s="237"/>
      <c r="R471" s="237"/>
      <c r="S471" s="237"/>
      <c r="T471" s="238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39" t="s">
        <v>121</v>
      </c>
      <c r="AU471" s="239" t="s">
        <v>81</v>
      </c>
      <c r="AV471" s="14" t="s">
        <v>81</v>
      </c>
      <c r="AW471" s="14" t="s">
        <v>33</v>
      </c>
      <c r="AX471" s="14" t="s">
        <v>79</v>
      </c>
      <c r="AY471" s="239" t="s">
        <v>110</v>
      </c>
    </row>
    <row r="472" spans="1:51" s="13" customFormat="1" ht="12">
      <c r="A472" s="13"/>
      <c r="B472" s="219"/>
      <c r="C472" s="220"/>
      <c r="D472" s="214" t="s">
        <v>121</v>
      </c>
      <c r="E472" s="221" t="s">
        <v>19</v>
      </c>
      <c r="F472" s="222" t="s">
        <v>466</v>
      </c>
      <c r="G472" s="220"/>
      <c r="H472" s="221" t="s">
        <v>19</v>
      </c>
      <c r="I472" s="223"/>
      <c r="J472" s="220"/>
      <c r="K472" s="220"/>
      <c r="L472" s="224"/>
      <c r="M472" s="225"/>
      <c r="N472" s="226"/>
      <c r="O472" s="226"/>
      <c r="P472" s="226"/>
      <c r="Q472" s="226"/>
      <c r="R472" s="226"/>
      <c r="S472" s="226"/>
      <c r="T472" s="227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28" t="s">
        <v>121</v>
      </c>
      <c r="AU472" s="228" t="s">
        <v>81</v>
      </c>
      <c r="AV472" s="13" t="s">
        <v>79</v>
      </c>
      <c r="AW472" s="13" t="s">
        <v>33</v>
      </c>
      <c r="AX472" s="13" t="s">
        <v>71</v>
      </c>
      <c r="AY472" s="228" t="s">
        <v>110</v>
      </c>
    </row>
    <row r="473" spans="1:51" s="13" customFormat="1" ht="12">
      <c r="A473" s="13"/>
      <c r="B473" s="219"/>
      <c r="C473" s="220"/>
      <c r="D473" s="214" t="s">
        <v>121</v>
      </c>
      <c r="E473" s="221" t="s">
        <v>19</v>
      </c>
      <c r="F473" s="222" t="s">
        <v>467</v>
      </c>
      <c r="G473" s="220"/>
      <c r="H473" s="221" t="s">
        <v>19</v>
      </c>
      <c r="I473" s="223"/>
      <c r="J473" s="220"/>
      <c r="K473" s="220"/>
      <c r="L473" s="224"/>
      <c r="M473" s="225"/>
      <c r="N473" s="226"/>
      <c r="O473" s="226"/>
      <c r="P473" s="226"/>
      <c r="Q473" s="226"/>
      <c r="R473" s="226"/>
      <c r="S473" s="226"/>
      <c r="T473" s="227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28" t="s">
        <v>121</v>
      </c>
      <c r="AU473" s="228" t="s">
        <v>81</v>
      </c>
      <c r="AV473" s="13" t="s">
        <v>79</v>
      </c>
      <c r="AW473" s="13" t="s">
        <v>33</v>
      </c>
      <c r="AX473" s="13" t="s">
        <v>71</v>
      </c>
      <c r="AY473" s="228" t="s">
        <v>110</v>
      </c>
    </row>
    <row r="474" spans="1:51" s="13" customFormat="1" ht="12">
      <c r="A474" s="13"/>
      <c r="B474" s="219"/>
      <c r="C474" s="220"/>
      <c r="D474" s="214" t="s">
        <v>121</v>
      </c>
      <c r="E474" s="221" t="s">
        <v>19</v>
      </c>
      <c r="F474" s="222" t="s">
        <v>468</v>
      </c>
      <c r="G474" s="220"/>
      <c r="H474" s="221" t="s">
        <v>19</v>
      </c>
      <c r="I474" s="223"/>
      <c r="J474" s="220"/>
      <c r="K474" s="220"/>
      <c r="L474" s="224"/>
      <c r="M474" s="225"/>
      <c r="N474" s="226"/>
      <c r="O474" s="226"/>
      <c r="P474" s="226"/>
      <c r="Q474" s="226"/>
      <c r="R474" s="226"/>
      <c r="S474" s="226"/>
      <c r="T474" s="227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28" t="s">
        <v>121</v>
      </c>
      <c r="AU474" s="228" t="s">
        <v>81</v>
      </c>
      <c r="AV474" s="13" t="s">
        <v>79</v>
      </c>
      <c r="AW474" s="13" t="s">
        <v>33</v>
      </c>
      <c r="AX474" s="13" t="s">
        <v>71</v>
      </c>
      <c r="AY474" s="228" t="s">
        <v>110</v>
      </c>
    </row>
    <row r="475" spans="1:65" s="2" customFormat="1" ht="16.5" customHeight="1">
      <c r="A475" s="39"/>
      <c r="B475" s="40"/>
      <c r="C475" s="201" t="s">
        <v>469</v>
      </c>
      <c r="D475" s="201" t="s">
        <v>113</v>
      </c>
      <c r="E475" s="202" t="s">
        <v>470</v>
      </c>
      <c r="F475" s="203" t="s">
        <v>471</v>
      </c>
      <c r="G475" s="204" t="s">
        <v>213</v>
      </c>
      <c r="H475" s="205">
        <v>2</v>
      </c>
      <c r="I475" s="206"/>
      <c r="J475" s="207">
        <f>ROUND(I475*H475,2)</f>
        <v>0</v>
      </c>
      <c r="K475" s="203" t="s">
        <v>117</v>
      </c>
      <c r="L475" s="45"/>
      <c r="M475" s="208" t="s">
        <v>19</v>
      </c>
      <c r="N475" s="209" t="s">
        <v>42</v>
      </c>
      <c r="O475" s="85"/>
      <c r="P475" s="210">
        <f>O475*H475</f>
        <v>0</v>
      </c>
      <c r="Q475" s="210">
        <v>0.005</v>
      </c>
      <c r="R475" s="210">
        <f>Q475*H475</f>
        <v>0.01</v>
      </c>
      <c r="S475" s="210">
        <v>0</v>
      </c>
      <c r="T475" s="211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12" t="s">
        <v>118</v>
      </c>
      <c r="AT475" s="212" t="s">
        <v>113</v>
      </c>
      <c r="AU475" s="212" t="s">
        <v>81</v>
      </c>
      <c r="AY475" s="18" t="s">
        <v>110</v>
      </c>
      <c r="BE475" s="213">
        <f>IF(N475="základní",J475,0)</f>
        <v>0</v>
      </c>
      <c r="BF475" s="213">
        <f>IF(N475="snížená",J475,0)</f>
        <v>0</v>
      </c>
      <c r="BG475" s="213">
        <f>IF(N475="zákl. přenesená",J475,0)</f>
        <v>0</v>
      </c>
      <c r="BH475" s="213">
        <f>IF(N475="sníž. přenesená",J475,0)</f>
        <v>0</v>
      </c>
      <c r="BI475" s="213">
        <f>IF(N475="nulová",J475,0)</f>
        <v>0</v>
      </c>
      <c r="BJ475" s="18" t="s">
        <v>79</v>
      </c>
      <c r="BK475" s="213">
        <f>ROUND(I475*H475,2)</f>
        <v>0</v>
      </c>
      <c r="BL475" s="18" t="s">
        <v>118</v>
      </c>
      <c r="BM475" s="212" t="s">
        <v>472</v>
      </c>
    </row>
    <row r="476" spans="1:47" s="2" customFormat="1" ht="12">
      <c r="A476" s="39"/>
      <c r="B476" s="40"/>
      <c r="C476" s="41"/>
      <c r="D476" s="214" t="s">
        <v>120</v>
      </c>
      <c r="E476" s="41"/>
      <c r="F476" s="215" t="s">
        <v>471</v>
      </c>
      <c r="G476" s="41"/>
      <c r="H476" s="41"/>
      <c r="I476" s="216"/>
      <c r="J476" s="41"/>
      <c r="K476" s="41"/>
      <c r="L476" s="45"/>
      <c r="M476" s="217"/>
      <c r="N476" s="218"/>
      <c r="O476" s="85"/>
      <c r="P476" s="85"/>
      <c r="Q476" s="85"/>
      <c r="R476" s="85"/>
      <c r="S476" s="85"/>
      <c r="T476" s="86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120</v>
      </c>
      <c r="AU476" s="18" t="s">
        <v>81</v>
      </c>
    </row>
    <row r="477" spans="1:51" s="13" customFormat="1" ht="12">
      <c r="A477" s="13"/>
      <c r="B477" s="219"/>
      <c r="C477" s="220"/>
      <c r="D477" s="214" t="s">
        <v>121</v>
      </c>
      <c r="E477" s="221" t="s">
        <v>19</v>
      </c>
      <c r="F477" s="222" t="s">
        <v>122</v>
      </c>
      <c r="G477" s="220"/>
      <c r="H477" s="221" t="s">
        <v>19</v>
      </c>
      <c r="I477" s="223"/>
      <c r="J477" s="220"/>
      <c r="K477" s="220"/>
      <c r="L477" s="224"/>
      <c r="M477" s="225"/>
      <c r="N477" s="226"/>
      <c r="O477" s="226"/>
      <c r="P477" s="226"/>
      <c r="Q477" s="226"/>
      <c r="R477" s="226"/>
      <c r="S477" s="226"/>
      <c r="T477" s="227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28" t="s">
        <v>121</v>
      </c>
      <c r="AU477" s="228" t="s">
        <v>81</v>
      </c>
      <c r="AV477" s="13" t="s">
        <v>79</v>
      </c>
      <c r="AW477" s="13" t="s">
        <v>33</v>
      </c>
      <c r="AX477" s="13" t="s">
        <v>71</v>
      </c>
      <c r="AY477" s="228" t="s">
        <v>110</v>
      </c>
    </row>
    <row r="478" spans="1:51" s="14" customFormat="1" ht="12">
      <c r="A478" s="14"/>
      <c r="B478" s="229"/>
      <c r="C478" s="230"/>
      <c r="D478" s="214" t="s">
        <v>121</v>
      </c>
      <c r="E478" s="231" t="s">
        <v>19</v>
      </c>
      <c r="F478" s="232" t="s">
        <v>142</v>
      </c>
      <c r="G478" s="230"/>
      <c r="H478" s="233">
        <v>1</v>
      </c>
      <c r="I478" s="234"/>
      <c r="J478" s="230"/>
      <c r="K478" s="230"/>
      <c r="L478" s="235"/>
      <c r="M478" s="236"/>
      <c r="N478" s="237"/>
      <c r="O478" s="237"/>
      <c r="P478" s="237"/>
      <c r="Q478" s="237"/>
      <c r="R478" s="237"/>
      <c r="S478" s="237"/>
      <c r="T478" s="238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39" t="s">
        <v>121</v>
      </c>
      <c r="AU478" s="239" t="s">
        <v>81</v>
      </c>
      <c r="AV478" s="14" t="s">
        <v>81</v>
      </c>
      <c r="AW478" s="14" t="s">
        <v>33</v>
      </c>
      <c r="AX478" s="14" t="s">
        <v>71</v>
      </c>
      <c r="AY478" s="239" t="s">
        <v>110</v>
      </c>
    </row>
    <row r="479" spans="1:51" s="14" customFormat="1" ht="12">
      <c r="A479" s="14"/>
      <c r="B479" s="229"/>
      <c r="C479" s="230"/>
      <c r="D479" s="214" t="s">
        <v>121</v>
      </c>
      <c r="E479" s="231" t="s">
        <v>19</v>
      </c>
      <c r="F479" s="232" t="s">
        <v>143</v>
      </c>
      <c r="G479" s="230"/>
      <c r="H479" s="233">
        <v>1</v>
      </c>
      <c r="I479" s="234"/>
      <c r="J479" s="230"/>
      <c r="K479" s="230"/>
      <c r="L479" s="235"/>
      <c r="M479" s="236"/>
      <c r="N479" s="237"/>
      <c r="O479" s="237"/>
      <c r="P479" s="237"/>
      <c r="Q479" s="237"/>
      <c r="R479" s="237"/>
      <c r="S479" s="237"/>
      <c r="T479" s="238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39" t="s">
        <v>121</v>
      </c>
      <c r="AU479" s="239" t="s">
        <v>81</v>
      </c>
      <c r="AV479" s="14" t="s">
        <v>81</v>
      </c>
      <c r="AW479" s="14" t="s">
        <v>33</v>
      </c>
      <c r="AX479" s="14" t="s">
        <v>71</v>
      </c>
      <c r="AY479" s="239" t="s">
        <v>110</v>
      </c>
    </row>
    <row r="480" spans="1:51" s="15" customFormat="1" ht="12">
      <c r="A480" s="15"/>
      <c r="B480" s="240"/>
      <c r="C480" s="241"/>
      <c r="D480" s="214" t="s">
        <v>121</v>
      </c>
      <c r="E480" s="242" t="s">
        <v>19</v>
      </c>
      <c r="F480" s="243" t="s">
        <v>126</v>
      </c>
      <c r="G480" s="241"/>
      <c r="H480" s="244">
        <v>2</v>
      </c>
      <c r="I480" s="245"/>
      <c r="J480" s="241"/>
      <c r="K480" s="241"/>
      <c r="L480" s="246"/>
      <c r="M480" s="247"/>
      <c r="N480" s="248"/>
      <c r="O480" s="248"/>
      <c r="P480" s="248"/>
      <c r="Q480" s="248"/>
      <c r="R480" s="248"/>
      <c r="S480" s="248"/>
      <c r="T480" s="249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50" t="s">
        <v>121</v>
      </c>
      <c r="AU480" s="250" t="s">
        <v>81</v>
      </c>
      <c r="AV480" s="15" t="s">
        <v>127</v>
      </c>
      <c r="AW480" s="15" t="s">
        <v>33</v>
      </c>
      <c r="AX480" s="15" t="s">
        <v>79</v>
      </c>
      <c r="AY480" s="250" t="s">
        <v>110</v>
      </c>
    </row>
    <row r="481" spans="1:65" s="2" customFormat="1" ht="21.75" customHeight="1">
      <c r="A481" s="39"/>
      <c r="B481" s="40"/>
      <c r="C481" s="201" t="s">
        <v>473</v>
      </c>
      <c r="D481" s="201" t="s">
        <v>113</v>
      </c>
      <c r="E481" s="202" t="s">
        <v>474</v>
      </c>
      <c r="F481" s="203" t="s">
        <v>475</v>
      </c>
      <c r="G481" s="204" t="s">
        <v>213</v>
      </c>
      <c r="H481" s="205">
        <v>1</v>
      </c>
      <c r="I481" s="206"/>
      <c r="J481" s="207">
        <f>ROUND(I481*H481,2)</f>
        <v>0</v>
      </c>
      <c r="K481" s="203" t="s">
        <v>117</v>
      </c>
      <c r="L481" s="45"/>
      <c r="M481" s="208" t="s">
        <v>19</v>
      </c>
      <c r="N481" s="209" t="s">
        <v>42</v>
      </c>
      <c r="O481" s="85"/>
      <c r="P481" s="210">
        <f>O481*H481</f>
        <v>0</v>
      </c>
      <c r="Q481" s="210">
        <v>0.005</v>
      </c>
      <c r="R481" s="210">
        <f>Q481*H481</f>
        <v>0.005</v>
      </c>
      <c r="S481" s="210">
        <v>0</v>
      </c>
      <c r="T481" s="211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12" t="s">
        <v>118</v>
      </c>
      <c r="AT481" s="212" t="s">
        <v>113</v>
      </c>
      <c r="AU481" s="212" t="s">
        <v>81</v>
      </c>
      <c r="AY481" s="18" t="s">
        <v>110</v>
      </c>
      <c r="BE481" s="213">
        <f>IF(N481="základní",J481,0)</f>
        <v>0</v>
      </c>
      <c r="BF481" s="213">
        <f>IF(N481="snížená",J481,0)</f>
        <v>0</v>
      </c>
      <c r="BG481" s="213">
        <f>IF(N481="zákl. přenesená",J481,0)</f>
        <v>0</v>
      </c>
      <c r="BH481" s="213">
        <f>IF(N481="sníž. přenesená",J481,0)</f>
        <v>0</v>
      </c>
      <c r="BI481" s="213">
        <f>IF(N481="nulová",J481,0)</f>
        <v>0</v>
      </c>
      <c r="BJ481" s="18" t="s">
        <v>79</v>
      </c>
      <c r="BK481" s="213">
        <f>ROUND(I481*H481,2)</f>
        <v>0</v>
      </c>
      <c r="BL481" s="18" t="s">
        <v>118</v>
      </c>
      <c r="BM481" s="212" t="s">
        <v>476</v>
      </c>
    </row>
    <row r="482" spans="1:47" s="2" customFormat="1" ht="12">
      <c r="A482" s="39"/>
      <c r="B482" s="40"/>
      <c r="C482" s="41"/>
      <c r="D482" s="214" t="s">
        <v>120</v>
      </c>
      <c r="E482" s="41"/>
      <c r="F482" s="215" t="s">
        <v>475</v>
      </c>
      <c r="G482" s="41"/>
      <c r="H482" s="41"/>
      <c r="I482" s="216"/>
      <c r="J482" s="41"/>
      <c r="K482" s="41"/>
      <c r="L482" s="45"/>
      <c r="M482" s="217"/>
      <c r="N482" s="218"/>
      <c r="O482" s="85"/>
      <c r="P482" s="85"/>
      <c r="Q482" s="85"/>
      <c r="R482" s="85"/>
      <c r="S482" s="85"/>
      <c r="T482" s="86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120</v>
      </c>
      <c r="AU482" s="18" t="s">
        <v>81</v>
      </c>
    </row>
    <row r="483" spans="1:51" s="13" customFormat="1" ht="12">
      <c r="A483" s="13"/>
      <c r="B483" s="219"/>
      <c r="C483" s="220"/>
      <c r="D483" s="214" t="s">
        <v>121</v>
      </c>
      <c r="E483" s="221" t="s">
        <v>19</v>
      </c>
      <c r="F483" s="222" t="s">
        <v>122</v>
      </c>
      <c r="G483" s="220"/>
      <c r="H483" s="221" t="s">
        <v>19</v>
      </c>
      <c r="I483" s="223"/>
      <c r="J483" s="220"/>
      <c r="K483" s="220"/>
      <c r="L483" s="224"/>
      <c r="M483" s="225"/>
      <c r="N483" s="226"/>
      <c r="O483" s="226"/>
      <c r="P483" s="226"/>
      <c r="Q483" s="226"/>
      <c r="R483" s="226"/>
      <c r="S483" s="226"/>
      <c r="T483" s="227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28" t="s">
        <v>121</v>
      </c>
      <c r="AU483" s="228" t="s">
        <v>81</v>
      </c>
      <c r="AV483" s="13" t="s">
        <v>79</v>
      </c>
      <c r="AW483" s="13" t="s">
        <v>33</v>
      </c>
      <c r="AX483" s="13" t="s">
        <v>71</v>
      </c>
      <c r="AY483" s="228" t="s">
        <v>110</v>
      </c>
    </row>
    <row r="484" spans="1:51" s="14" customFormat="1" ht="12">
      <c r="A484" s="14"/>
      <c r="B484" s="229"/>
      <c r="C484" s="230"/>
      <c r="D484" s="214" t="s">
        <v>121</v>
      </c>
      <c r="E484" s="231" t="s">
        <v>19</v>
      </c>
      <c r="F484" s="232" t="s">
        <v>163</v>
      </c>
      <c r="G484" s="230"/>
      <c r="H484" s="233">
        <v>1</v>
      </c>
      <c r="I484" s="234"/>
      <c r="J484" s="230"/>
      <c r="K484" s="230"/>
      <c r="L484" s="235"/>
      <c r="M484" s="236"/>
      <c r="N484" s="237"/>
      <c r="O484" s="237"/>
      <c r="P484" s="237"/>
      <c r="Q484" s="237"/>
      <c r="R484" s="237"/>
      <c r="S484" s="237"/>
      <c r="T484" s="238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39" t="s">
        <v>121</v>
      </c>
      <c r="AU484" s="239" t="s">
        <v>81</v>
      </c>
      <c r="AV484" s="14" t="s">
        <v>81</v>
      </c>
      <c r="AW484" s="14" t="s">
        <v>33</v>
      </c>
      <c r="AX484" s="14" t="s">
        <v>71</v>
      </c>
      <c r="AY484" s="239" t="s">
        <v>110</v>
      </c>
    </row>
    <row r="485" spans="1:51" s="15" customFormat="1" ht="12">
      <c r="A485" s="15"/>
      <c r="B485" s="240"/>
      <c r="C485" s="241"/>
      <c r="D485" s="214" t="s">
        <v>121</v>
      </c>
      <c r="E485" s="242" t="s">
        <v>19</v>
      </c>
      <c r="F485" s="243" t="s">
        <v>126</v>
      </c>
      <c r="G485" s="241"/>
      <c r="H485" s="244">
        <v>1</v>
      </c>
      <c r="I485" s="245"/>
      <c r="J485" s="241"/>
      <c r="K485" s="241"/>
      <c r="L485" s="246"/>
      <c r="M485" s="247"/>
      <c r="N485" s="248"/>
      <c r="O485" s="248"/>
      <c r="P485" s="248"/>
      <c r="Q485" s="248"/>
      <c r="R485" s="248"/>
      <c r="S485" s="248"/>
      <c r="T485" s="249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50" t="s">
        <v>121</v>
      </c>
      <c r="AU485" s="250" t="s">
        <v>81</v>
      </c>
      <c r="AV485" s="15" t="s">
        <v>127</v>
      </c>
      <c r="AW485" s="15" t="s">
        <v>33</v>
      </c>
      <c r="AX485" s="15" t="s">
        <v>79</v>
      </c>
      <c r="AY485" s="250" t="s">
        <v>110</v>
      </c>
    </row>
    <row r="486" spans="1:65" s="2" customFormat="1" ht="24.15" customHeight="1">
      <c r="A486" s="39"/>
      <c r="B486" s="40"/>
      <c r="C486" s="201" t="s">
        <v>477</v>
      </c>
      <c r="D486" s="201" t="s">
        <v>113</v>
      </c>
      <c r="E486" s="202" t="s">
        <v>478</v>
      </c>
      <c r="F486" s="203" t="s">
        <v>479</v>
      </c>
      <c r="G486" s="204" t="s">
        <v>116</v>
      </c>
      <c r="H486" s="205">
        <v>1</v>
      </c>
      <c r="I486" s="206"/>
      <c r="J486" s="207">
        <f>ROUND(I486*H486,2)</f>
        <v>0</v>
      </c>
      <c r="K486" s="203" t="s">
        <v>117</v>
      </c>
      <c r="L486" s="45"/>
      <c r="M486" s="208" t="s">
        <v>19</v>
      </c>
      <c r="N486" s="209" t="s">
        <v>42</v>
      </c>
      <c r="O486" s="85"/>
      <c r="P486" s="210">
        <f>O486*H486</f>
        <v>0</v>
      </c>
      <c r="Q486" s="210">
        <v>0.35</v>
      </c>
      <c r="R486" s="210">
        <f>Q486*H486</f>
        <v>0.35</v>
      </c>
      <c r="S486" s="210">
        <v>0</v>
      </c>
      <c r="T486" s="211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12" t="s">
        <v>118</v>
      </c>
      <c r="AT486" s="212" t="s">
        <v>113</v>
      </c>
      <c r="AU486" s="212" t="s">
        <v>81</v>
      </c>
      <c r="AY486" s="18" t="s">
        <v>110</v>
      </c>
      <c r="BE486" s="213">
        <f>IF(N486="základní",J486,0)</f>
        <v>0</v>
      </c>
      <c r="BF486" s="213">
        <f>IF(N486="snížená",J486,0)</f>
        <v>0</v>
      </c>
      <c r="BG486" s="213">
        <f>IF(N486="zákl. přenesená",J486,0)</f>
        <v>0</v>
      </c>
      <c r="BH486" s="213">
        <f>IF(N486="sníž. přenesená",J486,0)</f>
        <v>0</v>
      </c>
      <c r="BI486" s="213">
        <f>IF(N486="nulová",J486,0)</f>
        <v>0</v>
      </c>
      <c r="BJ486" s="18" t="s">
        <v>79</v>
      </c>
      <c r="BK486" s="213">
        <f>ROUND(I486*H486,2)</f>
        <v>0</v>
      </c>
      <c r="BL486" s="18" t="s">
        <v>118</v>
      </c>
      <c r="BM486" s="212" t="s">
        <v>480</v>
      </c>
    </row>
    <row r="487" spans="1:47" s="2" customFormat="1" ht="12">
      <c r="A487" s="39"/>
      <c r="B487" s="40"/>
      <c r="C487" s="41"/>
      <c r="D487" s="214" t="s">
        <v>120</v>
      </c>
      <c r="E487" s="41"/>
      <c r="F487" s="215" t="s">
        <v>479</v>
      </c>
      <c r="G487" s="41"/>
      <c r="H487" s="41"/>
      <c r="I487" s="216"/>
      <c r="J487" s="41"/>
      <c r="K487" s="41"/>
      <c r="L487" s="45"/>
      <c r="M487" s="217"/>
      <c r="N487" s="218"/>
      <c r="O487" s="85"/>
      <c r="P487" s="85"/>
      <c r="Q487" s="85"/>
      <c r="R487" s="85"/>
      <c r="S487" s="85"/>
      <c r="T487" s="86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8" t="s">
        <v>120</v>
      </c>
      <c r="AU487" s="18" t="s">
        <v>81</v>
      </c>
    </row>
    <row r="488" spans="1:51" s="13" customFormat="1" ht="12">
      <c r="A488" s="13"/>
      <c r="B488" s="219"/>
      <c r="C488" s="220"/>
      <c r="D488" s="214" t="s">
        <v>121</v>
      </c>
      <c r="E488" s="221" t="s">
        <v>19</v>
      </c>
      <c r="F488" s="222" t="s">
        <v>122</v>
      </c>
      <c r="G488" s="220"/>
      <c r="H488" s="221" t="s">
        <v>19</v>
      </c>
      <c r="I488" s="223"/>
      <c r="J488" s="220"/>
      <c r="K488" s="220"/>
      <c r="L488" s="224"/>
      <c r="M488" s="225"/>
      <c r="N488" s="226"/>
      <c r="O488" s="226"/>
      <c r="P488" s="226"/>
      <c r="Q488" s="226"/>
      <c r="R488" s="226"/>
      <c r="S488" s="226"/>
      <c r="T488" s="227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28" t="s">
        <v>121</v>
      </c>
      <c r="AU488" s="228" t="s">
        <v>81</v>
      </c>
      <c r="AV488" s="13" t="s">
        <v>79</v>
      </c>
      <c r="AW488" s="13" t="s">
        <v>33</v>
      </c>
      <c r="AX488" s="13" t="s">
        <v>71</v>
      </c>
      <c r="AY488" s="228" t="s">
        <v>110</v>
      </c>
    </row>
    <row r="489" spans="1:51" s="14" customFormat="1" ht="12">
      <c r="A489" s="14"/>
      <c r="B489" s="229"/>
      <c r="C489" s="230"/>
      <c r="D489" s="214" t="s">
        <v>121</v>
      </c>
      <c r="E489" s="231" t="s">
        <v>19</v>
      </c>
      <c r="F489" s="232" t="s">
        <v>465</v>
      </c>
      <c r="G489" s="230"/>
      <c r="H489" s="233">
        <v>1</v>
      </c>
      <c r="I489" s="234"/>
      <c r="J489" s="230"/>
      <c r="K489" s="230"/>
      <c r="L489" s="235"/>
      <c r="M489" s="236"/>
      <c r="N489" s="237"/>
      <c r="O489" s="237"/>
      <c r="P489" s="237"/>
      <c r="Q489" s="237"/>
      <c r="R489" s="237"/>
      <c r="S489" s="237"/>
      <c r="T489" s="238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39" t="s">
        <v>121</v>
      </c>
      <c r="AU489" s="239" t="s">
        <v>81</v>
      </c>
      <c r="AV489" s="14" t="s">
        <v>81</v>
      </c>
      <c r="AW489" s="14" t="s">
        <v>33</v>
      </c>
      <c r="AX489" s="14" t="s">
        <v>79</v>
      </c>
      <c r="AY489" s="239" t="s">
        <v>110</v>
      </c>
    </row>
    <row r="490" spans="1:51" s="13" customFormat="1" ht="12">
      <c r="A490" s="13"/>
      <c r="B490" s="219"/>
      <c r="C490" s="220"/>
      <c r="D490" s="214" t="s">
        <v>121</v>
      </c>
      <c r="E490" s="221" t="s">
        <v>19</v>
      </c>
      <c r="F490" s="222" t="s">
        <v>481</v>
      </c>
      <c r="G490" s="220"/>
      <c r="H490" s="221" t="s">
        <v>19</v>
      </c>
      <c r="I490" s="223"/>
      <c r="J490" s="220"/>
      <c r="K490" s="220"/>
      <c r="L490" s="224"/>
      <c r="M490" s="225"/>
      <c r="N490" s="226"/>
      <c r="O490" s="226"/>
      <c r="P490" s="226"/>
      <c r="Q490" s="226"/>
      <c r="R490" s="226"/>
      <c r="S490" s="226"/>
      <c r="T490" s="227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28" t="s">
        <v>121</v>
      </c>
      <c r="AU490" s="228" t="s">
        <v>81</v>
      </c>
      <c r="AV490" s="13" t="s">
        <v>79</v>
      </c>
      <c r="AW490" s="13" t="s">
        <v>33</v>
      </c>
      <c r="AX490" s="13" t="s">
        <v>71</v>
      </c>
      <c r="AY490" s="228" t="s">
        <v>110</v>
      </c>
    </row>
    <row r="491" spans="1:51" s="13" customFormat="1" ht="12">
      <c r="A491" s="13"/>
      <c r="B491" s="219"/>
      <c r="C491" s="220"/>
      <c r="D491" s="214" t="s">
        <v>121</v>
      </c>
      <c r="E491" s="221" t="s">
        <v>19</v>
      </c>
      <c r="F491" s="222" t="s">
        <v>482</v>
      </c>
      <c r="G491" s="220"/>
      <c r="H491" s="221" t="s">
        <v>19</v>
      </c>
      <c r="I491" s="223"/>
      <c r="J491" s="220"/>
      <c r="K491" s="220"/>
      <c r="L491" s="224"/>
      <c r="M491" s="225"/>
      <c r="N491" s="226"/>
      <c r="O491" s="226"/>
      <c r="P491" s="226"/>
      <c r="Q491" s="226"/>
      <c r="R491" s="226"/>
      <c r="S491" s="226"/>
      <c r="T491" s="227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28" t="s">
        <v>121</v>
      </c>
      <c r="AU491" s="228" t="s">
        <v>81</v>
      </c>
      <c r="AV491" s="13" t="s">
        <v>79</v>
      </c>
      <c r="AW491" s="13" t="s">
        <v>33</v>
      </c>
      <c r="AX491" s="13" t="s">
        <v>71</v>
      </c>
      <c r="AY491" s="228" t="s">
        <v>110</v>
      </c>
    </row>
    <row r="492" spans="1:51" s="13" customFormat="1" ht="12">
      <c r="A492" s="13"/>
      <c r="B492" s="219"/>
      <c r="C492" s="220"/>
      <c r="D492" s="214" t="s">
        <v>121</v>
      </c>
      <c r="E492" s="221" t="s">
        <v>19</v>
      </c>
      <c r="F492" s="222" t="s">
        <v>483</v>
      </c>
      <c r="G492" s="220"/>
      <c r="H492" s="221" t="s">
        <v>19</v>
      </c>
      <c r="I492" s="223"/>
      <c r="J492" s="220"/>
      <c r="K492" s="220"/>
      <c r="L492" s="224"/>
      <c r="M492" s="225"/>
      <c r="N492" s="226"/>
      <c r="O492" s="226"/>
      <c r="P492" s="226"/>
      <c r="Q492" s="226"/>
      <c r="R492" s="226"/>
      <c r="S492" s="226"/>
      <c r="T492" s="227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28" t="s">
        <v>121</v>
      </c>
      <c r="AU492" s="228" t="s">
        <v>81</v>
      </c>
      <c r="AV492" s="13" t="s">
        <v>79</v>
      </c>
      <c r="AW492" s="13" t="s">
        <v>33</v>
      </c>
      <c r="AX492" s="13" t="s">
        <v>71</v>
      </c>
      <c r="AY492" s="228" t="s">
        <v>110</v>
      </c>
    </row>
    <row r="493" spans="1:51" s="13" customFormat="1" ht="12">
      <c r="A493" s="13"/>
      <c r="B493" s="219"/>
      <c r="C493" s="220"/>
      <c r="D493" s="214" t="s">
        <v>121</v>
      </c>
      <c r="E493" s="221" t="s">
        <v>19</v>
      </c>
      <c r="F493" s="222" t="s">
        <v>484</v>
      </c>
      <c r="G493" s="220"/>
      <c r="H493" s="221" t="s">
        <v>19</v>
      </c>
      <c r="I493" s="223"/>
      <c r="J493" s="220"/>
      <c r="K493" s="220"/>
      <c r="L493" s="224"/>
      <c r="M493" s="225"/>
      <c r="N493" s="226"/>
      <c r="O493" s="226"/>
      <c r="P493" s="226"/>
      <c r="Q493" s="226"/>
      <c r="R493" s="226"/>
      <c r="S493" s="226"/>
      <c r="T493" s="227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28" t="s">
        <v>121</v>
      </c>
      <c r="AU493" s="228" t="s">
        <v>81</v>
      </c>
      <c r="AV493" s="13" t="s">
        <v>79</v>
      </c>
      <c r="AW493" s="13" t="s">
        <v>33</v>
      </c>
      <c r="AX493" s="13" t="s">
        <v>71</v>
      </c>
      <c r="AY493" s="228" t="s">
        <v>110</v>
      </c>
    </row>
    <row r="494" spans="1:51" s="13" customFormat="1" ht="12">
      <c r="A494" s="13"/>
      <c r="B494" s="219"/>
      <c r="C494" s="220"/>
      <c r="D494" s="214" t="s">
        <v>121</v>
      </c>
      <c r="E494" s="221" t="s">
        <v>19</v>
      </c>
      <c r="F494" s="222" t="s">
        <v>485</v>
      </c>
      <c r="G494" s="220"/>
      <c r="H494" s="221" t="s">
        <v>19</v>
      </c>
      <c r="I494" s="223"/>
      <c r="J494" s="220"/>
      <c r="K494" s="220"/>
      <c r="L494" s="224"/>
      <c r="M494" s="225"/>
      <c r="N494" s="226"/>
      <c r="O494" s="226"/>
      <c r="P494" s="226"/>
      <c r="Q494" s="226"/>
      <c r="R494" s="226"/>
      <c r="S494" s="226"/>
      <c r="T494" s="227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28" t="s">
        <v>121</v>
      </c>
      <c r="AU494" s="228" t="s">
        <v>81</v>
      </c>
      <c r="AV494" s="13" t="s">
        <v>79</v>
      </c>
      <c r="AW494" s="13" t="s">
        <v>33</v>
      </c>
      <c r="AX494" s="13" t="s">
        <v>71</v>
      </c>
      <c r="AY494" s="228" t="s">
        <v>110</v>
      </c>
    </row>
    <row r="495" spans="1:65" s="2" customFormat="1" ht="24.15" customHeight="1">
      <c r="A495" s="39"/>
      <c r="B495" s="40"/>
      <c r="C495" s="201" t="s">
        <v>486</v>
      </c>
      <c r="D495" s="201" t="s">
        <v>113</v>
      </c>
      <c r="E495" s="202" t="s">
        <v>487</v>
      </c>
      <c r="F495" s="203" t="s">
        <v>488</v>
      </c>
      <c r="G495" s="204" t="s">
        <v>213</v>
      </c>
      <c r="H495" s="205">
        <v>1</v>
      </c>
      <c r="I495" s="206"/>
      <c r="J495" s="207">
        <f>ROUND(I495*H495,2)</f>
        <v>0</v>
      </c>
      <c r="K495" s="203" t="s">
        <v>117</v>
      </c>
      <c r="L495" s="45"/>
      <c r="M495" s="208" t="s">
        <v>19</v>
      </c>
      <c r="N495" s="209" t="s">
        <v>42</v>
      </c>
      <c r="O495" s="85"/>
      <c r="P495" s="210">
        <f>O495*H495</f>
        <v>0</v>
      </c>
      <c r="Q495" s="210">
        <v>0.005</v>
      </c>
      <c r="R495" s="210">
        <f>Q495*H495</f>
        <v>0.005</v>
      </c>
      <c r="S495" s="210">
        <v>0</v>
      </c>
      <c r="T495" s="211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12" t="s">
        <v>118</v>
      </c>
      <c r="AT495" s="212" t="s">
        <v>113</v>
      </c>
      <c r="AU495" s="212" t="s">
        <v>81</v>
      </c>
      <c r="AY495" s="18" t="s">
        <v>110</v>
      </c>
      <c r="BE495" s="213">
        <f>IF(N495="základní",J495,0)</f>
        <v>0</v>
      </c>
      <c r="BF495" s="213">
        <f>IF(N495="snížená",J495,0)</f>
        <v>0</v>
      </c>
      <c r="BG495" s="213">
        <f>IF(N495="zákl. přenesená",J495,0)</f>
        <v>0</v>
      </c>
      <c r="BH495" s="213">
        <f>IF(N495="sníž. přenesená",J495,0)</f>
        <v>0</v>
      </c>
      <c r="BI495" s="213">
        <f>IF(N495="nulová",J495,0)</f>
        <v>0</v>
      </c>
      <c r="BJ495" s="18" t="s">
        <v>79</v>
      </c>
      <c r="BK495" s="213">
        <f>ROUND(I495*H495,2)</f>
        <v>0</v>
      </c>
      <c r="BL495" s="18" t="s">
        <v>118</v>
      </c>
      <c r="BM495" s="212" t="s">
        <v>489</v>
      </c>
    </row>
    <row r="496" spans="1:47" s="2" customFormat="1" ht="12">
      <c r="A496" s="39"/>
      <c r="B496" s="40"/>
      <c r="C496" s="41"/>
      <c r="D496" s="214" t="s">
        <v>120</v>
      </c>
      <c r="E496" s="41"/>
      <c r="F496" s="215" t="s">
        <v>490</v>
      </c>
      <c r="G496" s="41"/>
      <c r="H496" s="41"/>
      <c r="I496" s="216"/>
      <c r="J496" s="41"/>
      <c r="K496" s="41"/>
      <c r="L496" s="45"/>
      <c r="M496" s="217"/>
      <c r="N496" s="218"/>
      <c r="O496" s="85"/>
      <c r="P496" s="85"/>
      <c r="Q496" s="85"/>
      <c r="R496" s="85"/>
      <c r="S496" s="85"/>
      <c r="T496" s="86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120</v>
      </c>
      <c r="AU496" s="18" t="s">
        <v>81</v>
      </c>
    </row>
    <row r="497" spans="1:51" s="13" customFormat="1" ht="12">
      <c r="A497" s="13"/>
      <c r="B497" s="219"/>
      <c r="C497" s="220"/>
      <c r="D497" s="214" t="s">
        <v>121</v>
      </c>
      <c r="E497" s="221" t="s">
        <v>19</v>
      </c>
      <c r="F497" s="222" t="s">
        <v>122</v>
      </c>
      <c r="G497" s="220"/>
      <c r="H497" s="221" t="s">
        <v>19</v>
      </c>
      <c r="I497" s="223"/>
      <c r="J497" s="220"/>
      <c r="K497" s="220"/>
      <c r="L497" s="224"/>
      <c r="M497" s="225"/>
      <c r="N497" s="226"/>
      <c r="O497" s="226"/>
      <c r="P497" s="226"/>
      <c r="Q497" s="226"/>
      <c r="R497" s="226"/>
      <c r="S497" s="226"/>
      <c r="T497" s="227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28" t="s">
        <v>121</v>
      </c>
      <c r="AU497" s="228" t="s">
        <v>81</v>
      </c>
      <c r="AV497" s="13" t="s">
        <v>79</v>
      </c>
      <c r="AW497" s="13" t="s">
        <v>33</v>
      </c>
      <c r="AX497" s="13" t="s">
        <v>71</v>
      </c>
      <c r="AY497" s="228" t="s">
        <v>110</v>
      </c>
    </row>
    <row r="498" spans="1:51" s="14" customFormat="1" ht="12">
      <c r="A498" s="14"/>
      <c r="B498" s="229"/>
      <c r="C498" s="230"/>
      <c r="D498" s="214" t="s">
        <v>121</v>
      </c>
      <c r="E498" s="231" t="s">
        <v>19</v>
      </c>
      <c r="F498" s="232" t="s">
        <v>163</v>
      </c>
      <c r="G498" s="230"/>
      <c r="H498" s="233">
        <v>1</v>
      </c>
      <c r="I498" s="234"/>
      <c r="J498" s="230"/>
      <c r="K498" s="230"/>
      <c r="L498" s="235"/>
      <c r="M498" s="236"/>
      <c r="N498" s="237"/>
      <c r="O498" s="237"/>
      <c r="P498" s="237"/>
      <c r="Q498" s="237"/>
      <c r="R498" s="237"/>
      <c r="S498" s="237"/>
      <c r="T498" s="238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39" t="s">
        <v>121</v>
      </c>
      <c r="AU498" s="239" t="s">
        <v>81</v>
      </c>
      <c r="AV498" s="14" t="s">
        <v>81</v>
      </c>
      <c r="AW498" s="14" t="s">
        <v>33</v>
      </c>
      <c r="AX498" s="14" t="s">
        <v>79</v>
      </c>
      <c r="AY498" s="239" t="s">
        <v>110</v>
      </c>
    </row>
    <row r="499" spans="1:51" s="13" customFormat="1" ht="12">
      <c r="A499" s="13"/>
      <c r="B499" s="219"/>
      <c r="C499" s="220"/>
      <c r="D499" s="214" t="s">
        <v>121</v>
      </c>
      <c r="E499" s="221" t="s">
        <v>19</v>
      </c>
      <c r="F499" s="222" t="s">
        <v>491</v>
      </c>
      <c r="G499" s="220"/>
      <c r="H499" s="221" t="s">
        <v>19</v>
      </c>
      <c r="I499" s="223"/>
      <c r="J499" s="220"/>
      <c r="K499" s="220"/>
      <c r="L499" s="224"/>
      <c r="M499" s="225"/>
      <c r="N499" s="226"/>
      <c r="O499" s="226"/>
      <c r="P499" s="226"/>
      <c r="Q499" s="226"/>
      <c r="R499" s="226"/>
      <c r="S499" s="226"/>
      <c r="T499" s="227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28" t="s">
        <v>121</v>
      </c>
      <c r="AU499" s="228" t="s">
        <v>81</v>
      </c>
      <c r="AV499" s="13" t="s">
        <v>79</v>
      </c>
      <c r="AW499" s="13" t="s">
        <v>33</v>
      </c>
      <c r="AX499" s="13" t="s">
        <v>71</v>
      </c>
      <c r="AY499" s="228" t="s">
        <v>110</v>
      </c>
    </row>
    <row r="500" spans="1:51" s="13" customFormat="1" ht="12">
      <c r="A500" s="13"/>
      <c r="B500" s="219"/>
      <c r="C500" s="220"/>
      <c r="D500" s="214" t="s">
        <v>121</v>
      </c>
      <c r="E500" s="221" t="s">
        <v>19</v>
      </c>
      <c r="F500" s="222" t="s">
        <v>492</v>
      </c>
      <c r="G500" s="220"/>
      <c r="H500" s="221" t="s">
        <v>19</v>
      </c>
      <c r="I500" s="223"/>
      <c r="J500" s="220"/>
      <c r="K500" s="220"/>
      <c r="L500" s="224"/>
      <c r="M500" s="225"/>
      <c r="N500" s="226"/>
      <c r="O500" s="226"/>
      <c r="P500" s="226"/>
      <c r="Q500" s="226"/>
      <c r="R500" s="226"/>
      <c r="S500" s="226"/>
      <c r="T500" s="227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28" t="s">
        <v>121</v>
      </c>
      <c r="AU500" s="228" t="s">
        <v>81</v>
      </c>
      <c r="AV500" s="13" t="s">
        <v>79</v>
      </c>
      <c r="AW500" s="13" t="s">
        <v>33</v>
      </c>
      <c r="AX500" s="13" t="s">
        <v>71</v>
      </c>
      <c r="AY500" s="228" t="s">
        <v>110</v>
      </c>
    </row>
    <row r="501" spans="1:51" s="13" customFormat="1" ht="12">
      <c r="A501" s="13"/>
      <c r="B501" s="219"/>
      <c r="C501" s="220"/>
      <c r="D501" s="214" t="s">
        <v>121</v>
      </c>
      <c r="E501" s="221" t="s">
        <v>19</v>
      </c>
      <c r="F501" s="222" t="s">
        <v>493</v>
      </c>
      <c r="G501" s="220"/>
      <c r="H501" s="221" t="s">
        <v>19</v>
      </c>
      <c r="I501" s="223"/>
      <c r="J501" s="220"/>
      <c r="K501" s="220"/>
      <c r="L501" s="224"/>
      <c r="M501" s="225"/>
      <c r="N501" s="226"/>
      <c r="O501" s="226"/>
      <c r="P501" s="226"/>
      <c r="Q501" s="226"/>
      <c r="R501" s="226"/>
      <c r="S501" s="226"/>
      <c r="T501" s="227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28" t="s">
        <v>121</v>
      </c>
      <c r="AU501" s="228" t="s">
        <v>81</v>
      </c>
      <c r="AV501" s="13" t="s">
        <v>79</v>
      </c>
      <c r="AW501" s="13" t="s">
        <v>33</v>
      </c>
      <c r="AX501" s="13" t="s">
        <v>71</v>
      </c>
      <c r="AY501" s="228" t="s">
        <v>110</v>
      </c>
    </row>
    <row r="502" spans="1:51" s="13" customFormat="1" ht="12">
      <c r="A502" s="13"/>
      <c r="B502" s="219"/>
      <c r="C502" s="220"/>
      <c r="D502" s="214" t="s">
        <v>121</v>
      </c>
      <c r="E502" s="221" t="s">
        <v>19</v>
      </c>
      <c r="F502" s="222" t="s">
        <v>494</v>
      </c>
      <c r="G502" s="220"/>
      <c r="H502" s="221" t="s">
        <v>19</v>
      </c>
      <c r="I502" s="223"/>
      <c r="J502" s="220"/>
      <c r="K502" s="220"/>
      <c r="L502" s="224"/>
      <c r="M502" s="225"/>
      <c r="N502" s="226"/>
      <c r="O502" s="226"/>
      <c r="P502" s="226"/>
      <c r="Q502" s="226"/>
      <c r="R502" s="226"/>
      <c r="S502" s="226"/>
      <c r="T502" s="227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28" t="s">
        <v>121</v>
      </c>
      <c r="AU502" s="228" t="s">
        <v>81</v>
      </c>
      <c r="AV502" s="13" t="s">
        <v>79</v>
      </c>
      <c r="AW502" s="13" t="s">
        <v>33</v>
      </c>
      <c r="AX502" s="13" t="s">
        <v>71</v>
      </c>
      <c r="AY502" s="228" t="s">
        <v>110</v>
      </c>
    </row>
    <row r="503" spans="1:51" s="13" customFormat="1" ht="12">
      <c r="A503" s="13"/>
      <c r="B503" s="219"/>
      <c r="C503" s="220"/>
      <c r="D503" s="214" t="s">
        <v>121</v>
      </c>
      <c r="E503" s="221" t="s">
        <v>19</v>
      </c>
      <c r="F503" s="222" t="s">
        <v>495</v>
      </c>
      <c r="G503" s="220"/>
      <c r="H503" s="221" t="s">
        <v>19</v>
      </c>
      <c r="I503" s="223"/>
      <c r="J503" s="220"/>
      <c r="K503" s="220"/>
      <c r="L503" s="224"/>
      <c r="M503" s="225"/>
      <c r="N503" s="226"/>
      <c r="O503" s="226"/>
      <c r="P503" s="226"/>
      <c r="Q503" s="226"/>
      <c r="R503" s="226"/>
      <c r="S503" s="226"/>
      <c r="T503" s="227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28" t="s">
        <v>121</v>
      </c>
      <c r="AU503" s="228" t="s">
        <v>81</v>
      </c>
      <c r="AV503" s="13" t="s">
        <v>79</v>
      </c>
      <c r="AW503" s="13" t="s">
        <v>33</v>
      </c>
      <c r="AX503" s="13" t="s">
        <v>71</v>
      </c>
      <c r="AY503" s="228" t="s">
        <v>110</v>
      </c>
    </row>
    <row r="504" spans="1:51" s="13" customFormat="1" ht="12">
      <c r="A504" s="13"/>
      <c r="B504" s="219"/>
      <c r="C504" s="220"/>
      <c r="D504" s="214" t="s">
        <v>121</v>
      </c>
      <c r="E504" s="221" t="s">
        <v>19</v>
      </c>
      <c r="F504" s="222" t="s">
        <v>496</v>
      </c>
      <c r="G504" s="220"/>
      <c r="H504" s="221" t="s">
        <v>19</v>
      </c>
      <c r="I504" s="223"/>
      <c r="J504" s="220"/>
      <c r="K504" s="220"/>
      <c r="L504" s="224"/>
      <c r="M504" s="225"/>
      <c r="N504" s="226"/>
      <c r="O504" s="226"/>
      <c r="P504" s="226"/>
      <c r="Q504" s="226"/>
      <c r="R504" s="226"/>
      <c r="S504" s="226"/>
      <c r="T504" s="227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28" t="s">
        <v>121</v>
      </c>
      <c r="AU504" s="228" t="s">
        <v>81</v>
      </c>
      <c r="AV504" s="13" t="s">
        <v>79</v>
      </c>
      <c r="AW504" s="13" t="s">
        <v>33</v>
      </c>
      <c r="AX504" s="13" t="s">
        <v>71</v>
      </c>
      <c r="AY504" s="228" t="s">
        <v>110</v>
      </c>
    </row>
    <row r="505" spans="1:51" s="13" customFormat="1" ht="12">
      <c r="A505" s="13"/>
      <c r="B505" s="219"/>
      <c r="C505" s="220"/>
      <c r="D505" s="214" t="s">
        <v>121</v>
      </c>
      <c r="E505" s="221" t="s">
        <v>19</v>
      </c>
      <c r="F505" s="222" t="s">
        <v>497</v>
      </c>
      <c r="G505" s="220"/>
      <c r="H505" s="221" t="s">
        <v>19</v>
      </c>
      <c r="I505" s="223"/>
      <c r="J505" s="220"/>
      <c r="K505" s="220"/>
      <c r="L505" s="224"/>
      <c r="M505" s="225"/>
      <c r="N505" s="226"/>
      <c r="O505" s="226"/>
      <c r="P505" s="226"/>
      <c r="Q505" s="226"/>
      <c r="R505" s="226"/>
      <c r="S505" s="226"/>
      <c r="T505" s="227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28" t="s">
        <v>121</v>
      </c>
      <c r="AU505" s="228" t="s">
        <v>81</v>
      </c>
      <c r="AV505" s="13" t="s">
        <v>79</v>
      </c>
      <c r="AW505" s="13" t="s">
        <v>33</v>
      </c>
      <c r="AX505" s="13" t="s">
        <v>71</v>
      </c>
      <c r="AY505" s="228" t="s">
        <v>110</v>
      </c>
    </row>
    <row r="506" spans="1:65" s="2" customFormat="1" ht="16.5" customHeight="1">
      <c r="A506" s="39"/>
      <c r="B506" s="40"/>
      <c r="C506" s="201" t="s">
        <v>498</v>
      </c>
      <c r="D506" s="201" t="s">
        <v>113</v>
      </c>
      <c r="E506" s="202" t="s">
        <v>499</v>
      </c>
      <c r="F506" s="203" t="s">
        <v>500</v>
      </c>
      <c r="G506" s="204" t="s">
        <v>213</v>
      </c>
      <c r="H506" s="205">
        <v>23</v>
      </c>
      <c r="I506" s="206"/>
      <c r="J506" s="207">
        <f>ROUND(I506*H506,2)</f>
        <v>0</v>
      </c>
      <c r="K506" s="203" t="s">
        <v>117</v>
      </c>
      <c r="L506" s="45"/>
      <c r="M506" s="208" t="s">
        <v>19</v>
      </c>
      <c r="N506" s="209" t="s">
        <v>42</v>
      </c>
      <c r="O506" s="85"/>
      <c r="P506" s="210">
        <f>O506*H506</f>
        <v>0</v>
      </c>
      <c r="Q506" s="210">
        <v>0</v>
      </c>
      <c r="R506" s="210">
        <f>Q506*H506</f>
        <v>0</v>
      </c>
      <c r="S506" s="210">
        <v>0</v>
      </c>
      <c r="T506" s="211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12" t="s">
        <v>118</v>
      </c>
      <c r="AT506" s="212" t="s">
        <v>113</v>
      </c>
      <c r="AU506" s="212" t="s">
        <v>81</v>
      </c>
      <c r="AY506" s="18" t="s">
        <v>110</v>
      </c>
      <c r="BE506" s="213">
        <f>IF(N506="základní",J506,0)</f>
        <v>0</v>
      </c>
      <c r="BF506" s="213">
        <f>IF(N506="snížená",J506,0)</f>
        <v>0</v>
      </c>
      <c r="BG506" s="213">
        <f>IF(N506="zákl. přenesená",J506,0)</f>
        <v>0</v>
      </c>
      <c r="BH506" s="213">
        <f>IF(N506="sníž. přenesená",J506,0)</f>
        <v>0</v>
      </c>
      <c r="BI506" s="213">
        <f>IF(N506="nulová",J506,0)</f>
        <v>0</v>
      </c>
      <c r="BJ506" s="18" t="s">
        <v>79</v>
      </c>
      <c r="BK506" s="213">
        <f>ROUND(I506*H506,2)</f>
        <v>0</v>
      </c>
      <c r="BL506" s="18" t="s">
        <v>118</v>
      </c>
      <c r="BM506" s="212" t="s">
        <v>501</v>
      </c>
    </row>
    <row r="507" spans="1:47" s="2" customFormat="1" ht="12">
      <c r="A507" s="39"/>
      <c r="B507" s="40"/>
      <c r="C507" s="41"/>
      <c r="D507" s="214" t="s">
        <v>120</v>
      </c>
      <c r="E507" s="41"/>
      <c r="F507" s="215" t="s">
        <v>502</v>
      </c>
      <c r="G507" s="41"/>
      <c r="H507" s="41"/>
      <c r="I507" s="216"/>
      <c r="J507" s="41"/>
      <c r="K507" s="41"/>
      <c r="L507" s="45"/>
      <c r="M507" s="217"/>
      <c r="N507" s="218"/>
      <c r="O507" s="85"/>
      <c r="P507" s="85"/>
      <c r="Q507" s="85"/>
      <c r="R507" s="85"/>
      <c r="S507" s="85"/>
      <c r="T507" s="86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120</v>
      </c>
      <c r="AU507" s="18" t="s">
        <v>81</v>
      </c>
    </row>
    <row r="508" spans="1:51" s="13" customFormat="1" ht="12">
      <c r="A508" s="13"/>
      <c r="B508" s="219"/>
      <c r="C508" s="220"/>
      <c r="D508" s="214" t="s">
        <v>121</v>
      </c>
      <c r="E508" s="221" t="s">
        <v>19</v>
      </c>
      <c r="F508" s="222" t="s">
        <v>122</v>
      </c>
      <c r="G508" s="220"/>
      <c r="H508" s="221" t="s">
        <v>19</v>
      </c>
      <c r="I508" s="223"/>
      <c r="J508" s="220"/>
      <c r="K508" s="220"/>
      <c r="L508" s="224"/>
      <c r="M508" s="225"/>
      <c r="N508" s="226"/>
      <c r="O508" s="226"/>
      <c r="P508" s="226"/>
      <c r="Q508" s="226"/>
      <c r="R508" s="226"/>
      <c r="S508" s="226"/>
      <c r="T508" s="227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28" t="s">
        <v>121</v>
      </c>
      <c r="AU508" s="228" t="s">
        <v>81</v>
      </c>
      <c r="AV508" s="13" t="s">
        <v>79</v>
      </c>
      <c r="AW508" s="13" t="s">
        <v>33</v>
      </c>
      <c r="AX508" s="13" t="s">
        <v>71</v>
      </c>
      <c r="AY508" s="228" t="s">
        <v>110</v>
      </c>
    </row>
    <row r="509" spans="1:51" s="13" customFormat="1" ht="12">
      <c r="A509" s="13"/>
      <c r="B509" s="219"/>
      <c r="C509" s="220"/>
      <c r="D509" s="214" t="s">
        <v>121</v>
      </c>
      <c r="E509" s="221" t="s">
        <v>19</v>
      </c>
      <c r="F509" s="222" t="s">
        <v>246</v>
      </c>
      <c r="G509" s="220"/>
      <c r="H509" s="221" t="s">
        <v>19</v>
      </c>
      <c r="I509" s="223"/>
      <c r="J509" s="220"/>
      <c r="K509" s="220"/>
      <c r="L509" s="224"/>
      <c r="M509" s="225"/>
      <c r="N509" s="226"/>
      <c r="O509" s="226"/>
      <c r="P509" s="226"/>
      <c r="Q509" s="226"/>
      <c r="R509" s="226"/>
      <c r="S509" s="226"/>
      <c r="T509" s="227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28" t="s">
        <v>121</v>
      </c>
      <c r="AU509" s="228" t="s">
        <v>81</v>
      </c>
      <c r="AV509" s="13" t="s">
        <v>79</v>
      </c>
      <c r="AW509" s="13" t="s">
        <v>33</v>
      </c>
      <c r="AX509" s="13" t="s">
        <v>71</v>
      </c>
      <c r="AY509" s="228" t="s">
        <v>110</v>
      </c>
    </row>
    <row r="510" spans="1:51" s="13" customFormat="1" ht="12">
      <c r="A510" s="13"/>
      <c r="B510" s="219"/>
      <c r="C510" s="220"/>
      <c r="D510" s="214" t="s">
        <v>121</v>
      </c>
      <c r="E510" s="221" t="s">
        <v>19</v>
      </c>
      <c r="F510" s="222" t="s">
        <v>503</v>
      </c>
      <c r="G510" s="220"/>
      <c r="H510" s="221" t="s">
        <v>19</v>
      </c>
      <c r="I510" s="223"/>
      <c r="J510" s="220"/>
      <c r="K510" s="220"/>
      <c r="L510" s="224"/>
      <c r="M510" s="225"/>
      <c r="N510" s="226"/>
      <c r="O510" s="226"/>
      <c r="P510" s="226"/>
      <c r="Q510" s="226"/>
      <c r="R510" s="226"/>
      <c r="S510" s="226"/>
      <c r="T510" s="227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28" t="s">
        <v>121</v>
      </c>
      <c r="AU510" s="228" t="s">
        <v>81</v>
      </c>
      <c r="AV510" s="13" t="s">
        <v>79</v>
      </c>
      <c r="AW510" s="13" t="s">
        <v>33</v>
      </c>
      <c r="AX510" s="13" t="s">
        <v>71</v>
      </c>
      <c r="AY510" s="228" t="s">
        <v>110</v>
      </c>
    </row>
    <row r="511" spans="1:51" s="14" customFormat="1" ht="12">
      <c r="A511" s="14"/>
      <c r="B511" s="229"/>
      <c r="C511" s="230"/>
      <c r="D511" s="214" t="s">
        <v>121</v>
      </c>
      <c r="E511" s="231" t="s">
        <v>19</v>
      </c>
      <c r="F511" s="232" t="s">
        <v>504</v>
      </c>
      <c r="G511" s="230"/>
      <c r="H511" s="233">
        <v>23</v>
      </c>
      <c r="I511" s="234"/>
      <c r="J511" s="230"/>
      <c r="K511" s="230"/>
      <c r="L511" s="235"/>
      <c r="M511" s="236"/>
      <c r="N511" s="237"/>
      <c r="O511" s="237"/>
      <c r="P511" s="237"/>
      <c r="Q511" s="237"/>
      <c r="R511" s="237"/>
      <c r="S511" s="237"/>
      <c r="T511" s="238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39" t="s">
        <v>121</v>
      </c>
      <c r="AU511" s="239" t="s">
        <v>81</v>
      </c>
      <c r="AV511" s="14" t="s">
        <v>81</v>
      </c>
      <c r="AW511" s="14" t="s">
        <v>33</v>
      </c>
      <c r="AX511" s="14" t="s">
        <v>79</v>
      </c>
      <c r="AY511" s="239" t="s">
        <v>110</v>
      </c>
    </row>
    <row r="512" spans="1:65" s="2" customFormat="1" ht="24.15" customHeight="1">
      <c r="A512" s="39"/>
      <c r="B512" s="40"/>
      <c r="C512" s="253" t="s">
        <v>505</v>
      </c>
      <c r="D512" s="253" t="s">
        <v>210</v>
      </c>
      <c r="E512" s="254" t="s">
        <v>506</v>
      </c>
      <c r="F512" s="255" t="s">
        <v>507</v>
      </c>
      <c r="G512" s="256" t="s">
        <v>213</v>
      </c>
      <c r="H512" s="257">
        <v>23</v>
      </c>
      <c r="I512" s="258"/>
      <c r="J512" s="259">
        <f>ROUND(I512*H512,2)</f>
        <v>0</v>
      </c>
      <c r="K512" s="255" t="s">
        <v>117</v>
      </c>
      <c r="L512" s="260"/>
      <c r="M512" s="261" t="s">
        <v>19</v>
      </c>
      <c r="N512" s="262" t="s">
        <v>42</v>
      </c>
      <c r="O512" s="85"/>
      <c r="P512" s="210">
        <f>O512*H512</f>
        <v>0</v>
      </c>
      <c r="Q512" s="210">
        <v>0.15</v>
      </c>
      <c r="R512" s="210">
        <f>Q512*H512</f>
        <v>3.4499999999999997</v>
      </c>
      <c r="S512" s="210">
        <v>0</v>
      </c>
      <c r="T512" s="211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12" t="s">
        <v>214</v>
      </c>
      <c r="AT512" s="212" t="s">
        <v>210</v>
      </c>
      <c r="AU512" s="212" t="s">
        <v>81</v>
      </c>
      <c r="AY512" s="18" t="s">
        <v>110</v>
      </c>
      <c r="BE512" s="213">
        <f>IF(N512="základní",J512,0)</f>
        <v>0</v>
      </c>
      <c r="BF512" s="213">
        <f>IF(N512="snížená",J512,0)</f>
        <v>0</v>
      </c>
      <c r="BG512" s="213">
        <f>IF(N512="zákl. přenesená",J512,0)</f>
        <v>0</v>
      </c>
      <c r="BH512" s="213">
        <f>IF(N512="sníž. přenesená",J512,0)</f>
        <v>0</v>
      </c>
      <c r="BI512" s="213">
        <f>IF(N512="nulová",J512,0)</f>
        <v>0</v>
      </c>
      <c r="BJ512" s="18" t="s">
        <v>79</v>
      </c>
      <c r="BK512" s="213">
        <f>ROUND(I512*H512,2)</f>
        <v>0</v>
      </c>
      <c r="BL512" s="18" t="s">
        <v>118</v>
      </c>
      <c r="BM512" s="212" t="s">
        <v>508</v>
      </c>
    </row>
    <row r="513" spans="1:47" s="2" customFormat="1" ht="12">
      <c r="A513" s="39"/>
      <c r="B513" s="40"/>
      <c r="C513" s="41"/>
      <c r="D513" s="214" t="s">
        <v>120</v>
      </c>
      <c r="E513" s="41"/>
      <c r="F513" s="215" t="s">
        <v>507</v>
      </c>
      <c r="G513" s="41"/>
      <c r="H513" s="41"/>
      <c r="I513" s="216"/>
      <c r="J513" s="41"/>
      <c r="K513" s="41"/>
      <c r="L513" s="45"/>
      <c r="M513" s="217"/>
      <c r="N513" s="218"/>
      <c r="O513" s="85"/>
      <c r="P513" s="85"/>
      <c r="Q513" s="85"/>
      <c r="R513" s="85"/>
      <c r="S513" s="85"/>
      <c r="T513" s="86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T513" s="18" t="s">
        <v>120</v>
      </c>
      <c r="AU513" s="18" t="s">
        <v>81</v>
      </c>
    </row>
    <row r="514" spans="1:51" s="13" customFormat="1" ht="12">
      <c r="A514" s="13"/>
      <c r="B514" s="219"/>
      <c r="C514" s="220"/>
      <c r="D514" s="214" t="s">
        <v>121</v>
      </c>
      <c r="E514" s="221" t="s">
        <v>19</v>
      </c>
      <c r="F514" s="222" t="s">
        <v>122</v>
      </c>
      <c r="G514" s="220"/>
      <c r="H514" s="221" t="s">
        <v>19</v>
      </c>
      <c r="I514" s="223"/>
      <c r="J514" s="220"/>
      <c r="K514" s="220"/>
      <c r="L514" s="224"/>
      <c r="M514" s="225"/>
      <c r="N514" s="226"/>
      <c r="O514" s="226"/>
      <c r="P514" s="226"/>
      <c r="Q514" s="226"/>
      <c r="R514" s="226"/>
      <c r="S514" s="226"/>
      <c r="T514" s="227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28" t="s">
        <v>121</v>
      </c>
      <c r="AU514" s="228" t="s">
        <v>81</v>
      </c>
      <c r="AV514" s="13" t="s">
        <v>79</v>
      </c>
      <c r="AW514" s="13" t="s">
        <v>33</v>
      </c>
      <c r="AX514" s="13" t="s">
        <v>71</v>
      </c>
      <c r="AY514" s="228" t="s">
        <v>110</v>
      </c>
    </row>
    <row r="515" spans="1:51" s="14" customFormat="1" ht="12">
      <c r="A515" s="14"/>
      <c r="B515" s="229"/>
      <c r="C515" s="230"/>
      <c r="D515" s="214" t="s">
        <v>121</v>
      </c>
      <c r="E515" s="231" t="s">
        <v>19</v>
      </c>
      <c r="F515" s="232" t="s">
        <v>504</v>
      </c>
      <c r="G515" s="230"/>
      <c r="H515" s="233">
        <v>23</v>
      </c>
      <c r="I515" s="234"/>
      <c r="J515" s="230"/>
      <c r="K515" s="230"/>
      <c r="L515" s="235"/>
      <c r="M515" s="236"/>
      <c r="N515" s="237"/>
      <c r="O515" s="237"/>
      <c r="P515" s="237"/>
      <c r="Q515" s="237"/>
      <c r="R515" s="237"/>
      <c r="S515" s="237"/>
      <c r="T515" s="238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39" t="s">
        <v>121</v>
      </c>
      <c r="AU515" s="239" t="s">
        <v>81</v>
      </c>
      <c r="AV515" s="14" t="s">
        <v>81</v>
      </c>
      <c r="AW515" s="14" t="s">
        <v>33</v>
      </c>
      <c r="AX515" s="14" t="s">
        <v>79</v>
      </c>
      <c r="AY515" s="239" t="s">
        <v>110</v>
      </c>
    </row>
    <row r="516" spans="1:65" s="2" customFormat="1" ht="24.15" customHeight="1">
      <c r="A516" s="39"/>
      <c r="B516" s="40"/>
      <c r="C516" s="201" t="s">
        <v>509</v>
      </c>
      <c r="D516" s="201" t="s">
        <v>113</v>
      </c>
      <c r="E516" s="202" t="s">
        <v>510</v>
      </c>
      <c r="F516" s="203" t="s">
        <v>278</v>
      </c>
      <c r="G516" s="204" t="s">
        <v>116</v>
      </c>
      <c r="H516" s="205">
        <v>1</v>
      </c>
      <c r="I516" s="206"/>
      <c r="J516" s="207">
        <f>ROUND(I516*H516,2)</f>
        <v>0</v>
      </c>
      <c r="K516" s="203" t="s">
        <v>117</v>
      </c>
      <c r="L516" s="45"/>
      <c r="M516" s="208" t="s">
        <v>19</v>
      </c>
      <c r="N516" s="209" t="s">
        <v>42</v>
      </c>
      <c r="O516" s="85"/>
      <c r="P516" s="210">
        <f>O516*H516</f>
        <v>0</v>
      </c>
      <c r="Q516" s="210">
        <v>0.35</v>
      </c>
      <c r="R516" s="210">
        <f>Q516*H516</f>
        <v>0.35</v>
      </c>
      <c r="S516" s="210">
        <v>0</v>
      </c>
      <c r="T516" s="211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12" t="s">
        <v>118</v>
      </c>
      <c r="AT516" s="212" t="s">
        <v>113</v>
      </c>
      <c r="AU516" s="212" t="s">
        <v>81</v>
      </c>
      <c r="AY516" s="18" t="s">
        <v>110</v>
      </c>
      <c r="BE516" s="213">
        <f>IF(N516="základní",J516,0)</f>
        <v>0</v>
      </c>
      <c r="BF516" s="213">
        <f>IF(N516="snížená",J516,0)</f>
        <v>0</v>
      </c>
      <c r="BG516" s="213">
        <f>IF(N516="zákl. přenesená",J516,0)</f>
        <v>0</v>
      </c>
      <c r="BH516" s="213">
        <f>IF(N516="sníž. přenesená",J516,0)</f>
        <v>0</v>
      </c>
      <c r="BI516" s="213">
        <f>IF(N516="nulová",J516,0)</f>
        <v>0</v>
      </c>
      <c r="BJ516" s="18" t="s">
        <v>79</v>
      </c>
      <c r="BK516" s="213">
        <f>ROUND(I516*H516,2)</f>
        <v>0</v>
      </c>
      <c r="BL516" s="18" t="s">
        <v>118</v>
      </c>
      <c r="BM516" s="212" t="s">
        <v>511</v>
      </c>
    </row>
    <row r="517" spans="1:47" s="2" customFormat="1" ht="12">
      <c r="A517" s="39"/>
      <c r="B517" s="40"/>
      <c r="C517" s="41"/>
      <c r="D517" s="214" t="s">
        <v>120</v>
      </c>
      <c r="E517" s="41"/>
      <c r="F517" s="215" t="s">
        <v>512</v>
      </c>
      <c r="G517" s="41"/>
      <c r="H517" s="41"/>
      <c r="I517" s="216"/>
      <c r="J517" s="41"/>
      <c r="K517" s="41"/>
      <c r="L517" s="45"/>
      <c r="M517" s="217"/>
      <c r="N517" s="218"/>
      <c r="O517" s="85"/>
      <c r="P517" s="85"/>
      <c r="Q517" s="85"/>
      <c r="R517" s="85"/>
      <c r="S517" s="85"/>
      <c r="T517" s="86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120</v>
      </c>
      <c r="AU517" s="18" t="s">
        <v>81</v>
      </c>
    </row>
    <row r="518" spans="1:51" s="13" customFormat="1" ht="12">
      <c r="A518" s="13"/>
      <c r="B518" s="219"/>
      <c r="C518" s="220"/>
      <c r="D518" s="214" t="s">
        <v>121</v>
      </c>
      <c r="E518" s="221" t="s">
        <v>19</v>
      </c>
      <c r="F518" s="222" t="s">
        <v>122</v>
      </c>
      <c r="G518" s="220"/>
      <c r="H518" s="221" t="s">
        <v>19</v>
      </c>
      <c r="I518" s="223"/>
      <c r="J518" s="220"/>
      <c r="K518" s="220"/>
      <c r="L518" s="224"/>
      <c r="M518" s="225"/>
      <c r="N518" s="226"/>
      <c r="O518" s="226"/>
      <c r="P518" s="226"/>
      <c r="Q518" s="226"/>
      <c r="R518" s="226"/>
      <c r="S518" s="226"/>
      <c r="T518" s="227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28" t="s">
        <v>121</v>
      </c>
      <c r="AU518" s="228" t="s">
        <v>81</v>
      </c>
      <c r="AV518" s="13" t="s">
        <v>79</v>
      </c>
      <c r="AW518" s="13" t="s">
        <v>33</v>
      </c>
      <c r="AX518" s="13" t="s">
        <v>71</v>
      </c>
      <c r="AY518" s="228" t="s">
        <v>110</v>
      </c>
    </row>
    <row r="519" spans="1:51" s="14" customFormat="1" ht="12">
      <c r="A519" s="14"/>
      <c r="B519" s="229"/>
      <c r="C519" s="230"/>
      <c r="D519" s="214" t="s">
        <v>121</v>
      </c>
      <c r="E519" s="231" t="s">
        <v>19</v>
      </c>
      <c r="F519" s="232" t="s">
        <v>465</v>
      </c>
      <c r="G519" s="230"/>
      <c r="H519" s="233">
        <v>1</v>
      </c>
      <c r="I519" s="234"/>
      <c r="J519" s="230"/>
      <c r="K519" s="230"/>
      <c r="L519" s="235"/>
      <c r="M519" s="236"/>
      <c r="N519" s="237"/>
      <c r="O519" s="237"/>
      <c r="P519" s="237"/>
      <c r="Q519" s="237"/>
      <c r="R519" s="237"/>
      <c r="S519" s="237"/>
      <c r="T519" s="238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39" t="s">
        <v>121</v>
      </c>
      <c r="AU519" s="239" t="s">
        <v>81</v>
      </c>
      <c r="AV519" s="14" t="s">
        <v>81</v>
      </c>
      <c r="AW519" s="14" t="s">
        <v>33</v>
      </c>
      <c r="AX519" s="14" t="s">
        <v>79</v>
      </c>
      <c r="AY519" s="239" t="s">
        <v>110</v>
      </c>
    </row>
    <row r="520" spans="1:51" s="13" customFormat="1" ht="12">
      <c r="A520" s="13"/>
      <c r="B520" s="219"/>
      <c r="C520" s="220"/>
      <c r="D520" s="214" t="s">
        <v>121</v>
      </c>
      <c r="E520" s="221" t="s">
        <v>19</v>
      </c>
      <c r="F520" s="222" t="s">
        <v>513</v>
      </c>
      <c r="G520" s="220"/>
      <c r="H520" s="221" t="s">
        <v>19</v>
      </c>
      <c r="I520" s="223"/>
      <c r="J520" s="220"/>
      <c r="K520" s="220"/>
      <c r="L520" s="224"/>
      <c r="M520" s="225"/>
      <c r="N520" s="226"/>
      <c r="O520" s="226"/>
      <c r="P520" s="226"/>
      <c r="Q520" s="226"/>
      <c r="R520" s="226"/>
      <c r="S520" s="226"/>
      <c r="T520" s="227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28" t="s">
        <v>121</v>
      </c>
      <c r="AU520" s="228" t="s">
        <v>81</v>
      </c>
      <c r="AV520" s="13" t="s">
        <v>79</v>
      </c>
      <c r="AW520" s="13" t="s">
        <v>33</v>
      </c>
      <c r="AX520" s="13" t="s">
        <v>71</v>
      </c>
      <c r="AY520" s="228" t="s">
        <v>110</v>
      </c>
    </row>
    <row r="521" spans="1:51" s="13" customFormat="1" ht="12">
      <c r="A521" s="13"/>
      <c r="B521" s="219"/>
      <c r="C521" s="220"/>
      <c r="D521" s="214" t="s">
        <v>121</v>
      </c>
      <c r="E521" s="221" t="s">
        <v>19</v>
      </c>
      <c r="F521" s="222" t="s">
        <v>514</v>
      </c>
      <c r="G521" s="220"/>
      <c r="H521" s="221" t="s">
        <v>19</v>
      </c>
      <c r="I521" s="223"/>
      <c r="J521" s="220"/>
      <c r="K521" s="220"/>
      <c r="L521" s="224"/>
      <c r="M521" s="225"/>
      <c r="N521" s="226"/>
      <c r="O521" s="226"/>
      <c r="P521" s="226"/>
      <c r="Q521" s="226"/>
      <c r="R521" s="226"/>
      <c r="S521" s="226"/>
      <c r="T521" s="227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28" t="s">
        <v>121</v>
      </c>
      <c r="AU521" s="228" t="s">
        <v>81</v>
      </c>
      <c r="AV521" s="13" t="s">
        <v>79</v>
      </c>
      <c r="AW521" s="13" t="s">
        <v>33</v>
      </c>
      <c r="AX521" s="13" t="s">
        <v>71</v>
      </c>
      <c r="AY521" s="228" t="s">
        <v>110</v>
      </c>
    </row>
    <row r="522" spans="1:51" s="13" customFormat="1" ht="12">
      <c r="A522" s="13"/>
      <c r="B522" s="219"/>
      <c r="C522" s="220"/>
      <c r="D522" s="214" t="s">
        <v>121</v>
      </c>
      <c r="E522" s="221" t="s">
        <v>19</v>
      </c>
      <c r="F522" s="222" t="s">
        <v>515</v>
      </c>
      <c r="G522" s="220"/>
      <c r="H522" s="221" t="s">
        <v>19</v>
      </c>
      <c r="I522" s="223"/>
      <c r="J522" s="220"/>
      <c r="K522" s="220"/>
      <c r="L522" s="224"/>
      <c r="M522" s="225"/>
      <c r="N522" s="226"/>
      <c r="O522" s="226"/>
      <c r="P522" s="226"/>
      <c r="Q522" s="226"/>
      <c r="R522" s="226"/>
      <c r="S522" s="226"/>
      <c r="T522" s="227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28" t="s">
        <v>121</v>
      </c>
      <c r="AU522" s="228" t="s">
        <v>81</v>
      </c>
      <c r="AV522" s="13" t="s">
        <v>79</v>
      </c>
      <c r="AW522" s="13" t="s">
        <v>33</v>
      </c>
      <c r="AX522" s="13" t="s">
        <v>71</v>
      </c>
      <c r="AY522" s="228" t="s">
        <v>110</v>
      </c>
    </row>
    <row r="523" spans="1:51" s="13" customFormat="1" ht="12">
      <c r="A523" s="13"/>
      <c r="B523" s="219"/>
      <c r="C523" s="220"/>
      <c r="D523" s="214" t="s">
        <v>121</v>
      </c>
      <c r="E523" s="221" t="s">
        <v>19</v>
      </c>
      <c r="F523" s="222" t="s">
        <v>516</v>
      </c>
      <c r="G523" s="220"/>
      <c r="H523" s="221" t="s">
        <v>19</v>
      </c>
      <c r="I523" s="223"/>
      <c r="J523" s="220"/>
      <c r="K523" s="220"/>
      <c r="L523" s="224"/>
      <c r="M523" s="225"/>
      <c r="N523" s="226"/>
      <c r="O523" s="226"/>
      <c r="P523" s="226"/>
      <c r="Q523" s="226"/>
      <c r="R523" s="226"/>
      <c r="S523" s="226"/>
      <c r="T523" s="227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28" t="s">
        <v>121</v>
      </c>
      <c r="AU523" s="228" t="s">
        <v>81</v>
      </c>
      <c r="AV523" s="13" t="s">
        <v>79</v>
      </c>
      <c r="AW523" s="13" t="s">
        <v>33</v>
      </c>
      <c r="AX523" s="13" t="s">
        <v>71</v>
      </c>
      <c r="AY523" s="228" t="s">
        <v>110</v>
      </c>
    </row>
    <row r="524" spans="1:51" s="13" customFormat="1" ht="12">
      <c r="A524" s="13"/>
      <c r="B524" s="219"/>
      <c r="C524" s="220"/>
      <c r="D524" s="214" t="s">
        <v>121</v>
      </c>
      <c r="E524" s="221" t="s">
        <v>19</v>
      </c>
      <c r="F524" s="222" t="s">
        <v>517</v>
      </c>
      <c r="G524" s="220"/>
      <c r="H524" s="221" t="s">
        <v>19</v>
      </c>
      <c r="I524" s="223"/>
      <c r="J524" s="220"/>
      <c r="K524" s="220"/>
      <c r="L524" s="224"/>
      <c r="M524" s="225"/>
      <c r="N524" s="226"/>
      <c r="O524" s="226"/>
      <c r="P524" s="226"/>
      <c r="Q524" s="226"/>
      <c r="R524" s="226"/>
      <c r="S524" s="226"/>
      <c r="T524" s="227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28" t="s">
        <v>121</v>
      </c>
      <c r="AU524" s="228" t="s">
        <v>81</v>
      </c>
      <c r="AV524" s="13" t="s">
        <v>79</v>
      </c>
      <c r="AW524" s="13" t="s">
        <v>33</v>
      </c>
      <c r="AX524" s="13" t="s">
        <v>71</v>
      </c>
      <c r="AY524" s="228" t="s">
        <v>110</v>
      </c>
    </row>
    <row r="525" spans="1:51" s="13" customFormat="1" ht="12">
      <c r="A525" s="13"/>
      <c r="B525" s="219"/>
      <c r="C525" s="220"/>
      <c r="D525" s="214" t="s">
        <v>121</v>
      </c>
      <c r="E525" s="221" t="s">
        <v>19</v>
      </c>
      <c r="F525" s="222" t="s">
        <v>518</v>
      </c>
      <c r="G525" s="220"/>
      <c r="H525" s="221" t="s">
        <v>19</v>
      </c>
      <c r="I525" s="223"/>
      <c r="J525" s="220"/>
      <c r="K525" s="220"/>
      <c r="L525" s="224"/>
      <c r="M525" s="225"/>
      <c r="N525" s="226"/>
      <c r="O525" s="226"/>
      <c r="P525" s="226"/>
      <c r="Q525" s="226"/>
      <c r="R525" s="226"/>
      <c r="S525" s="226"/>
      <c r="T525" s="227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28" t="s">
        <v>121</v>
      </c>
      <c r="AU525" s="228" t="s">
        <v>81</v>
      </c>
      <c r="AV525" s="13" t="s">
        <v>79</v>
      </c>
      <c r="AW525" s="13" t="s">
        <v>33</v>
      </c>
      <c r="AX525" s="13" t="s">
        <v>71</v>
      </c>
      <c r="AY525" s="228" t="s">
        <v>110</v>
      </c>
    </row>
    <row r="526" spans="1:65" s="2" customFormat="1" ht="24.15" customHeight="1">
      <c r="A526" s="39"/>
      <c r="B526" s="40"/>
      <c r="C526" s="201" t="s">
        <v>519</v>
      </c>
      <c r="D526" s="201" t="s">
        <v>113</v>
      </c>
      <c r="E526" s="202" t="s">
        <v>520</v>
      </c>
      <c r="F526" s="203" t="s">
        <v>521</v>
      </c>
      <c r="G526" s="204" t="s">
        <v>116</v>
      </c>
      <c r="H526" s="205">
        <v>1</v>
      </c>
      <c r="I526" s="206"/>
      <c r="J526" s="207">
        <f>ROUND(I526*H526,2)</f>
        <v>0</v>
      </c>
      <c r="K526" s="203" t="s">
        <v>117</v>
      </c>
      <c r="L526" s="45"/>
      <c r="M526" s="208" t="s">
        <v>19</v>
      </c>
      <c r="N526" s="209" t="s">
        <v>42</v>
      </c>
      <c r="O526" s="85"/>
      <c r="P526" s="210">
        <f>O526*H526</f>
        <v>0</v>
      </c>
      <c r="Q526" s="210">
        <v>0.35</v>
      </c>
      <c r="R526" s="210">
        <f>Q526*H526</f>
        <v>0.35</v>
      </c>
      <c r="S526" s="210">
        <v>0</v>
      </c>
      <c r="T526" s="211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12" t="s">
        <v>118</v>
      </c>
      <c r="AT526" s="212" t="s">
        <v>113</v>
      </c>
      <c r="AU526" s="212" t="s">
        <v>81</v>
      </c>
      <c r="AY526" s="18" t="s">
        <v>110</v>
      </c>
      <c r="BE526" s="213">
        <f>IF(N526="základní",J526,0)</f>
        <v>0</v>
      </c>
      <c r="BF526" s="213">
        <f>IF(N526="snížená",J526,0)</f>
        <v>0</v>
      </c>
      <c r="BG526" s="213">
        <f>IF(N526="zákl. přenesená",J526,0)</f>
        <v>0</v>
      </c>
      <c r="BH526" s="213">
        <f>IF(N526="sníž. přenesená",J526,0)</f>
        <v>0</v>
      </c>
      <c r="BI526" s="213">
        <f>IF(N526="nulová",J526,0)</f>
        <v>0</v>
      </c>
      <c r="BJ526" s="18" t="s">
        <v>79</v>
      </c>
      <c r="BK526" s="213">
        <f>ROUND(I526*H526,2)</f>
        <v>0</v>
      </c>
      <c r="BL526" s="18" t="s">
        <v>118</v>
      </c>
      <c r="BM526" s="212" t="s">
        <v>522</v>
      </c>
    </row>
    <row r="527" spans="1:47" s="2" customFormat="1" ht="12">
      <c r="A527" s="39"/>
      <c r="B527" s="40"/>
      <c r="C527" s="41"/>
      <c r="D527" s="214" t="s">
        <v>120</v>
      </c>
      <c r="E527" s="41"/>
      <c r="F527" s="215" t="s">
        <v>521</v>
      </c>
      <c r="G527" s="41"/>
      <c r="H527" s="41"/>
      <c r="I527" s="216"/>
      <c r="J527" s="41"/>
      <c r="K527" s="41"/>
      <c r="L527" s="45"/>
      <c r="M527" s="217"/>
      <c r="N527" s="218"/>
      <c r="O527" s="85"/>
      <c r="P527" s="85"/>
      <c r="Q527" s="85"/>
      <c r="R527" s="85"/>
      <c r="S527" s="85"/>
      <c r="T527" s="86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8" t="s">
        <v>120</v>
      </c>
      <c r="AU527" s="18" t="s">
        <v>81</v>
      </c>
    </row>
    <row r="528" spans="1:51" s="13" customFormat="1" ht="12">
      <c r="A528" s="13"/>
      <c r="B528" s="219"/>
      <c r="C528" s="220"/>
      <c r="D528" s="214" t="s">
        <v>121</v>
      </c>
      <c r="E528" s="221" t="s">
        <v>19</v>
      </c>
      <c r="F528" s="222" t="s">
        <v>122</v>
      </c>
      <c r="G528" s="220"/>
      <c r="H528" s="221" t="s">
        <v>19</v>
      </c>
      <c r="I528" s="223"/>
      <c r="J528" s="220"/>
      <c r="K528" s="220"/>
      <c r="L528" s="224"/>
      <c r="M528" s="225"/>
      <c r="N528" s="226"/>
      <c r="O528" s="226"/>
      <c r="P528" s="226"/>
      <c r="Q528" s="226"/>
      <c r="R528" s="226"/>
      <c r="S528" s="226"/>
      <c r="T528" s="227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28" t="s">
        <v>121</v>
      </c>
      <c r="AU528" s="228" t="s">
        <v>81</v>
      </c>
      <c r="AV528" s="13" t="s">
        <v>79</v>
      </c>
      <c r="AW528" s="13" t="s">
        <v>33</v>
      </c>
      <c r="AX528" s="13" t="s">
        <v>71</v>
      </c>
      <c r="AY528" s="228" t="s">
        <v>110</v>
      </c>
    </row>
    <row r="529" spans="1:51" s="14" customFormat="1" ht="12">
      <c r="A529" s="14"/>
      <c r="B529" s="229"/>
      <c r="C529" s="230"/>
      <c r="D529" s="214" t="s">
        <v>121</v>
      </c>
      <c r="E529" s="231" t="s">
        <v>19</v>
      </c>
      <c r="F529" s="232" t="s">
        <v>465</v>
      </c>
      <c r="G529" s="230"/>
      <c r="H529" s="233">
        <v>1</v>
      </c>
      <c r="I529" s="234"/>
      <c r="J529" s="230"/>
      <c r="K529" s="230"/>
      <c r="L529" s="235"/>
      <c r="M529" s="236"/>
      <c r="N529" s="237"/>
      <c r="O529" s="237"/>
      <c r="P529" s="237"/>
      <c r="Q529" s="237"/>
      <c r="R529" s="237"/>
      <c r="S529" s="237"/>
      <c r="T529" s="238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39" t="s">
        <v>121</v>
      </c>
      <c r="AU529" s="239" t="s">
        <v>81</v>
      </c>
      <c r="AV529" s="14" t="s">
        <v>81</v>
      </c>
      <c r="AW529" s="14" t="s">
        <v>33</v>
      </c>
      <c r="AX529" s="14" t="s">
        <v>79</v>
      </c>
      <c r="AY529" s="239" t="s">
        <v>110</v>
      </c>
    </row>
    <row r="530" spans="1:51" s="13" customFormat="1" ht="12">
      <c r="A530" s="13"/>
      <c r="B530" s="219"/>
      <c r="C530" s="220"/>
      <c r="D530" s="214" t="s">
        <v>121</v>
      </c>
      <c r="E530" s="221" t="s">
        <v>19</v>
      </c>
      <c r="F530" s="222" t="s">
        <v>523</v>
      </c>
      <c r="G530" s="220"/>
      <c r="H530" s="221" t="s">
        <v>19</v>
      </c>
      <c r="I530" s="223"/>
      <c r="J530" s="220"/>
      <c r="K530" s="220"/>
      <c r="L530" s="224"/>
      <c r="M530" s="225"/>
      <c r="N530" s="226"/>
      <c r="O530" s="226"/>
      <c r="P530" s="226"/>
      <c r="Q530" s="226"/>
      <c r="R530" s="226"/>
      <c r="S530" s="226"/>
      <c r="T530" s="227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28" t="s">
        <v>121</v>
      </c>
      <c r="AU530" s="228" t="s">
        <v>81</v>
      </c>
      <c r="AV530" s="13" t="s">
        <v>79</v>
      </c>
      <c r="AW530" s="13" t="s">
        <v>33</v>
      </c>
      <c r="AX530" s="13" t="s">
        <v>71</v>
      </c>
      <c r="AY530" s="228" t="s">
        <v>110</v>
      </c>
    </row>
    <row r="531" spans="1:51" s="13" customFormat="1" ht="12">
      <c r="A531" s="13"/>
      <c r="B531" s="219"/>
      <c r="C531" s="220"/>
      <c r="D531" s="214" t="s">
        <v>121</v>
      </c>
      <c r="E531" s="221" t="s">
        <v>19</v>
      </c>
      <c r="F531" s="222" t="s">
        <v>524</v>
      </c>
      <c r="G531" s="220"/>
      <c r="H531" s="221" t="s">
        <v>19</v>
      </c>
      <c r="I531" s="223"/>
      <c r="J531" s="220"/>
      <c r="K531" s="220"/>
      <c r="L531" s="224"/>
      <c r="M531" s="225"/>
      <c r="N531" s="226"/>
      <c r="O531" s="226"/>
      <c r="P531" s="226"/>
      <c r="Q531" s="226"/>
      <c r="R531" s="226"/>
      <c r="S531" s="226"/>
      <c r="T531" s="227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28" t="s">
        <v>121</v>
      </c>
      <c r="AU531" s="228" t="s">
        <v>81</v>
      </c>
      <c r="AV531" s="13" t="s">
        <v>79</v>
      </c>
      <c r="AW531" s="13" t="s">
        <v>33</v>
      </c>
      <c r="AX531" s="13" t="s">
        <v>71</v>
      </c>
      <c r="AY531" s="228" t="s">
        <v>110</v>
      </c>
    </row>
    <row r="532" spans="1:51" s="13" customFormat="1" ht="12">
      <c r="A532" s="13"/>
      <c r="B532" s="219"/>
      <c r="C532" s="220"/>
      <c r="D532" s="214" t="s">
        <v>121</v>
      </c>
      <c r="E532" s="221" t="s">
        <v>19</v>
      </c>
      <c r="F532" s="222" t="s">
        <v>525</v>
      </c>
      <c r="G532" s="220"/>
      <c r="H532" s="221" t="s">
        <v>19</v>
      </c>
      <c r="I532" s="223"/>
      <c r="J532" s="220"/>
      <c r="K532" s="220"/>
      <c r="L532" s="224"/>
      <c r="M532" s="225"/>
      <c r="N532" s="226"/>
      <c r="O532" s="226"/>
      <c r="P532" s="226"/>
      <c r="Q532" s="226"/>
      <c r="R532" s="226"/>
      <c r="S532" s="226"/>
      <c r="T532" s="227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28" t="s">
        <v>121</v>
      </c>
      <c r="AU532" s="228" t="s">
        <v>81</v>
      </c>
      <c r="AV532" s="13" t="s">
        <v>79</v>
      </c>
      <c r="AW532" s="13" t="s">
        <v>33</v>
      </c>
      <c r="AX532" s="13" t="s">
        <v>71</v>
      </c>
      <c r="AY532" s="228" t="s">
        <v>110</v>
      </c>
    </row>
    <row r="533" spans="1:51" s="13" customFormat="1" ht="12">
      <c r="A533" s="13"/>
      <c r="B533" s="219"/>
      <c r="C533" s="220"/>
      <c r="D533" s="214" t="s">
        <v>121</v>
      </c>
      <c r="E533" s="221" t="s">
        <v>19</v>
      </c>
      <c r="F533" s="222" t="s">
        <v>526</v>
      </c>
      <c r="G533" s="220"/>
      <c r="H533" s="221" t="s">
        <v>19</v>
      </c>
      <c r="I533" s="223"/>
      <c r="J533" s="220"/>
      <c r="K533" s="220"/>
      <c r="L533" s="224"/>
      <c r="M533" s="225"/>
      <c r="N533" s="226"/>
      <c r="O533" s="226"/>
      <c r="P533" s="226"/>
      <c r="Q533" s="226"/>
      <c r="R533" s="226"/>
      <c r="S533" s="226"/>
      <c r="T533" s="227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28" t="s">
        <v>121</v>
      </c>
      <c r="AU533" s="228" t="s">
        <v>81</v>
      </c>
      <c r="AV533" s="13" t="s">
        <v>79</v>
      </c>
      <c r="AW533" s="13" t="s">
        <v>33</v>
      </c>
      <c r="AX533" s="13" t="s">
        <v>71</v>
      </c>
      <c r="AY533" s="228" t="s">
        <v>110</v>
      </c>
    </row>
    <row r="534" spans="1:51" s="13" customFormat="1" ht="12">
      <c r="A534" s="13"/>
      <c r="B534" s="219"/>
      <c r="C534" s="220"/>
      <c r="D534" s="214" t="s">
        <v>121</v>
      </c>
      <c r="E534" s="221" t="s">
        <v>19</v>
      </c>
      <c r="F534" s="222" t="s">
        <v>527</v>
      </c>
      <c r="G534" s="220"/>
      <c r="H534" s="221" t="s">
        <v>19</v>
      </c>
      <c r="I534" s="223"/>
      <c r="J534" s="220"/>
      <c r="K534" s="220"/>
      <c r="L534" s="224"/>
      <c r="M534" s="225"/>
      <c r="N534" s="226"/>
      <c r="O534" s="226"/>
      <c r="P534" s="226"/>
      <c r="Q534" s="226"/>
      <c r="R534" s="226"/>
      <c r="S534" s="226"/>
      <c r="T534" s="227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28" t="s">
        <v>121</v>
      </c>
      <c r="AU534" s="228" t="s">
        <v>81</v>
      </c>
      <c r="AV534" s="13" t="s">
        <v>79</v>
      </c>
      <c r="AW534" s="13" t="s">
        <v>33</v>
      </c>
      <c r="AX534" s="13" t="s">
        <v>71</v>
      </c>
      <c r="AY534" s="228" t="s">
        <v>110</v>
      </c>
    </row>
    <row r="535" spans="1:51" s="13" customFormat="1" ht="12">
      <c r="A535" s="13"/>
      <c r="B535" s="219"/>
      <c r="C535" s="220"/>
      <c r="D535" s="214" t="s">
        <v>121</v>
      </c>
      <c r="E535" s="221" t="s">
        <v>19</v>
      </c>
      <c r="F535" s="222" t="s">
        <v>528</v>
      </c>
      <c r="G535" s="220"/>
      <c r="H535" s="221" t="s">
        <v>19</v>
      </c>
      <c r="I535" s="223"/>
      <c r="J535" s="220"/>
      <c r="K535" s="220"/>
      <c r="L535" s="224"/>
      <c r="M535" s="225"/>
      <c r="N535" s="226"/>
      <c r="O535" s="226"/>
      <c r="P535" s="226"/>
      <c r="Q535" s="226"/>
      <c r="R535" s="226"/>
      <c r="S535" s="226"/>
      <c r="T535" s="227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28" t="s">
        <v>121</v>
      </c>
      <c r="AU535" s="228" t="s">
        <v>81</v>
      </c>
      <c r="AV535" s="13" t="s">
        <v>79</v>
      </c>
      <c r="AW535" s="13" t="s">
        <v>33</v>
      </c>
      <c r="AX535" s="13" t="s">
        <v>71</v>
      </c>
      <c r="AY535" s="228" t="s">
        <v>110</v>
      </c>
    </row>
    <row r="536" spans="1:65" s="2" customFormat="1" ht="24.15" customHeight="1">
      <c r="A536" s="39"/>
      <c r="B536" s="40"/>
      <c r="C536" s="201" t="s">
        <v>529</v>
      </c>
      <c r="D536" s="201" t="s">
        <v>113</v>
      </c>
      <c r="E536" s="202" t="s">
        <v>530</v>
      </c>
      <c r="F536" s="203" t="s">
        <v>531</v>
      </c>
      <c r="G536" s="204" t="s">
        <v>235</v>
      </c>
      <c r="H536" s="263"/>
      <c r="I536" s="206"/>
      <c r="J536" s="207">
        <f>ROUND(I536*H536,2)</f>
        <v>0</v>
      </c>
      <c r="K536" s="203" t="s">
        <v>168</v>
      </c>
      <c r="L536" s="45"/>
      <c r="M536" s="208" t="s">
        <v>19</v>
      </c>
      <c r="N536" s="209" t="s">
        <v>42</v>
      </c>
      <c r="O536" s="85"/>
      <c r="P536" s="210">
        <f>O536*H536</f>
        <v>0</v>
      </c>
      <c r="Q536" s="210">
        <v>0</v>
      </c>
      <c r="R536" s="210">
        <f>Q536*H536</f>
        <v>0</v>
      </c>
      <c r="S536" s="210">
        <v>0</v>
      </c>
      <c r="T536" s="211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12" t="s">
        <v>118</v>
      </c>
      <c r="AT536" s="212" t="s">
        <v>113</v>
      </c>
      <c r="AU536" s="212" t="s">
        <v>81</v>
      </c>
      <c r="AY536" s="18" t="s">
        <v>110</v>
      </c>
      <c r="BE536" s="213">
        <f>IF(N536="základní",J536,0)</f>
        <v>0</v>
      </c>
      <c r="BF536" s="213">
        <f>IF(N536="snížená",J536,0)</f>
        <v>0</v>
      </c>
      <c r="BG536" s="213">
        <f>IF(N536="zákl. přenesená",J536,0)</f>
        <v>0</v>
      </c>
      <c r="BH536" s="213">
        <f>IF(N536="sníž. přenesená",J536,0)</f>
        <v>0</v>
      </c>
      <c r="BI536" s="213">
        <f>IF(N536="nulová",J536,0)</f>
        <v>0</v>
      </c>
      <c r="BJ536" s="18" t="s">
        <v>79</v>
      </c>
      <c r="BK536" s="213">
        <f>ROUND(I536*H536,2)</f>
        <v>0</v>
      </c>
      <c r="BL536" s="18" t="s">
        <v>118</v>
      </c>
      <c r="BM536" s="212" t="s">
        <v>532</v>
      </c>
    </row>
    <row r="537" spans="1:47" s="2" customFormat="1" ht="12">
      <c r="A537" s="39"/>
      <c r="B537" s="40"/>
      <c r="C537" s="41"/>
      <c r="D537" s="214" t="s">
        <v>120</v>
      </c>
      <c r="E537" s="41"/>
      <c r="F537" s="215" t="s">
        <v>533</v>
      </c>
      <c r="G537" s="41"/>
      <c r="H537" s="41"/>
      <c r="I537" s="216"/>
      <c r="J537" s="41"/>
      <c r="K537" s="41"/>
      <c r="L537" s="45"/>
      <c r="M537" s="217"/>
      <c r="N537" s="218"/>
      <c r="O537" s="85"/>
      <c r="P537" s="85"/>
      <c r="Q537" s="85"/>
      <c r="R537" s="85"/>
      <c r="S537" s="85"/>
      <c r="T537" s="86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T537" s="18" t="s">
        <v>120</v>
      </c>
      <c r="AU537" s="18" t="s">
        <v>81</v>
      </c>
    </row>
    <row r="538" spans="1:47" s="2" customFormat="1" ht="12">
      <c r="A538" s="39"/>
      <c r="B538" s="40"/>
      <c r="C538" s="41"/>
      <c r="D538" s="251" t="s">
        <v>170</v>
      </c>
      <c r="E538" s="41"/>
      <c r="F538" s="252" t="s">
        <v>534</v>
      </c>
      <c r="G538" s="41"/>
      <c r="H538" s="41"/>
      <c r="I538" s="216"/>
      <c r="J538" s="41"/>
      <c r="K538" s="41"/>
      <c r="L538" s="45"/>
      <c r="M538" s="217"/>
      <c r="N538" s="218"/>
      <c r="O538" s="85"/>
      <c r="P538" s="85"/>
      <c r="Q538" s="85"/>
      <c r="R538" s="85"/>
      <c r="S538" s="85"/>
      <c r="T538" s="86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T538" s="18" t="s">
        <v>170</v>
      </c>
      <c r="AU538" s="18" t="s">
        <v>81</v>
      </c>
    </row>
    <row r="539" spans="1:63" s="12" customFormat="1" ht="22.8" customHeight="1">
      <c r="A539" s="12"/>
      <c r="B539" s="185"/>
      <c r="C539" s="186"/>
      <c r="D539" s="187" t="s">
        <v>70</v>
      </c>
      <c r="E539" s="199" t="s">
        <v>535</v>
      </c>
      <c r="F539" s="199" t="s">
        <v>536</v>
      </c>
      <c r="G539" s="186"/>
      <c r="H539" s="186"/>
      <c r="I539" s="189"/>
      <c r="J539" s="200">
        <f>BK539</f>
        <v>0</v>
      </c>
      <c r="K539" s="186"/>
      <c r="L539" s="191"/>
      <c r="M539" s="192"/>
      <c r="N539" s="193"/>
      <c r="O539" s="193"/>
      <c r="P539" s="194">
        <f>SUM(P540:P546)</f>
        <v>0</v>
      </c>
      <c r="Q539" s="193"/>
      <c r="R539" s="194">
        <f>SUM(R540:R546)</f>
        <v>0.9005</v>
      </c>
      <c r="S539" s="193"/>
      <c r="T539" s="195">
        <f>SUM(T540:T546)</f>
        <v>0</v>
      </c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R539" s="196" t="s">
        <v>81</v>
      </c>
      <c r="AT539" s="197" t="s">
        <v>70</v>
      </c>
      <c r="AU539" s="197" t="s">
        <v>79</v>
      </c>
      <c r="AY539" s="196" t="s">
        <v>110</v>
      </c>
      <c r="BK539" s="198">
        <f>SUM(BK540:BK546)</f>
        <v>0</v>
      </c>
    </row>
    <row r="540" spans="1:65" s="2" customFormat="1" ht="37.8" customHeight="1">
      <c r="A540" s="39"/>
      <c r="B540" s="40"/>
      <c r="C540" s="201" t="s">
        <v>537</v>
      </c>
      <c r="D540" s="201" t="s">
        <v>113</v>
      </c>
      <c r="E540" s="202" t="s">
        <v>538</v>
      </c>
      <c r="F540" s="203" t="s">
        <v>539</v>
      </c>
      <c r="G540" s="204" t="s">
        <v>540</v>
      </c>
      <c r="H540" s="205">
        <v>2</v>
      </c>
      <c r="I540" s="206"/>
      <c r="J540" s="207">
        <f>ROUND(I540*H540,2)</f>
        <v>0</v>
      </c>
      <c r="K540" s="203" t="s">
        <v>117</v>
      </c>
      <c r="L540" s="45"/>
      <c r="M540" s="208" t="s">
        <v>19</v>
      </c>
      <c r="N540" s="209" t="s">
        <v>42</v>
      </c>
      <c r="O540" s="85"/>
      <c r="P540" s="210">
        <f>O540*H540</f>
        <v>0</v>
      </c>
      <c r="Q540" s="210">
        <v>0.45025</v>
      </c>
      <c r="R540" s="210">
        <f>Q540*H540</f>
        <v>0.9005</v>
      </c>
      <c r="S540" s="210">
        <v>0</v>
      </c>
      <c r="T540" s="211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12" t="s">
        <v>118</v>
      </c>
      <c r="AT540" s="212" t="s">
        <v>113</v>
      </c>
      <c r="AU540" s="212" t="s">
        <v>81</v>
      </c>
      <c r="AY540" s="18" t="s">
        <v>110</v>
      </c>
      <c r="BE540" s="213">
        <f>IF(N540="základní",J540,0)</f>
        <v>0</v>
      </c>
      <c r="BF540" s="213">
        <f>IF(N540="snížená",J540,0)</f>
        <v>0</v>
      </c>
      <c r="BG540" s="213">
        <f>IF(N540="zákl. přenesená",J540,0)</f>
        <v>0</v>
      </c>
      <c r="BH540" s="213">
        <f>IF(N540="sníž. přenesená",J540,0)</f>
        <v>0</v>
      </c>
      <c r="BI540" s="213">
        <f>IF(N540="nulová",J540,0)</f>
        <v>0</v>
      </c>
      <c r="BJ540" s="18" t="s">
        <v>79</v>
      </c>
      <c r="BK540" s="213">
        <f>ROUND(I540*H540,2)</f>
        <v>0</v>
      </c>
      <c r="BL540" s="18" t="s">
        <v>118</v>
      </c>
      <c r="BM540" s="212" t="s">
        <v>541</v>
      </c>
    </row>
    <row r="541" spans="1:47" s="2" customFormat="1" ht="12">
      <c r="A541" s="39"/>
      <c r="B541" s="40"/>
      <c r="C541" s="41"/>
      <c r="D541" s="214" t="s">
        <v>120</v>
      </c>
      <c r="E541" s="41"/>
      <c r="F541" s="215" t="s">
        <v>539</v>
      </c>
      <c r="G541" s="41"/>
      <c r="H541" s="41"/>
      <c r="I541" s="216"/>
      <c r="J541" s="41"/>
      <c r="K541" s="41"/>
      <c r="L541" s="45"/>
      <c r="M541" s="217"/>
      <c r="N541" s="218"/>
      <c r="O541" s="85"/>
      <c r="P541" s="85"/>
      <c r="Q541" s="85"/>
      <c r="R541" s="85"/>
      <c r="S541" s="85"/>
      <c r="T541" s="86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T541" s="18" t="s">
        <v>120</v>
      </c>
      <c r="AU541" s="18" t="s">
        <v>81</v>
      </c>
    </row>
    <row r="542" spans="1:51" s="13" customFormat="1" ht="12">
      <c r="A542" s="13"/>
      <c r="B542" s="219"/>
      <c r="C542" s="220"/>
      <c r="D542" s="214" t="s">
        <v>121</v>
      </c>
      <c r="E542" s="221" t="s">
        <v>19</v>
      </c>
      <c r="F542" s="222" t="s">
        <v>207</v>
      </c>
      <c r="G542" s="220"/>
      <c r="H542" s="221" t="s">
        <v>19</v>
      </c>
      <c r="I542" s="223"/>
      <c r="J542" s="220"/>
      <c r="K542" s="220"/>
      <c r="L542" s="224"/>
      <c r="M542" s="225"/>
      <c r="N542" s="226"/>
      <c r="O542" s="226"/>
      <c r="P542" s="226"/>
      <c r="Q542" s="226"/>
      <c r="R542" s="226"/>
      <c r="S542" s="226"/>
      <c r="T542" s="227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28" t="s">
        <v>121</v>
      </c>
      <c r="AU542" s="228" t="s">
        <v>81</v>
      </c>
      <c r="AV542" s="13" t="s">
        <v>79</v>
      </c>
      <c r="AW542" s="13" t="s">
        <v>33</v>
      </c>
      <c r="AX542" s="13" t="s">
        <v>71</v>
      </c>
      <c r="AY542" s="228" t="s">
        <v>110</v>
      </c>
    </row>
    <row r="543" spans="1:51" s="14" customFormat="1" ht="12">
      <c r="A543" s="14"/>
      <c r="B543" s="229"/>
      <c r="C543" s="230"/>
      <c r="D543" s="214" t="s">
        <v>121</v>
      </c>
      <c r="E543" s="231" t="s">
        <v>19</v>
      </c>
      <c r="F543" s="232" t="s">
        <v>542</v>
      </c>
      <c r="G543" s="230"/>
      <c r="H543" s="233">
        <v>2</v>
      </c>
      <c r="I543" s="234"/>
      <c r="J543" s="230"/>
      <c r="K543" s="230"/>
      <c r="L543" s="235"/>
      <c r="M543" s="236"/>
      <c r="N543" s="237"/>
      <c r="O543" s="237"/>
      <c r="P543" s="237"/>
      <c r="Q543" s="237"/>
      <c r="R543" s="237"/>
      <c r="S543" s="237"/>
      <c r="T543" s="238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39" t="s">
        <v>121</v>
      </c>
      <c r="AU543" s="239" t="s">
        <v>81</v>
      </c>
      <c r="AV543" s="14" t="s">
        <v>81</v>
      </c>
      <c r="AW543" s="14" t="s">
        <v>33</v>
      </c>
      <c r="AX543" s="14" t="s">
        <v>79</v>
      </c>
      <c r="AY543" s="239" t="s">
        <v>110</v>
      </c>
    </row>
    <row r="544" spans="1:65" s="2" customFormat="1" ht="24.15" customHeight="1">
      <c r="A544" s="39"/>
      <c r="B544" s="40"/>
      <c r="C544" s="201" t="s">
        <v>543</v>
      </c>
      <c r="D544" s="201" t="s">
        <v>113</v>
      </c>
      <c r="E544" s="202" t="s">
        <v>544</v>
      </c>
      <c r="F544" s="203" t="s">
        <v>545</v>
      </c>
      <c r="G544" s="204" t="s">
        <v>235</v>
      </c>
      <c r="H544" s="263"/>
      <c r="I544" s="206"/>
      <c r="J544" s="207">
        <f>ROUND(I544*H544,2)</f>
        <v>0</v>
      </c>
      <c r="K544" s="203" t="s">
        <v>168</v>
      </c>
      <c r="L544" s="45"/>
      <c r="M544" s="208" t="s">
        <v>19</v>
      </c>
      <c r="N544" s="209" t="s">
        <v>42</v>
      </c>
      <c r="O544" s="85"/>
      <c r="P544" s="210">
        <f>O544*H544</f>
        <v>0</v>
      </c>
      <c r="Q544" s="210">
        <v>0</v>
      </c>
      <c r="R544" s="210">
        <f>Q544*H544</f>
        <v>0</v>
      </c>
      <c r="S544" s="210">
        <v>0</v>
      </c>
      <c r="T544" s="211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12" t="s">
        <v>118</v>
      </c>
      <c r="AT544" s="212" t="s">
        <v>113</v>
      </c>
      <c r="AU544" s="212" t="s">
        <v>81</v>
      </c>
      <c r="AY544" s="18" t="s">
        <v>110</v>
      </c>
      <c r="BE544" s="213">
        <f>IF(N544="základní",J544,0)</f>
        <v>0</v>
      </c>
      <c r="BF544" s="213">
        <f>IF(N544="snížená",J544,0)</f>
        <v>0</v>
      </c>
      <c r="BG544" s="213">
        <f>IF(N544="zákl. přenesená",J544,0)</f>
        <v>0</v>
      </c>
      <c r="BH544" s="213">
        <f>IF(N544="sníž. přenesená",J544,0)</f>
        <v>0</v>
      </c>
      <c r="BI544" s="213">
        <f>IF(N544="nulová",J544,0)</f>
        <v>0</v>
      </c>
      <c r="BJ544" s="18" t="s">
        <v>79</v>
      </c>
      <c r="BK544" s="213">
        <f>ROUND(I544*H544,2)</f>
        <v>0</v>
      </c>
      <c r="BL544" s="18" t="s">
        <v>118</v>
      </c>
      <c r="BM544" s="212" t="s">
        <v>546</v>
      </c>
    </row>
    <row r="545" spans="1:47" s="2" customFormat="1" ht="12">
      <c r="A545" s="39"/>
      <c r="B545" s="40"/>
      <c r="C545" s="41"/>
      <c r="D545" s="214" t="s">
        <v>120</v>
      </c>
      <c r="E545" s="41"/>
      <c r="F545" s="215" t="s">
        <v>547</v>
      </c>
      <c r="G545" s="41"/>
      <c r="H545" s="41"/>
      <c r="I545" s="216"/>
      <c r="J545" s="41"/>
      <c r="K545" s="41"/>
      <c r="L545" s="45"/>
      <c r="M545" s="217"/>
      <c r="N545" s="218"/>
      <c r="O545" s="85"/>
      <c r="P545" s="85"/>
      <c r="Q545" s="85"/>
      <c r="R545" s="85"/>
      <c r="S545" s="85"/>
      <c r="T545" s="86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T545" s="18" t="s">
        <v>120</v>
      </c>
      <c r="AU545" s="18" t="s">
        <v>81</v>
      </c>
    </row>
    <row r="546" spans="1:47" s="2" customFormat="1" ht="12">
      <c r="A546" s="39"/>
      <c r="B546" s="40"/>
      <c r="C546" s="41"/>
      <c r="D546" s="251" t="s">
        <v>170</v>
      </c>
      <c r="E546" s="41"/>
      <c r="F546" s="252" t="s">
        <v>548</v>
      </c>
      <c r="G546" s="41"/>
      <c r="H546" s="41"/>
      <c r="I546" s="216"/>
      <c r="J546" s="41"/>
      <c r="K546" s="41"/>
      <c r="L546" s="45"/>
      <c r="M546" s="217"/>
      <c r="N546" s="218"/>
      <c r="O546" s="85"/>
      <c r="P546" s="85"/>
      <c r="Q546" s="85"/>
      <c r="R546" s="85"/>
      <c r="S546" s="85"/>
      <c r="T546" s="86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T546" s="18" t="s">
        <v>170</v>
      </c>
      <c r="AU546" s="18" t="s">
        <v>81</v>
      </c>
    </row>
    <row r="547" spans="1:63" s="12" customFormat="1" ht="25.9" customHeight="1">
      <c r="A547" s="12"/>
      <c r="B547" s="185"/>
      <c r="C547" s="186"/>
      <c r="D547" s="187" t="s">
        <v>70</v>
      </c>
      <c r="E547" s="188" t="s">
        <v>549</v>
      </c>
      <c r="F547" s="188" t="s">
        <v>550</v>
      </c>
      <c r="G547" s="186"/>
      <c r="H547" s="186"/>
      <c r="I547" s="189"/>
      <c r="J547" s="190">
        <f>BK547</f>
        <v>0</v>
      </c>
      <c r="K547" s="186"/>
      <c r="L547" s="191"/>
      <c r="M547" s="192"/>
      <c r="N547" s="193"/>
      <c r="O547" s="193"/>
      <c r="P547" s="194">
        <f>SUM(P548:P551)</f>
        <v>0</v>
      </c>
      <c r="Q547" s="193"/>
      <c r="R547" s="194">
        <f>SUM(R548:R551)</f>
        <v>0</v>
      </c>
      <c r="S547" s="193"/>
      <c r="T547" s="195">
        <f>SUM(T548:T551)</f>
        <v>0</v>
      </c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R547" s="196" t="s">
        <v>138</v>
      </c>
      <c r="AT547" s="197" t="s">
        <v>70</v>
      </c>
      <c r="AU547" s="197" t="s">
        <v>71</v>
      </c>
      <c r="AY547" s="196" t="s">
        <v>110</v>
      </c>
      <c r="BK547" s="198">
        <f>SUM(BK548:BK551)</f>
        <v>0</v>
      </c>
    </row>
    <row r="548" spans="1:65" s="2" customFormat="1" ht="16.5" customHeight="1">
      <c r="A548" s="39"/>
      <c r="B548" s="40"/>
      <c r="C548" s="201" t="s">
        <v>551</v>
      </c>
      <c r="D548" s="201" t="s">
        <v>113</v>
      </c>
      <c r="E548" s="202" t="s">
        <v>552</v>
      </c>
      <c r="F548" s="203" t="s">
        <v>553</v>
      </c>
      <c r="G548" s="204" t="s">
        <v>213</v>
      </c>
      <c r="H548" s="205">
        <v>1</v>
      </c>
      <c r="I548" s="206"/>
      <c r="J548" s="207">
        <f>ROUND(I548*H548,2)</f>
        <v>0</v>
      </c>
      <c r="K548" s="203" t="s">
        <v>168</v>
      </c>
      <c r="L548" s="45"/>
      <c r="M548" s="208" t="s">
        <v>19</v>
      </c>
      <c r="N548" s="209" t="s">
        <v>42</v>
      </c>
      <c r="O548" s="85"/>
      <c r="P548" s="210">
        <f>O548*H548</f>
        <v>0</v>
      </c>
      <c r="Q548" s="210">
        <v>0</v>
      </c>
      <c r="R548" s="210">
        <f>Q548*H548</f>
        <v>0</v>
      </c>
      <c r="S548" s="210">
        <v>0</v>
      </c>
      <c r="T548" s="211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12" t="s">
        <v>554</v>
      </c>
      <c r="AT548" s="212" t="s">
        <v>113</v>
      </c>
      <c r="AU548" s="212" t="s">
        <v>79</v>
      </c>
      <c r="AY548" s="18" t="s">
        <v>110</v>
      </c>
      <c r="BE548" s="213">
        <f>IF(N548="základní",J548,0)</f>
        <v>0</v>
      </c>
      <c r="BF548" s="213">
        <f>IF(N548="snížená",J548,0)</f>
        <v>0</v>
      </c>
      <c r="BG548" s="213">
        <f>IF(N548="zákl. přenesená",J548,0)</f>
        <v>0</v>
      </c>
      <c r="BH548" s="213">
        <f>IF(N548="sníž. přenesená",J548,0)</f>
        <v>0</v>
      </c>
      <c r="BI548" s="213">
        <f>IF(N548="nulová",J548,0)</f>
        <v>0</v>
      </c>
      <c r="BJ548" s="18" t="s">
        <v>79</v>
      </c>
      <c r="BK548" s="213">
        <f>ROUND(I548*H548,2)</f>
        <v>0</v>
      </c>
      <c r="BL548" s="18" t="s">
        <v>554</v>
      </c>
      <c r="BM548" s="212" t="s">
        <v>555</v>
      </c>
    </row>
    <row r="549" spans="1:47" s="2" customFormat="1" ht="12">
      <c r="A549" s="39"/>
      <c r="B549" s="40"/>
      <c r="C549" s="41"/>
      <c r="D549" s="214" t="s">
        <v>120</v>
      </c>
      <c r="E549" s="41"/>
      <c r="F549" s="215" t="s">
        <v>553</v>
      </c>
      <c r="G549" s="41"/>
      <c r="H549" s="41"/>
      <c r="I549" s="216"/>
      <c r="J549" s="41"/>
      <c r="K549" s="41"/>
      <c r="L549" s="45"/>
      <c r="M549" s="217"/>
      <c r="N549" s="218"/>
      <c r="O549" s="85"/>
      <c r="P549" s="85"/>
      <c r="Q549" s="85"/>
      <c r="R549" s="85"/>
      <c r="S549" s="85"/>
      <c r="T549" s="86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T549" s="18" t="s">
        <v>120</v>
      </c>
      <c r="AU549" s="18" t="s">
        <v>79</v>
      </c>
    </row>
    <row r="550" spans="1:47" s="2" customFormat="1" ht="12">
      <c r="A550" s="39"/>
      <c r="B550" s="40"/>
      <c r="C550" s="41"/>
      <c r="D550" s="251" t="s">
        <v>170</v>
      </c>
      <c r="E550" s="41"/>
      <c r="F550" s="252" t="s">
        <v>556</v>
      </c>
      <c r="G550" s="41"/>
      <c r="H550" s="41"/>
      <c r="I550" s="216"/>
      <c r="J550" s="41"/>
      <c r="K550" s="41"/>
      <c r="L550" s="45"/>
      <c r="M550" s="217"/>
      <c r="N550" s="218"/>
      <c r="O550" s="85"/>
      <c r="P550" s="85"/>
      <c r="Q550" s="85"/>
      <c r="R550" s="85"/>
      <c r="S550" s="85"/>
      <c r="T550" s="86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T550" s="18" t="s">
        <v>170</v>
      </c>
      <c r="AU550" s="18" t="s">
        <v>79</v>
      </c>
    </row>
    <row r="551" spans="1:51" s="14" customFormat="1" ht="12">
      <c r="A551" s="14"/>
      <c r="B551" s="229"/>
      <c r="C551" s="230"/>
      <c r="D551" s="214" t="s">
        <v>121</v>
      </c>
      <c r="E551" s="231" t="s">
        <v>19</v>
      </c>
      <c r="F551" s="232" t="s">
        <v>557</v>
      </c>
      <c r="G551" s="230"/>
      <c r="H551" s="233">
        <v>1</v>
      </c>
      <c r="I551" s="234"/>
      <c r="J551" s="230"/>
      <c r="K551" s="230"/>
      <c r="L551" s="235"/>
      <c r="M551" s="264"/>
      <c r="N551" s="265"/>
      <c r="O551" s="265"/>
      <c r="P551" s="265"/>
      <c r="Q551" s="265"/>
      <c r="R551" s="265"/>
      <c r="S551" s="265"/>
      <c r="T551" s="266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39" t="s">
        <v>121</v>
      </c>
      <c r="AU551" s="239" t="s">
        <v>79</v>
      </c>
      <c r="AV551" s="14" t="s">
        <v>81</v>
      </c>
      <c r="AW551" s="14" t="s">
        <v>33</v>
      </c>
      <c r="AX551" s="14" t="s">
        <v>79</v>
      </c>
      <c r="AY551" s="239" t="s">
        <v>110</v>
      </c>
    </row>
    <row r="552" spans="1:31" s="2" customFormat="1" ht="6.95" customHeight="1">
      <c r="A552" s="39"/>
      <c r="B552" s="60"/>
      <c r="C552" s="61"/>
      <c r="D552" s="61"/>
      <c r="E552" s="61"/>
      <c r="F552" s="61"/>
      <c r="G552" s="61"/>
      <c r="H552" s="61"/>
      <c r="I552" s="61"/>
      <c r="J552" s="61"/>
      <c r="K552" s="61"/>
      <c r="L552" s="45"/>
      <c r="M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</row>
  </sheetData>
  <sheetProtection password="CC35" sheet="1" objects="1" scenarios="1" formatColumns="0" formatRows="0" autoFilter="0"/>
  <autoFilter ref="C84:K55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153" r:id="rId1" display="https://podminky.urs.cz/item/CS_URS_2022_02/725291521"/>
    <hyperlink ref="F165" r:id="rId2" display="https://podminky.urs.cz/item/CS_URS_2022_02/725291531"/>
    <hyperlink ref="F212" r:id="rId3" display="https://podminky.urs.cz/item/CS_URS_2022_02/725319111"/>
    <hyperlink ref="F242" r:id="rId4" display="https://podminky.urs.cz/item/CS_URS_2022_02/998725202"/>
    <hyperlink ref="F317" r:id="rId5" display="https://podminky.urs.cz/item/CS_URS_2022_02/998742202"/>
    <hyperlink ref="F321" r:id="rId6" display="https://podminky.urs.cz/item/CS_URS_2022_02/763411116"/>
    <hyperlink ref="F347" r:id="rId7" display="https://podminky.urs.cz/item/CS_URS_2022_02/766699311"/>
    <hyperlink ref="F538" r:id="rId8" display="https://podminky.urs.cz/item/CS_URS_2022_02/998766202"/>
    <hyperlink ref="F546" r:id="rId9" display="https://podminky.urs.cz/item/CS_URS_2022_02/998767202"/>
    <hyperlink ref="F550" r:id="rId10" display="https://podminky.urs.cz/item/CS_URS_2022_02/065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7" customWidth="1"/>
    <col min="2" max="2" width="1.7109375" style="267" customWidth="1"/>
    <col min="3" max="4" width="5.00390625" style="267" customWidth="1"/>
    <col min="5" max="5" width="11.7109375" style="267" customWidth="1"/>
    <col min="6" max="6" width="9.140625" style="267" customWidth="1"/>
    <col min="7" max="7" width="5.00390625" style="267" customWidth="1"/>
    <col min="8" max="8" width="77.8515625" style="267" customWidth="1"/>
    <col min="9" max="10" width="20.00390625" style="267" customWidth="1"/>
    <col min="11" max="11" width="1.7109375" style="267" customWidth="1"/>
  </cols>
  <sheetData>
    <row r="1" s="1" customFormat="1" ht="37.5" customHeight="1"/>
    <row r="2" spans="2:11" s="1" customFormat="1" ht="7.5" customHeight="1">
      <c r="B2" s="268"/>
      <c r="C2" s="269"/>
      <c r="D2" s="269"/>
      <c r="E2" s="269"/>
      <c r="F2" s="269"/>
      <c r="G2" s="269"/>
      <c r="H2" s="269"/>
      <c r="I2" s="269"/>
      <c r="J2" s="269"/>
      <c r="K2" s="270"/>
    </row>
    <row r="3" spans="2:11" s="16" customFormat="1" ht="45" customHeight="1">
      <c r="B3" s="271"/>
      <c r="C3" s="272" t="s">
        <v>558</v>
      </c>
      <c r="D3" s="272"/>
      <c r="E3" s="272"/>
      <c r="F3" s="272"/>
      <c r="G3" s="272"/>
      <c r="H3" s="272"/>
      <c r="I3" s="272"/>
      <c r="J3" s="272"/>
      <c r="K3" s="273"/>
    </row>
    <row r="4" spans="2:11" s="1" customFormat="1" ht="25.5" customHeight="1">
      <c r="B4" s="274"/>
      <c r="C4" s="275" t="s">
        <v>559</v>
      </c>
      <c r="D4" s="275"/>
      <c r="E4" s="275"/>
      <c r="F4" s="275"/>
      <c r="G4" s="275"/>
      <c r="H4" s="275"/>
      <c r="I4" s="275"/>
      <c r="J4" s="275"/>
      <c r="K4" s="276"/>
    </row>
    <row r="5" spans="2:11" s="1" customFormat="1" ht="5.25" customHeight="1">
      <c r="B5" s="274"/>
      <c r="C5" s="277"/>
      <c r="D5" s="277"/>
      <c r="E5" s="277"/>
      <c r="F5" s="277"/>
      <c r="G5" s="277"/>
      <c r="H5" s="277"/>
      <c r="I5" s="277"/>
      <c r="J5" s="277"/>
      <c r="K5" s="276"/>
    </row>
    <row r="6" spans="2:11" s="1" customFormat="1" ht="15" customHeight="1">
      <c r="B6" s="274"/>
      <c r="C6" s="278" t="s">
        <v>560</v>
      </c>
      <c r="D6" s="278"/>
      <c r="E6" s="278"/>
      <c r="F6" s="278"/>
      <c r="G6" s="278"/>
      <c r="H6" s="278"/>
      <c r="I6" s="278"/>
      <c r="J6" s="278"/>
      <c r="K6" s="276"/>
    </row>
    <row r="7" spans="2:11" s="1" customFormat="1" ht="15" customHeight="1">
      <c r="B7" s="279"/>
      <c r="C7" s="278" t="s">
        <v>561</v>
      </c>
      <c r="D7" s="278"/>
      <c r="E7" s="278"/>
      <c r="F7" s="278"/>
      <c r="G7" s="278"/>
      <c r="H7" s="278"/>
      <c r="I7" s="278"/>
      <c r="J7" s="278"/>
      <c r="K7" s="276"/>
    </row>
    <row r="8" spans="2:11" s="1" customFormat="1" ht="12.75" customHeight="1">
      <c r="B8" s="279"/>
      <c r="C8" s="278"/>
      <c r="D8" s="278"/>
      <c r="E8" s="278"/>
      <c r="F8" s="278"/>
      <c r="G8" s="278"/>
      <c r="H8" s="278"/>
      <c r="I8" s="278"/>
      <c r="J8" s="278"/>
      <c r="K8" s="276"/>
    </row>
    <row r="9" spans="2:11" s="1" customFormat="1" ht="15" customHeight="1">
      <c r="B9" s="279"/>
      <c r="C9" s="278" t="s">
        <v>562</v>
      </c>
      <c r="D9" s="278"/>
      <c r="E9" s="278"/>
      <c r="F9" s="278"/>
      <c r="G9" s="278"/>
      <c r="H9" s="278"/>
      <c r="I9" s="278"/>
      <c r="J9" s="278"/>
      <c r="K9" s="276"/>
    </row>
    <row r="10" spans="2:11" s="1" customFormat="1" ht="15" customHeight="1">
      <c r="B10" s="279"/>
      <c r="C10" s="278"/>
      <c r="D10" s="278" t="s">
        <v>563</v>
      </c>
      <c r="E10" s="278"/>
      <c r="F10" s="278"/>
      <c r="G10" s="278"/>
      <c r="H10" s="278"/>
      <c r="I10" s="278"/>
      <c r="J10" s="278"/>
      <c r="K10" s="276"/>
    </row>
    <row r="11" spans="2:11" s="1" customFormat="1" ht="15" customHeight="1">
      <c r="B11" s="279"/>
      <c r="C11" s="280"/>
      <c r="D11" s="278" t="s">
        <v>564</v>
      </c>
      <c r="E11" s="278"/>
      <c r="F11" s="278"/>
      <c r="G11" s="278"/>
      <c r="H11" s="278"/>
      <c r="I11" s="278"/>
      <c r="J11" s="278"/>
      <c r="K11" s="276"/>
    </row>
    <row r="12" spans="2:11" s="1" customFormat="1" ht="15" customHeight="1">
      <c r="B12" s="279"/>
      <c r="C12" s="280"/>
      <c r="D12" s="278"/>
      <c r="E12" s="278"/>
      <c r="F12" s="278"/>
      <c r="G12" s="278"/>
      <c r="H12" s="278"/>
      <c r="I12" s="278"/>
      <c r="J12" s="278"/>
      <c r="K12" s="276"/>
    </row>
    <row r="13" spans="2:11" s="1" customFormat="1" ht="15" customHeight="1">
      <c r="B13" s="279"/>
      <c r="C13" s="280"/>
      <c r="D13" s="281" t="s">
        <v>565</v>
      </c>
      <c r="E13" s="278"/>
      <c r="F13" s="278"/>
      <c r="G13" s="278"/>
      <c r="H13" s="278"/>
      <c r="I13" s="278"/>
      <c r="J13" s="278"/>
      <c r="K13" s="276"/>
    </row>
    <row r="14" spans="2:11" s="1" customFormat="1" ht="12.75" customHeight="1">
      <c r="B14" s="279"/>
      <c r="C14" s="280"/>
      <c r="D14" s="280"/>
      <c r="E14" s="280"/>
      <c r="F14" s="280"/>
      <c r="G14" s="280"/>
      <c r="H14" s="280"/>
      <c r="I14" s="280"/>
      <c r="J14" s="280"/>
      <c r="K14" s="276"/>
    </row>
    <row r="15" spans="2:11" s="1" customFormat="1" ht="15" customHeight="1">
      <c r="B15" s="279"/>
      <c r="C15" s="280"/>
      <c r="D15" s="278" t="s">
        <v>566</v>
      </c>
      <c r="E15" s="278"/>
      <c r="F15" s="278"/>
      <c r="G15" s="278"/>
      <c r="H15" s="278"/>
      <c r="I15" s="278"/>
      <c r="J15" s="278"/>
      <c r="K15" s="276"/>
    </row>
    <row r="16" spans="2:11" s="1" customFormat="1" ht="15" customHeight="1">
      <c r="B16" s="279"/>
      <c r="C16" s="280"/>
      <c r="D16" s="278" t="s">
        <v>567</v>
      </c>
      <c r="E16" s="278"/>
      <c r="F16" s="278"/>
      <c r="G16" s="278"/>
      <c r="H16" s="278"/>
      <c r="I16" s="278"/>
      <c r="J16" s="278"/>
      <c r="K16" s="276"/>
    </row>
    <row r="17" spans="2:11" s="1" customFormat="1" ht="15" customHeight="1">
      <c r="B17" s="279"/>
      <c r="C17" s="280"/>
      <c r="D17" s="278" t="s">
        <v>568</v>
      </c>
      <c r="E17" s="278"/>
      <c r="F17" s="278"/>
      <c r="G17" s="278"/>
      <c r="H17" s="278"/>
      <c r="I17" s="278"/>
      <c r="J17" s="278"/>
      <c r="K17" s="276"/>
    </row>
    <row r="18" spans="2:11" s="1" customFormat="1" ht="15" customHeight="1">
      <c r="B18" s="279"/>
      <c r="C18" s="280"/>
      <c r="D18" s="280"/>
      <c r="E18" s="282" t="s">
        <v>78</v>
      </c>
      <c r="F18" s="278" t="s">
        <v>569</v>
      </c>
      <c r="G18" s="278"/>
      <c r="H18" s="278"/>
      <c r="I18" s="278"/>
      <c r="J18" s="278"/>
      <c r="K18" s="276"/>
    </row>
    <row r="19" spans="2:11" s="1" customFormat="1" ht="15" customHeight="1">
      <c r="B19" s="279"/>
      <c r="C19" s="280"/>
      <c r="D19" s="280"/>
      <c r="E19" s="282" t="s">
        <v>570</v>
      </c>
      <c r="F19" s="278" t="s">
        <v>571</v>
      </c>
      <c r="G19" s="278"/>
      <c r="H19" s="278"/>
      <c r="I19" s="278"/>
      <c r="J19" s="278"/>
      <c r="K19" s="276"/>
    </row>
    <row r="20" spans="2:11" s="1" customFormat="1" ht="15" customHeight="1">
      <c r="B20" s="279"/>
      <c r="C20" s="280"/>
      <c r="D20" s="280"/>
      <c r="E20" s="282" t="s">
        <v>572</v>
      </c>
      <c r="F20" s="278" t="s">
        <v>573</v>
      </c>
      <c r="G20" s="278"/>
      <c r="H20" s="278"/>
      <c r="I20" s="278"/>
      <c r="J20" s="278"/>
      <c r="K20" s="276"/>
    </row>
    <row r="21" spans="2:11" s="1" customFormat="1" ht="15" customHeight="1">
      <c r="B21" s="279"/>
      <c r="C21" s="280"/>
      <c r="D21" s="280"/>
      <c r="E21" s="282" t="s">
        <v>574</v>
      </c>
      <c r="F21" s="278" t="s">
        <v>575</v>
      </c>
      <c r="G21" s="278"/>
      <c r="H21" s="278"/>
      <c r="I21" s="278"/>
      <c r="J21" s="278"/>
      <c r="K21" s="276"/>
    </row>
    <row r="22" spans="2:11" s="1" customFormat="1" ht="15" customHeight="1">
      <c r="B22" s="279"/>
      <c r="C22" s="280"/>
      <c r="D22" s="280"/>
      <c r="E22" s="282" t="s">
        <v>576</v>
      </c>
      <c r="F22" s="278" t="s">
        <v>577</v>
      </c>
      <c r="G22" s="278"/>
      <c r="H22" s="278"/>
      <c r="I22" s="278"/>
      <c r="J22" s="278"/>
      <c r="K22" s="276"/>
    </row>
    <row r="23" spans="2:11" s="1" customFormat="1" ht="15" customHeight="1">
      <c r="B23" s="279"/>
      <c r="C23" s="280"/>
      <c r="D23" s="280"/>
      <c r="E23" s="282" t="s">
        <v>578</v>
      </c>
      <c r="F23" s="278" t="s">
        <v>579</v>
      </c>
      <c r="G23" s="278"/>
      <c r="H23" s="278"/>
      <c r="I23" s="278"/>
      <c r="J23" s="278"/>
      <c r="K23" s="276"/>
    </row>
    <row r="24" spans="2:11" s="1" customFormat="1" ht="12.75" customHeight="1">
      <c r="B24" s="279"/>
      <c r="C24" s="280"/>
      <c r="D24" s="280"/>
      <c r="E24" s="280"/>
      <c r="F24" s="280"/>
      <c r="G24" s="280"/>
      <c r="H24" s="280"/>
      <c r="I24" s="280"/>
      <c r="J24" s="280"/>
      <c r="K24" s="276"/>
    </row>
    <row r="25" spans="2:11" s="1" customFormat="1" ht="15" customHeight="1">
      <c r="B25" s="279"/>
      <c r="C25" s="278" t="s">
        <v>580</v>
      </c>
      <c r="D25" s="278"/>
      <c r="E25" s="278"/>
      <c r="F25" s="278"/>
      <c r="G25" s="278"/>
      <c r="H25" s="278"/>
      <c r="I25" s="278"/>
      <c r="J25" s="278"/>
      <c r="K25" s="276"/>
    </row>
    <row r="26" spans="2:11" s="1" customFormat="1" ht="15" customHeight="1">
      <c r="B26" s="279"/>
      <c r="C26" s="278" t="s">
        <v>581</v>
      </c>
      <c r="D26" s="278"/>
      <c r="E26" s="278"/>
      <c r="F26" s="278"/>
      <c r="G26" s="278"/>
      <c r="H26" s="278"/>
      <c r="I26" s="278"/>
      <c r="J26" s="278"/>
      <c r="K26" s="276"/>
    </row>
    <row r="27" spans="2:11" s="1" customFormat="1" ht="15" customHeight="1">
      <c r="B27" s="279"/>
      <c r="C27" s="278"/>
      <c r="D27" s="278" t="s">
        <v>582</v>
      </c>
      <c r="E27" s="278"/>
      <c r="F27" s="278"/>
      <c r="G27" s="278"/>
      <c r="H27" s="278"/>
      <c r="I27" s="278"/>
      <c r="J27" s="278"/>
      <c r="K27" s="276"/>
    </row>
    <row r="28" spans="2:11" s="1" customFormat="1" ht="15" customHeight="1">
      <c r="B28" s="279"/>
      <c r="C28" s="280"/>
      <c r="D28" s="278" t="s">
        <v>583</v>
      </c>
      <c r="E28" s="278"/>
      <c r="F28" s="278"/>
      <c r="G28" s="278"/>
      <c r="H28" s="278"/>
      <c r="I28" s="278"/>
      <c r="J28" s="278"/>
      <c r="K28" s="276"/>
    </row>
    <row r="29" spans="2:11" s="1" customFormat="1" ht="12.75" customHeight="1">
      <c r="B29" s="279"/>
      <c r="C29" s="280"/>
      <c r="D29" s="280"/>
      <c r="E29" s="280"/>
      <c r="F29" s="280"/>
      <c r="G29" s="280"/>
      <c r="H29" s="280"/>
      <c r="I29" s="280"/>
      <c r="J29" s="280"/>
      <c r="K29" s="276"/>
    </row>
    <row r="30" spans="2:11" s="1" customFormat="1" ht="15" customHeight="1">
      <c r="B30" s="279"/>
      <c r="C30" s="280"/>
      <c r="D30" s="278" t="s">
        <v>584</v>
      </c>
      <c r="E30" s="278"/>
      <c r="F30" s="278"/>
      <c r="G30" s="278"/>
      <c r="H30" s="278"/>
      <c r="I30" s="278"/>
      <c r="J30" s="278"/>
      <c r="K30" s="276"/>
    </row>
    <row r="31" spans="2:11" s="1" customFormat="1" ht="15" customHeight="1">
      <c r="B31" s="279"/>
      <c r="C31" s="280"/>
      <c r="D31" s="278" t="s">
        <v>585</v>
      </c>
      <c r="E31" s="278"/>
      <c r="F31" s="278"/>
      <c r="G31" s="278"/>
      <c r="H31" s="278"/>
      <c r="I31" s="278"/>
      <c r="J31" s="278"/>
      <c r="K31" s="276"/>
    </row>
    <row r="32" spans="2:11" s="1" customFormat="1" ht="12.75" customHeight="1">
      <c r="B32" s="279"/>
      <c r="C32" s="280"/>
      <c r="D32" s="280"/>
      <c r="E32" s="280"/>
      <c r="F32" s="280"/>
      <c r="G32" s="280"/>
      <c r="H32" s="280"/>
      <c r="I32" s="280"/>
      <c r="J32" s="280"/>
      <c r="K32" s="276"/>
    </row>
    <row r="33" spans="2:11" s="1" customFormat="1" ht="15" customHeight="1">
      <c r="B33" s="279"/>
      <c r="C33" s="280"/>
      <c r="D33" s="278" t="s">
        <v>586</v>
      </c>
      <c r="E33" s="278"/>
      <c r="F33" s="278"/>
      <c r="G33" s="278"/>
      <c r="H33" s="278"/>
      <c r="I33" s="278"/>
      <c r="J33" s="278"/>
      <c r="K33" s="276"/>
    </row>
    <row r="34" spans="2:11" s="1" customFormat="1" ht="15" customHeight="1">
      <c r="B34" s="279"/>
      <c r="C34" s="280"/>
      <c r="D34" s="278" t="s">
        <v>587</v>
      </c>
      <c r="E34" s="278"/>
      <c r="F34" s="278"/>
      <c r="G34" s="278"/>
      <c r="H34" s="278"/>
      <c r="I34" s="278"/>
      <c r="J34" s="278"/>
      <c r="K34" s="276"/>
    </row>
    <row r="35" spans="2:11" s="1" customFormat="1" ht="15" customHeight="1">
      <c r="B35" s="279"/>
      <c r="C35" s="280"/>
      <c r="D35" s="278" t="s">
        <v>588</v>
      </c>
      <c r="E35" s="278"/>
      <c r="F35" s="278"/>
      <c r="G35" s="278"/>
      <c r="H35" s="278"/>
      <c r="I35" s="278"/>
      <c r="J35" s="278"/>
      <c r="K35" s="276"/>
    </row>
    <row r="36" spans="2:11" s="1" customFormat="1" ht="15" customHeight="1">
      <c r="B36" s="279"/>
      <c r="C36" s="280"/>
      <c r="D36" s="278"/>
      <c r="E36" s="281" t="s">
        <v>96</v>
      </c>
      <c r="F36" s="278"/>
      <c r="G36" s="278" t="s">
        <v>589</v>
      </c>
      <c r="H36" s="278"/>
      <c r="I36" s="278"/>
      <c r="J36" s="278"/>
      <c r="K36" s="276"/>
    </row>
    <row r="37" spans="2:11" s="1" customFormat="1" ht="30.75" customHeight="1">
      <c r="B37" s="279"/>
      <c r="C37" s="280"/>
      <c r="D37" s="278"/>
      <c r="E37" s="281" t="s">
        <v>590</v>
      </c>
      <c r="F37" s="278"/>
      <c r="G37" s="278" t="s">
        <v>591</v>
      </c>
      <c r="H37" s="278"/>
      <c r="I37" s="278"/>
      <c r="J37" s="278"/>
      <c r="K37" s="276"/>
    </row>
    <row r="38" spans="2:11" s="1" customFormat="1" ht="15" customHeight="1">
      <c r="B38" s="279"/>
      <c r="C38" s="280"/>
      <c r="D38" s="278"/>
      <c r="E38" s="281" t="s">
        <v>52</v>
      </c>
      <c r="F38" s="278"/>
      <c r="G38" s="278" t="s">
        <v>592</v>
      </c>
      <c r="H38" s="278"/>
      <c r="I38" s="278"/>
      <c r="J38" s="278"/>
      <c r="K38" s="276"/>
    </row>
    <row r="39" spans="2:11" s="1" customFormat="1" ht="15" customHeight="1">
      <c r="B39" s="279"/>
      <c r="C39" s="280"/>
      <c r="D39" s="278"/>
      <c r="E39" s="281" t="s">
        <v>53</v>
      </c>
      <c r="F39" s="278"/>
      <c r="G39" s="278" t="s">
        <v>593</v>
      </c>
      <c r="H39" s="278"/>
      <c r="I39" s="278"/>
      <c r="J39" s="278"/>
      <c r="K39" s="276"/>
    </row>
    <row r="40" spans="2:11" s="1" customFormat="1" ht="15" customHeight="1">
      <c r="B40" s="279"/>
      <c r="C40" s="280"/>
      <c r="D40" s="278"/>
      <c r="E40" s="281" t="s">
        <v>97</v>
      </c>
      <c r="F40" s="278"/>
      <c r="G40" s="278" t="s">
        <v>594</v>
      </c>
      <c r="H40" s="278"/>
      <c r="I40" s="278"/>
      <c r="J40" s="278"/>
      <c r="K40" s="276"/>
    </row>
    <row r="41" spans="2:11" s="1" customFormat="1" ht="15" customHeight="1">
      <c r="B41" s="279"/>
      <c r="C41" s="280"/>
      <c r="D41" s="278"/>
      <c r="E41" s="281" t="s">
        <v>98</v>
      </c>
      <c r="F41" s="278"/>
      <c r="G41" s="278" t="s">
        <v>595</v>
      </c>
      <c r="H41" s="278"/>
      <c r="I41" s="278"/>
      <c r="J41" s="278"/>
      <c r="K41" s="276"/>
    </row>
    <row r="42" spans="2:11" s="1" customFormat="1" ht="15" customHeight="1">
      <c r="B42" s="279"/>
      <c r="C42" s="280"/>
      <c r="D42" s="278"/>
      <c r="E42" s="281" t="s">
        <v>596</v>
      </c>
      <c r="F42" s="278"/>
      <c r="G42" s="278" t="s">
        <v>597</v>
      </c>
      <c r="H42" s="278"/>
      <c r="I42" s="278"/>
      <c r="J42" s="278"/>
      <c r="K42" s="276"/>
    </row>
    <row r="43" spans="2:11" s="1" customFormat="1" ht="15" customHeight="1">
      <c r="B43" s="279"/>
      <c r="C43" s="280"/>
      <c r="D43" s="278"/>
      <c r="E43" s="281"/>
      <c r="F43" s="278"/>
      <c r="G43" s="278" t="s">
        <v>598</v>
      </c>
      <c r="H43" s="278"/>
      <c r="I43" s="278"/>
      <c r="J43" s="278"/>
      <c r="K43" s="276"/>
    </row>
    <row r="44" spans="2:11" s="1" customFormat="1" ht="15" customHeight="1">
      <c r="B44" s="279"/>
      <c r="C44" s="280"/>
      <c r="D44" s="278"/>
      <c r="E44" s="281" t="s">
        <v>599</v>
      </c>
      <c r="F44" s="278"/>
      <c r="G44" s="278" t="s">
        <v>600</v>
      </c>
      <c r="H44" s="278"/>
      <c r="I44" s="278"/>
      <c r="J44" s="278"/>
      <c r="K44" s="276"/>
    </row>
    <row r="45" spans="2:11" s="1" customFormat="1" ht="15" customHeight="1">
      <c r="B45" s="279"/>
      <c r="C45" s="280"/>
      <c r="D45" s="278"/>
      <c r="E45" s="281" t="s">
        <v>100</v>
      </c>
      <c r="F45" s="278"/>
      <c r="G45" s="278" t="s">
        <v>601</v>
      </c>
      <c r="H45" s="278"/>
      <c r="I45" s="278"/>
      <c r="J45" s="278"/>
      <c r="K45" s="276"/>
    </row>
    <row r="46" spans="2:11" s="1" customFormat="1" ht="12.75" customHeight="1">
      <c r="B46" s="279"/>
      <c r="C46" s="280"/>
      <c r="D46" s="278"/>
      <c r="E46" s="278"/>
      <c r="F46" s="278"/>
      <c r="G46" s="278"/>
      <c r="H46" s="278"/>
      <c r="I46" s="278"/>
      <c r="J46" s="278"/>
      <c r="K46" s="276"/>
    </row>
    <row r="47" spans="2:11" s="1" customFormat="1" ht="15" customHeight="1">
      <c r="B47" s="279"/>
      <c r="C47" s="280"/>
      <c r="D47" s="278" t="s">
        <v>602</v>
      </c>
      <c r="E47" s="278"/>
      <c r="F47" s="278"/>
      <c r="G47" s="278"/>
      <c r="H47" s="278"/>
      <c r="I47" s="278"/>
      <c r="J47" s="278"/>
      <c r="K47" s="276"/>
    </row>
    <row r="48" spans="2:11" s="1" customFormat="1" ht="15" customHeight="1">
      <c r="B48" s="279"/>
      <c r="C48" s="280"/>
      <c r="D48" s="280"/>
      <c r="E48" s="278" t="s">
        <v>603</v>
      </c>
      <c r="F48" s="278"/>
      <c r="G48" s="278"/>
      <c r="H48" s="278"/>
      <c r="I48" s="278"/>
      <c r="J48" s="278"/>
      <c r="K48" s="276"/>
    </row>
    <row r="49" spans="2:11" s="1" customFormat="1" ht="15" customHeight="1">
      <c r="B49" s="279"/>
      <c r="C49" s="280"/>
      <c r="D49" s="280"/>
      <c r="E49" s="278" t="s">
        <v>604</v>
      </c>
      <c r="F49" s="278"/>
      <c r="G49" s="278"/>
      <c r="H49" s="278"/>
      <c r="I49" s="278"/>
      <c r="J49" s="278"/>
      <c r="K49" s="276"/>
    </row>
    <row r="50" spans="2:11" s="1" customFormat="1" ht="15" customHeight="1">
      <c r="B50" s="279"/>
      <c r="C50" s="280"/>
      <c r="D50" s="280"/>
      <c r="E50" s="278" t="s">
        <v>605</v>
      </c>
      <c r="F50" s="278"/>
      <c r="G50" s="278"/>
      <c r="H50" s="278"/>
      <c r="I50" s="278"/>
      <c r="J50" s="278"/>
      <c r="K50" s="276"/>
    </row>
    <row r="51" spans="2:11" s="1" customFormat="1" ht="15" customHeight="1">
      <c r="B51" s="279"/>
      <c r="C51" s="280"/>
      <c r="D51" s="278" t="s">
        <v>606</v>
      </c>
      <c r="E51" s="278"/>
      <c r="F51" s="278"/>
      <c r="G51" s="278"/>
      <c r="H51" s="278"/>
      <c r="I51" s="278"/>
      <c r="J51" s="278"/>
      <c r="K51" s="276"/>
    </row>
    <row r="52" spans="2:11" s="1" customFormat="1" ht="25.5" customHeight="1">
      <c r="B52" s="274"/>
      <c r="C52" s="275" t="s">
        <v>607</v>
      </c>
      <c r="D52" s="275"/>
      <c r="E52" s="275"/>
      <c r="F52" s="275"/>
      <c r="G52" s="275"/>
      <c r="H52" s="275"/>
      <c r="I52" s="275"/>
      <c r="J52" s="275"/>
      <c r="K52" s="276"/>
    </row>
    <row r="53" spans="2:11" s="1" customFormat="1" ht="5.25" customHeight="1">
      <c r="B53" s="274"/>
      <c r="C53" s="277"/>
      <c r="D53" s="277"/>
      <c r="E53" s="277"/>
      <c r="F53" s="277"/>
      <c r="G53" s="277"/>
      <c r="H53" s="277"/>
      <c r="I53" s="277"/>
      <c r="J53" s="277"/>
      <c r="K53" s="276"/>
    </row>
    <row r="54" spans="2:11" s="1" customFormat="1" ht="15" customHeight="1">
      <c r="B54" s="274"/>
      <c r="C54" s="278" t="s">
        <v>608</v>
      </c>
      <c r="D54" s="278"/>
      <c r="E54" s="278"/>
      <c r="F54" s="278"/>
      <c r="G54" s="278"/>
      <c r="H54" s="278"/>
      <c r="I54" s="278"/>
      <c r="J54" s="278"/>
      <c r="K54" s="276"/>
    </row>
    <row r="55" spans="2:11" s="1" customFormat="1" ht="15" customHeight="1">
      <c r="B55" s="274"/>
      <c r="C55" s="278" t="s">
        <v>609</v>
      </c>
      <c r="D55" s="278"/>
      <c r="E55" s="278"/>
      <c r="F55" s="278"/>
      <c r="G55" s="278"/>
      <c r="H55" s="278"/>
      <c r="I55" s="278"/>
      <c r="J55" s="278"/>
      <c r="K55" s="276"/>
    </row>
    <row r="56" spans="2:11" s="1" customFormat="1" ht="12.75" customHeight="1">
      <c r="B56" s="274"/>
      <c r="C56" s="278"/>
      <c r="D56" s="278"/>
      <c r="E56" s="278"/>
      <c r="F56" s="278"/>
      <c r="G56" s="278"/>
      <c r="H56" s="278"/>
      <c r="I56" s="278"/>
      <c r="J56" s="278"/>
      <c r="K56" s="276"/>
    </row>
    <row r="57" spans="2:11" s="1" customFormat="1" ht="15" customHeight="1">
      <c r="B57" s="274"/>
      <c r="C57" s="278" t="s">
        <v>610</v>
      </c>
      <c r="D57" s="278"/>
      <c r="E57" s="278"/>
      <c r="F57" s="278"/>
      <c r="G57" s="278"/>
      <c r="H57" s="278"/>
      <c r="I57" s="278"/>
      <c r="J57" s="278"/>
      <c r="K57" s="276"/>
    </row>
    <row r="58" spans="2:11" s="1" customFormat="1" ht="15" customHeight="1">
      <c r="B58" s="274"/>
      <c r="C58" s="280"/>
      <c r="D58" s="278" t="s">
        <v>611</v>
      </c>
      <c r="E58" s="278"/>
      <c r="F58" s="278"/>
      <c r="G58" s="278"/>
      <c r="H58" s="278"/>
      <c r="I58" s="278"/>
      <c r="J58" s="278"/>
      <c r="K58" s="276"/>
    </row>
    <row r="59" spans="2:11" s="1" customFormat="1" ht="15" customHeight="1">
      <c r="B59" s="274"/>
      <c r="C59" s="280"/>
      <c r="D59" s="278" t="s">
        <v>612</v>
      </c>
      <c r="E59" s="278"/>
      <c r="F59" s="278"/>
      <c r="G59" s="278"/>
      <c r="H59" s="278"/>
      <c r="I59" s="278"/>
      <c r="J59" s="278"/>
      <c r="K59" s="276"/>
    </row>
    <row r="60" spans="2:11" s="1" customFormat="1" ht="15" customHeight="1">
      <c r="B60" s="274"/>
      <c r="C60" s="280"/>
      <c r="D60" s="278" t="s">
        <v>613</v>
      </c>
      <c r="E60" s="278"/>
      <c r="F60" s="278"/>
      <c r="G60" s="278"/>
      <c r="H60" s="278"/>
      <c r="I60" s="278"/>
      <c r="J60" s="278"/>
      <c r="K60" s="276"/>
    </row>
    <row r="61" spans="2:11" s="1" customFormat="1" ht="15" customHeight="1">
      <c r="B61" s="274"/>
      <c r="C61" s="280"/>
      <c r="D61" s="278" t="s">
        <v>614</v>
      </c>
      <c r="E61" s="278"/>
      <c r="F61" s="278"/>
      <c r="G61" s="278"/>
      <c r="H61" s="278"/>
      <c r="I61" s="278"/>
      <c r="J61" s="278"/>
      <c r="K61" s="276"/>
    </row>
    <row r="62" spans="2:11" s="1" customFormat="1" ht="15" customHeight="1">
      <c r="B62" s="274"/>
      <c r="C62" s="280"/>
      <c r="D62" s="283" t="s">
        <v>615</v>
      </c>
      <c r="E62" s="283"/>
      <c r="F62" s="283"/>
      <c r="G62" s="283"/>
      <c r="H62" s="283"/>
      <c r="I62" s="283"/>
      <c r="J62" s="283"/>
      <c r="K62" s="276"/>
    </row>
    <row r="63" spans="2:11" s="1" customFormat="1" ht="15" customHeight="1">
      <c r="B63" s="274"/>
      <c r="C63" s="280"/>
      <c r="D63" s="278" t="s">
        <v>616</v>
      </c>
      <c r="E63" s="278"/>
      <c r="F63" s="278"/>
      <c r="G63" s="278"/>
      <c r="H63" s="278"/>
      <c r="I63" s="278"/>
      <c r="J63" s="278"/>
      <c r="K63" s="276"/>
    </row>
    <row r="64" spans="2:11" s="1" customFormat="1" ht="12.75" customHeight="1">
      <c r="B64" s="274"/>
      <c r="C64" s="280"/>
      <c r="D64" s="280"/>
      <c r="E64" s="284"/>
      <c r="F64" s="280"/>
      <c r="G64" s="280"/>
      <c r="H64" s="280"/>
      <c r="I64" s="280"/>
      <c r="J64" s="280"/>
      <c r="K64" s="276"/>
    </row>
    <row r="65" spans="2:11" s="1" customFormat="1" ht="15" customHeight="1">
      <c r="B65" s="274"/>
      <c r="C65" s="280"/>
      <c r="D65" s="278" t="s">
        <v>617</v>
      </c>
      <c r="E65" s="278"/>
      <c r="F65" s="278"/>
      <c r="G65" s="278"/>
      <c r="H65" s="278"/>
      <c r="I65" s="278"/>
      <c r="J65" s="278"/>
      <c r="K65" s="276"/>
    </row>
    <row r="66" spans="2:11" s="1" customFormat="1" ht="15" customHeight="1">
      <c r="B66" s="274"/>
      <c r="C66" s="280"/>
      <c r="D66" s="283" t="s">
        <v>618</v>
      </c>
      <c r="E66" s="283"/>
      <c r="F66" s="283"/>
      <c r="G66" s="283"/>
      <c r="H66" s="283"/>
      <c r="I66" s="283"/>
      <c r="J66" s="283"/>
      <c r="K66" s="276"/>
    </row>
    <row r="67" spans="2:11" s="1" customFormat="1" ht="15" customHeight="1">
      <c r="B67" s="274"/>
      <c r="C67" s="280"/>
      <c r="D67" s="278" t="s">
        <v>619</v>
      </c>
      <c r="E67" s="278"/>
      <c r="F67" s="278"/>
      <c r="G67" s="278"/>
      <c r="H67" s="278"/>
      <c r="I67" s="278"/>
      <c r="J67" s="278"/>
      <c r="K67" s="276"/>
    </row>
    <row r="68" spans="2:11" s="1" customFormat="1" ht="15" customHeight="1">
      <c r="B68" s="274"/>
      <c r="C68" s="280"/>
      <c r="D68" s="278" t="s">
        <v>620</v>
      </c>
      <c r="E68" s="278"/>
      <c r="F68" s="278"/>
      <c r="G68" s="278"/>
      <c r="H68" s="278"/>
      <c r="I68" s="278"/>
      <c r="J68" s="278"/>
      <c r="K68" s="276"/>
    </row>
    <row r="69" spans="2:11" s="1" customFormat="1" ht="15" customHeight="1">
      <c r="B69" s="274"/>
      <c r="C69" s="280"/>
      <c r="D69" s="278" t="s">
        <v>621</v>
      </c>
      <c r="E69" s="278"/>
      <c r="F69" s="278"/>
      <c r="G69" s="278"/>
      <c r="H69" s="278"/>
      <c r="I69" s="278"/>
      <c r="J69" s="278"/>
      <c r="K69" s="276"/>
    </row>
    <row r="70" spans="2:11" s="1" customFormat="1" ht="15" customHeight="1">
      <c r="B70" s="274"/>
      <c r="C70" s="280"/>
      <c r="D70" s="278" t="s">
        <v>622</v>
      </c>
      <c r="E70" s="278"/>
      <c r="F70" s="278"/>
      <c r="G70" s="278"/>
      <c r="H70" s="278"/>
      <c r="I70" s="278"/>
      <c r="J70" s="278"/>
      <c r="K70" s="276"/>
    </row>
    <row r="71" spans="2:11" s="1" customFormat="1" ht="12.75" customHeight="1">
      <c r="B71" s="285"/>
      <c r="C71" s="286"/>
      <c r="D71" s="286"/>
      <c r="E71" s="286"/>
      <c r="F71" s="286"/>
      <c r="G71" s="286"/>
      <c r="H71" s="286"/>
      <c r="I71" s="286"/>
      <c r="J71" s="286"/>
      <c r="K71" s="287"/>
    </row>
    <row r="72" spans="2:11" s="1" customFormat="1" ht="18.75" customHeight="1">
      <c r="B72" s="288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s="1" customFormat="1" ht="18.75" customHeight="1">
      <c r="B73" s="289"/>
      <c r="C73" s="289"/>
      <c r="D73" s="289"/>
      <c r="E73" s="289"/>
      <c r="F73" s="289"/>
      <c r="G73" s="289"/>
      <c r="H73" s="289"/>
      <c r="I73" s="289"/>
      <c r="J73" s="289"/>
      <c r="K73" s="289"/>
    </row>
    <row r="74" spans="2:11" s="1" customFormat="1" ht="7.5" customHeight="1">
      <c r="B74" s="290"/>
      <c r="C74" s="291"/>
      <c r="D74" s="291"/>
      <c r="E74" s="291"/>
      <c r="F74" s="291"/>
      <c r="G74" s="291"/>
      <c r="H74" s="291"/>
      <c r="I74" s="291"/>
      <c r="J74" s="291"/>
      <c r="K74" s="292"/>
    </row>
    <row r="75" spans="2:11" s="1" customFormat="1" ht="45" customHeight="1">
      <c r="B75" s="293"/>
      <c r="C75" s="294" t="s">
        <v>623</v>
      </c>
      <c r="D75" s="294"/>
      <c r="E75" s="294"/>
      <c r="F75" s="294"/>
      <c r="G75" s="294"/>
      <c r="H75" s="294"/>
      <c r="I75" s="294"/>
      <c r="J75" s="294"/>
      <c r="K75" s="295"/>
    </row>
    <row r="76" spans="2:11" s="1" customFormat="1" ht="17.25" customHeight="1">
      <c r="B76" s="293"/>
      <c r="C76" s="296" t="s">
        <v>624</v>
      </c>
      <c r="D76" s="296"/>
      <c r="E76" s="296"/>
      <c r="F76" s="296" t="s">
        <v>625</v>
      </c>
      <c r="G76" s="297"/>
      <c r="H76" s="296" t="s">
        <v>53</v>
      </c>
      <c r="I76" s="296" t="s">
        <v>56</v>
      </c>
      <c r="J76" s="296" t="s">
        <v>626</v>
      </c>
      <c r="K76" s="295"/>
    </row>
    <row r="77" spans="2:11" s="1" customFormat="1" ht="17.25" customHeight="1">
      <c r="B77" s="293"/>
      <c r="C77" s="298" t="s">
        <v>627</v>
      </c>
      <c r="D77" s="298"/>
      <c r="E77" s="298"/>
      <c r="F77" s="299" t="s">
        <v>628</v>
      </c>
      <c r="G77" s="300"/>
      <c r="H77" s="298"/>
      <c r="I77" s="298"/>
      <c r="J77" s="298" t="s">
        <v>629</v>
      </c>
      <c r="K77" s="295"/>
    </row>
    <row r="78" spans="2:11" s="1" customFormat="1" ht="5.25" customHeight="1">
      <c r="B78" s="293"/>
      <c r="C78" s="301"/>
      <c r="D78" s="301"/>
      <c r="E78" s="301"/>
      <c r="F78" s="301"/>
      <c r="G78" s="302"/>
      <c r="H78" s="301"/>
      <c r="I78" s="301"/>
      <c r="J78" s="301"/>
      <c r="K78" s="295"/>
    </row>
    <row r="79" spans="2:11" s="1" customFormat="1" ht="15" customHeight="1">
      <c r="B79" s="293"/>
      <c r="C79" s="281" t="s">
        <v>52</v>
      </c>
      <c r="D79" s="303"/>
      <c r="E79" s="303"/>
      <c r="F79" s="304" t="s">
        <v>630</v>
      </c>
      <c r="G79" s="305"/>
      <c r="H79" s="281" t="s">
        <v>631</v>
      </c>
      <c r="I79" s="281" t="s">
        <v>632</v>
      </c>
      <c r="J79" s="281">
        <v>20</v>
      </c>
      <c r="K79" s="295"/>
    </row>
    <row r="80" spans="2:11" s="1" customFormat="1" ht="15" customHeight="1">
      <c r="B80" s="293"/>
      <c r="C80" s="281" t="s">
        <v>633</v>
      </c>
      <c r="D80" s="281"/>
      <c r="E80" s="281"/>
      <c r="F80" s="304" t="s">
        <v>630</v>
      </c>
      <c r="G80" s="305"/>
      <c r="H80" s="281" t="s">
        <v>634</v>
      </c>
      <c r="I80" s="281" t="s">
        <v>632</v>
      </c>
      <c r="J80" s="281">
        <v>120</v>
      </c>
      <c r="K80" s="295"/>
    </row>
    <row r="81" spans="2:11" s="1" customFormat="1" ht="15" customHeight="1">
      <c r="B81" s="306"/>
      <c r="C81" s="281" t="s">
        <v>635</v>
      </c>
      <c r="D81" s="281"/>
      <c r="E81" s="281"/>
      <c r="F81" s="304" t="s">
        <v>636</v>
      </c>
      <c r="G81" s="305"/>
      <c r="H81" s="281" t="s">
        <v>637</v>
      </c>
      <c r="I81" s="281" t="s">
        <v>632</v>
      </c>
      <c r="J81" s="281">
        <v>50</v>
      </c>
      <c r="K81" s="295"/>
    </row>
    <row r="82" spans="2:11" s="1" customFormat="1" ht="15" customHeight="1">
      <c r="B82" s="306"/>
      <c r="C82" s="281" t="s">
        <v>638</v>
      </c>
      <c r="D82" s="281"/>
      <c r="E82" s="281"/>
      <c r="F82" s="304" t="s">
        <v>630</v>
      </c>
      <c r="G82" s="305"/>
      <c r="H82" s="281" t="s">
        <v>639</v>
      </c>
      <c r="I82" s="281" t="s">
        <v>640</v>
      </c>
      <c r="J82" s="281"/>
      <c r="K82" s="295"/>
    </row>
    <row r="83" spans="2:11" s="1" customFormat="1" ht="15" customHeight="1">
      <c r="B83" s="306"/>
      <c r="C83" s="307" t="s">
        <v>641</v>
      </c>
      <c r="D83" s="307"/>
      <c r="E83" s="307"/>
      <c r="F83" s="308" t="s">
        <v>636</v>
      </c>
      <c r="G83" s="307"/>
      <c r="H83" s="307" t="s">
        <v>642</v>
      </c>
      <c r="I83" s="307" t="s">
        <v>632</v>
      </c>
      <c r="J83" s="307">
        <v>15</v>
      </c>
      <c r="K83" s="295"/>
    </row>
    <row r="84" spans="2:11" s="1" customFormat="1" ht="15" customHeight="1">
      <c r="B84" s="306"/>
      <c r="C84" s="307" t="s">
        <v>643</v>
      </c>
      <c r="D84" s="307"/>
      <c r="E84" s="307"/>
      <c r="F84" s="308" t="s">
        <v>636</v>
      </c>
      <c r="G84" s="307"/>
      <c r="H84" s="307" t="s">
        <v>644</v>
      </c>
      <c r="I84" s="307" t="s">
        <v>632</v>
      </c>
      <c r="J84" s="307">
        <v>15</v>
      </c>
      <c r="K84" s="295"/>
    </row>
    <row r="85" spans="2:11" s="1" customFormat="1" ht="15" customHeight="1">
      <c r="B85" s="306"/>
      <c r="C85" s="307" t="s">
        <v>645</v>
      </c>
      <c r="D85" s="307"/>
      <c r="E85" s="307"/>
      <c r="F85" s="308" t="s">
        <v>636</v>
      </c>
      <c r="G85" s="307"/>
      <c r="H85" s="307" t="s">
        <v>646</v>
      </c>
      <c r="I85" s="307" t="s">
        <v>632</v>
      </c>
      <c r="J85" s="307">
        <v>20</v>
      </c>
      <c r="K85" s="295"/>
    </row>
    <row r="86" spans="2:11" s="1" customFormat="1" ht="15" customHeight="1">
      <c r="B86" s="306"/>
      <c r="C86" s="307" t="s">
        <v>647</v>
      </c>
      <c r="D86" s="307"/>
      <c r="E86" s="307"/>
      <c r="F86" s="308" t="s">
        <v>636</v>
      </c>
      <c r="G86" s="307"/>
      <c r="H86" s="307" t="s">
        <v>648</v>
      </c>
      <c r="I86" s="307" t="s">
        <v>632</v>
      </c>
      <c r="J86" s="307">
        <v>20</v>
      </c>
      <c r="K86" s="295"/>
    </row>
    <row r="87" spans="2:11" s="1" customFormat="1" ht="15" customHeight="1">
      <c r="B87" s="306"/>
      <c r="C87" s="281" t="s">
        <v>649</v>
      </c>
      <c r="D87" s="281"/>
      <c r="E87" s="281"/>
      <c r="F87" s="304" t="s">
        <v>636</v>
      </c>
      <c r="G87" s="305"/>
      <c r="H87" s="281" t="s">
        <v>650</v>
      </c>
      <c r="I87" s="281" t="s">
        <v>632</v>
      </c>
      <c r="J87" s="281">
        <v>50</v>
      </c>
      <c r="K87" s="295"/>
    </row>
    <row r="88" spans="2:11" s="1" customFormat="1" ht="15" customHeight="1">
      <c r="B88" s="306"/>
      <c r="C88" s="281" t="s">
        <v>651</v>
      </c>
      <c r="D88" s="281"/>
      <c r="E88" s="281"/>
      <c r="F88" s="304" t="s">
        <v>636</v>
      </c>
      <c r="G88" s="305"/>
      <c r="H88" s="281" t="s">
        <v>652</v>
      </c>
      <c r="I88" s="281" t="s">
        <v>632</v>
      </c>
      <c r="J88" s="281">
        <v>20</v>
      </c>
      <c r="K88" s="295"/>
    </row>
    <row r="89" spans="2:11" s="1" customFormat="1" ht="15" customHeight="1">
      <c r="B89" s="306"/>
      <c r="C89" s="281" t="s">
        <v>653</v>
      </c>
      <c r="D89" s="281"/>
      <c r="E89" s="281"/>
      <c r="F89" s="304" t="s">
        <v>636</v>
      </c>
      <c r="G89" s="305"/>
      <c r="H89" s="281" t="s">
        <v>654</v>
      </c>
      <c r="I89" s="281" t="s">
        <v>632</v>
      </c>
      <c r="J89" s="281">
        <v>20</v>
      </c>
      <c r="K89" s="295"/>
    </row>
    <row r="90" spans="2:11" s="1" customFormat="1" ht="15" customHeight="1">
      <c r="B90" s="306"/>
      <c r="C90" s="281" t="s">
        <v>655</v>
      </c>
      <c r="D90" s="281"/>
      <c r="E90" s="281"/>
      <c r="F90" s="304" t="s">
        <v>636</v>
      </c>
      <c r="G90" s="305"/>
      <c r="H90" s="281" t="s">
        <v>656</v>
      </c>
      <c r="I90" s="281" t="s">
        <v>632</v>
      </c>
      <c r="J90" s="281">
        <v>50</v>
      </c>
      <c r="K90" s="295"/>
    </row>
    <row r="91" spans="2:11" s="1" customFormat="1" ht="15" customHeight="1">
      <c r="B91" s="306"/>
      <c r="C91" s="281" t="s">
        <v>657</v>
      </c>
      <c r="D91" s="281"/>
      <c r="E91" s="281"/>
      <c r="F91" s="304" t="s">
        <v>636</v>
      </c>
      <c r="G91" s="305"/>
      <c r="H91" s="281" t="s">
        <v>657</v>
      </c>
      <c r="I91" s="281" t="s">
        <v>632</v>
      </c>
      <c r="J91" s="281">
        <v>50</v>
      </c>
      <c r="K91" s="295"/>
    </row>
    <row r="92" spans="2:11" s="1" customFormat="1" ht="15" customHeight="1">
      <c r="B92" s="306"/>
      <c r="C92" s="281" t="s">
        <v>658</v>
      </c>
      <c r="D92" s="281"/>
      <c r="E92" s="281"/>
      <c r="F92" s="304" t="s">
        <v>636</v>
      </c>
      <c r="G92" s="305"/>
      <c r="H92" s="281" t="s">
        <v>659</v>
      </c>
      <c r="I92" s="281" t="s">
        <v>632</v>
      </c>
      <c r="J92" s="281">
        <v>255</v>
      </c>
      <c r="K92" s="295"/>
    </row>
    <row r="93" spans="2:11" s="1" customFormat="1" ht="15" customHeight="1">
      <c r="B93" s="306"/>
      <c r="C93" s="281" t="s">
        <v>660</v>
      </c>
      <c r="D93" s="281"/>
      <c r="E93" s="281"/>
      <c r="F93" s="304" t="s">
        <v>630</v>
      </c>
      <c r="G93" s="305"/>
      <c r="H93" s="281" t="s">
        <v>661</v>
      </c>
      <c r="I93" s="281" t="s">
        <v>662</v>
      </c>
      <c r="J93" s="281"/>
      <c r="K93" s="295"/>
    </row>
    <row r="94" spans="2:11" s="1" customFormat="1" ht="15" customHeight="1">
      <c r="B94" s="306"/>
      <c r="C94" s="281" t="s">
        <v>663</v>
      </c>
      <c r="D94" s="281"/>
      <c r="E94" s="281"/>
      <c r="F94" s="304" t="s">
        <v>630</v>
      </c>
      <c r="G94" s="305"/>
      <c r="H94" s="281" t="s">
        <v>664</v>
      </c>
      <c r="I94" s="281" t="s">
        <v>665</v>
      </c>
      <c r="J94" s="281"/>
      <c r="K94" s="295"/>
    </row>
    <row r="95" spans="2:11" s="1" customFormat="1" ht="15" customHeight="1">
      <c r="B95" s="306"/>
      <c r="C95" s="281" t="s">
        <v>666</v>
      </c>
      <c r="D95" s="281"/>
      <c r="E95" s="281"/>
      <c r="F95" s="304" t="s">
        <v>630</v>
      </c>
      <c r="G95" s="305"/>
      <c r="H95" s="281" t="s">
        <v>666</v>
      </c>
      <c r="I95" s="281" t="s">
        <v>665</v>
      </c>
      <c r="J95" s="281"/>
      <c r="K95" s="295"/>
    </row>
    <row r="96" spans="2:11" s="1" customFormat="1" ht="15" customHeight="1">
      <c r="B96" s="306"/>
      <c r="C96" s="281" t="s">
        <v>37</v>
      </c>
      <c r="D96" s="281"/>
      <c r="E96" s="281"/>
      <c r="F96" s="304" t="s">
        <v>630</v>
      </c>
      <c r="G96" s="305"/>
      <c r="H96" s="281" t="s">
        <v>667</v>
      </c>
      <c r="I96" s="281" t="s">
        <v>665</v>
      </c>
      <c r="J96" s="281"/>
      <c r="K96" s="295"/>
    </row>
    <row r="97" spans="2:11" s="1" customFormat="1" ht="15" customHeight="1">
      <c r="B97" s="306"/>
      <c r="C97" s="281" t="s">
        <v>47</v>
      </c>
      <c r="D97" s="281"/>
      <c r="E97" s="281"/>
      <c r="F97" s="304" t="s">
        <v>630</v>
      </c>
      <c r="G97" s="305"/>
      <c r="H97" s="281" t="s">
        <v>668</v>
      </c>
      <c r="I97" s="281" t="s">
        <v>665</v>
      </c>
      <c r="J97" s="281"/>
      <c r="K97" s="295"/>
    </row>
    <row r="98" spans="2:11" s="1" customFormat="1" ht="15" customHeight="1">
      <c r="B98" s="309"/>
      <c r="C98" s="310"/>
      <c r="D98" s="310"/>
      <c r="E98" s="310"/>
      <c r="F98" s="310"/>
      <c r="G98" s="310"/>
      <c r="H98" s="310"/>
      <c r="I98" s="310"/>
      <c r="J98" s="310"/>
      <c r="K98" s="311"/>
    </row>
    <row r="99" spans="2:11" s="1" customFormat="1" ht="18.75" customHeight="1">
      <c r="B99" s="312"/>
      <c r="C99" s="313"/>
      <c r="D99" s="313"/>
      <c r="E99" s="313"/>
      <c r="F99" s="313"/>
      <c r="G99" s="313"/>
      <c r="H99" s="313"/>
      <c r="I99" s="313"/>
      <c r="J99" s="313"/>
      <c r="K99" s="312"/>
    </row>
    <row r="100" spans="2:11" s="1" customFormat="1" ht="18.75" customHeight="1"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</row>
    <row r="101" spans="2:11" s="1" customFormat="1" ht="7.5" customHeight="1">
      <c r="B101" s="290"/>
      <c r="C101" s="291"/>
      <c r="D101" s="291"/>
      <c r="E101" s="291"/>
      <c r="F101" s="291"/>
      <c r="G101" s="291"/>
      <c r="H101" s="291"/>
      <c r="I101" s="291"/>
      <c r="J101" s="291"/>
      <c r="K101" s="292"/>
    </row>
    <row r="102" spans="2:11" s="1" customFormat="1" ht="45" customHeight="1">
      <c r="B102" s="293"/>
      <c r="C102" s="294" t="s">
        <v>669</v>
      </c>
      <c r="D102" s="294"/>
      <c r="E102" s="294"/>
      <c r="F102" s="294"/>
      <c r="G102" s="294"/>
      <c r="H102" s="294"/>
      <c r="I102" s="294"/>
      <c r="J102" s="294"/>
      <c r="K102" s="295"/>
    </row>
    <row r="103" spans="2:11" s="1" customFormat="1" ht="17.25" customHeight="1">
      <c r="B103" s="293"/>
      <c r="C103" s="296" t="s">
        <v>624</v>
      </c>
      <c r="D103" s="296"/>
      <c r="E103" s="296"/>
      <c r="F103" s="296" t="s">
        <v>625</v>
      </c>
      <c r="G103" s="297"/>
      <c r="H103" s="296" t="s">
        <v>53</v>
      </c>
      <c r="I103" s="296" t="s">
        <v>56</v>
      </c>
      <c r="J103" s="296" t="s">
        <v>626</v>
      </c>
      <c r="K103" s="295"/>
    </row>
    <row r="104" spans="2:11" s="1" customFormat="1" ht="17.25" customHeight="1">
      <c r="B104" s="293"/>
      <c r="C104" s="298" t="s">
        <v>627</v>
      </c>
      <c r="D104" s="298"/>
      <c r="E104" s="298"/>
      <c r="F104" s="299" t="s">
        <v>628</v>
      </c>
      <c r="G104" s="300"/>
      <c r="H104" s="298"/>
      <c r="I104" s="298"/>
      <c r="J104" s="298" t="s">
        <v>629</v>
      </c>
      <c r="K104" s="295"/>
    </row>
    <row r="105" spans="2:11" s="1" customFormat="1" ht="5.25" customHeight="1">
      <c r="B105" s="293"/>
      <c r="C105" s="296"/>
      <c r="D105" s="296"/>
      <c r="E105" s="296"/>
      <c r="F105" s="296"/>
      <c r="G105" s="314"/>
      <c r="H105" s="296"/>
      <c r="I105" s="296"/>
      <c r="J105" s="296"/>
      <c r="K105" s="295"/>
    </row>
    <row r="106" spans="2:11" s="1" customFormat="1" ht="15" customHeight="1">
      <c r="B106" s="293"/>
      <c r="C106" s="281" t="s">
        <v>52</v>
      </c>
      <c r="D106" s="303"/>
      <c r="E106" s="303"/>
      <c r="F106" s="304" t="s">
        <v>630</v>
      </c>
      <c r="G106" s="281"/>
      <c r="H106" s="281" t="s">
        <v>670</v>
      </c>
      <c r="I106" s="281" t="s">
        <v>632</v>
      </c>
      <c r="J106" s="281">
        <v>20</v>
      </c>
      <c r="K106" s="295"/>
    </row>
    <row r="107" spans="2:11" s="1" customFormat="1" ht="15" customHeight="1">
      <c r="B107" s="293"/>
      <c r="C107" s="281" t="s">
        <v>633</v>
      </c>
      <c r="D107" s="281"/>
      <c r="E107" s="281"/>
      <c r="F107" s="304" t="s">
        <v>630</v>
      </c>
      <c r="G107" s="281"/>
      <c r="H107" s="281" t="s">
        <v>670</v>
      </c>
      <c r="I107" s="281" t="s">
        <v>632</v>
      </c>
      <c r="J107" s="281">
        <v>120</v>
      </c>
      <c r="K107" s="295"/>
    </row>
    <row r="108" spans="2:11" s="1" customFormat="1" ht="15" customHeight="1">
      <c r="B108" s="306"/>
      <c r="C108" s="281" t="s">
        <v>635</v>
      </c>
      <c r="D108" s="281"/>
      <c r="E108" s="281"/>
      <c r="F108" s="304" t="s">
        <v>636</v>
      </c>
      <c r="G108" s="281"/>
      <c r="H108" s="281" t="s">
        <v>670</v>
      </c>
      <c r="I108" s="281" t="s">
        <v>632</v>
      </c>
      <c r="J108" s="281">
        <v>50</v>
      </c>
      <c r="K108" s="295"/>
    </row>
    <row r="109" spans="2:11" s="1" customFormat="1" ht="15" customHeight="1">
      <c r="B109" s="306"/>
      <c r="C109" s="281" t="s">
        <v>638</v>
      </c>
      <c r="D109" s="281"/>
      <c r="E109" s="281"/>
      <c r="F109" s="304" t="s">
        <v>630</v>
      </c>
      <c r="G109" s="281"/>
      <c r="H109" s="281" t="s">
        <v>670</v>
      </c>
      <c r="I109" s="281" t="s">
        <v>640</v>
      </c>
      <c r="J109" s="281"/>
      <c r="K109" s="295"/>
    </row>
    <row r="110" spans="2:11" s="1" customFormat="1" ht="15" customHeight="1">
      <c r="B110" s="306"/>
      <c r="C110" s="281" t="s">
        <v>649</v>
      </c>
      <c r="D110" s="281"/>
      <c r="E110" s="281"/>
      <c r="F110" s="304" t="s">
        <v>636</v>
      </c>
      <c r="G110" s="281"/>
      <c r="H110" s="281" t="s">
        <v>670</v>
      </c>
      <c r="I110" s="281" t="s">
        <v>632</v>
      </c>
      <c r="J110" s="281">
        <v>50</v>
      </c>
      <c r="K110" s="295"/>
    </row>
    <row r="111" spans="2:11" s="1" customFormat="1" ht="15" customHeight="1">
      <c r="B111" s="306"/>
      <c r="C111" s="281" t="s">
        <v>657</v>
      </c>
      <c r="D111" s="281"/>
      <c r="E111" s="281"/>
      <c r="F111" s="304" t="s">
        <v>636</v>
      </c>
      <c r="G111" s="281"/>
      <c r="H111" s="281" t="s">
        <v>670</v>
      </c>
      <c r="I111" s="281" t="s">
        <v>632</v>
      </c>
      <c r="J111" s="281">
        <v>50</v>
      </c>
      <c r="K111" s="295"/>
    </row>
    <row r="112" spans="2:11" s="1" customFormat="1" ht="15" customHeight="1">
      <c r="B112" s="306"/>
      <c r="C112" s="281" t="s">
        <v>655</v>
      </c>
      <c r="D112" s="281"/>
      <c r="E112" s="281"/>
      <c r="F112" s="304" t="s">
        <v>636</v>
      </c>
      <c r="G112" s="281"/>
      <c r="H112" s="281" t="s">
        <v>670</v>
      </c>
      <c r="I112" s="281" t="s">
        <v>632</v>
      </c>
      <c r="J112" s="281">
        <v>50</v>
      </c>
      <c r="K112" s="295"/>
    </row>
    <row r="113" spans="2:11" s="1" customFormat="1" ht="15" customHeight="1">
      <c r="B113" s="306"/>
      <c r="C113" s="281" t="s">
        <v>52</v>
      </c>
      <c r="D113" s="281"/>
      <c r="E113" s="281"/>
      <c r="F113" s="304" t="s">
        <v>630</v>
      </c>
      <c r="G113" s="281"/>
      <c r="H113" s="281" t="s">
        <v>671</v>
      </c>
      <c r="I113" s="281" t="s">
        <v>632</v>
      </c>
      <c r="J113" s="281">
        <v>20</v>
      </c>
      <c r="K113" s="295"/>
    </row>
    <row r="114" spans="2:11" s="1" customFormat="1" ht="15" customHeight="1">
      <c r="B114" s="306"/>
      <c r="C114" s="281" t="s">
        <v>672</v>
      </c>
      <c r="D114" s="281"/>
      <c r="E114" s="281"/>
      <c r="F114" s="304" t="s">
        <v>630</v>
      </c>
      <c r="G114" s="281"/>
      <c r="H114" s="281" t="s">
        <v>673</v>
      </c>
      <c r="I114" s="281" t="s">
        <v>632</v>
      </c>
      <c r="J114" s="281">
        <v>120</v>
      </c>
      <c r="K114" s="295"/>
    </row>
    <row r="115" spans="2:11" s="1" customFormat="1" ht="15" customHeight="1">
      <c r="B115" s="306"/>
      <c r="C115" s="281" t="s">
        <v>37</v>
      </c>
      <c r="D115" s="281"/>
      <c r="E115" s="281"/>
      <c r="F115" s="304" t="s">
        <v>630</v>
      </c>
      <c r="G115" s="281"/>
      <c r="H115" s="281" t="s">
        <v>674</v>
      </c>
      <c r="I115" s="281" t="s">
        <v>665</v>
      </c>
      <c r="J115" s="281"/>
      <c r="K115" s="295"/>
    </row>
    <row r="116" spans="2:11" s="1" customFormat="1" ht="15" customHeight="1">
      <c r="B116" s="306"/>
      <c r="C116" s="281" t="s">
        <v>47</v>
      </c>
      <c r="D116" s="281"/>
      <c r="E116" s="281"/>
      <c r="F116" s="304" t="s">
        <v>630</v>
      </c>
      <c r="G116" s="281"/>
      <c r="H116" s="281" t="s">
        <v>675</v>
      </c>
      <c r="I116" s="281" t="s">
        <v>665</v>
      </c>
      <c r="J116" s="281"/>
      <c r="K116" s="295"/>
    </row>
    <row r="117" spans="2:11" s="1" customFormat="1" ht="15" customHeight="1">
      <c r="B117" s="306"/>
      <c r="C117" s="281" t="s">
        <v>56</v>
      </c>
      <c r="D117" s="281"/>
      <c r="E117" s="281"/>
      <c r="F117" s="304" t="s">
        <v>630</v>
      </c>
      <c r="G117" s="281"/>
      <c r="H117" s="281" t="s">
        <v>676</v>
      </c>
      <c r="I117" s="281" t="s">
        <v>677</v>
      </c>
      <c r="J117" s="281"/>
      <c r="K117" s="295"/>
    </row>
    <row r="118" spans="2:11" s="1" customFormat="1" ht="15" customHeight="1">
      <c r="B118" s="309"/>
      <c r="C118" s="315"/>
      <c r="D118" s="315"/>
      <c r="E118" s="315"/>
      <c r="F118" s="315"/>
      <c r="G118" s="315"/>
      <c r="H118" s="315"/>
      <c r="I118" s="315"/>
      <c r="J118" s="315"/>
      <c r="K118" s="311"/>
    </row>
    <row r="119" spans="2:11" s="1" customFormat="1" ht="18.75" customHeight="1">
      <c r="B119" s="316"/>
      <c r="C119" s="317"/>
      <c r="D119" s="317"/>
      <c r="E119" s="317"/>
      <c r="F119" s="318"/>
      <c r="G119" s="317"/>
      <c r="H119" s="317"/>
      <c r="I119" s="317"/>
      <c r="J119" s="317"/>
      <c r="K119" s="316"/>
    </row>
    <row r="120" spans="2:11" s="1" customFormat="1" ht="18.75" customHeight="1"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</row>
    <row r="121" spans="2:11" s="1" customFormat="1" ht="7.5" customHeight="1">
      <c r="B121" s="319"/>
      <c r="C121" s="320"/>
      <c r="D121" s="320"/>
      <c r="E121" s="320"/>
      <c r="F121" s="320"/>
      <c r="G121" s="320"/>
      <c r="H121" s="320"/>
      <c r="I121" s="320"/>
      <c r="J121" s="320"/>
      <c r="K121" s="321"/>
    </row>
    <row r="122" spans="2:11" s="1" customFormat="1" ht="45" customHeight="1">
      <c r="B122" s="322"/>
      <c r="C122" s="272" t="s">
        <v>678</v>
      </c>
      <c r="D122" s="272"/>
      <c r="E122" s="272"/>
      <c r="F122" s="272"/>
      <c r="G122" s="272"/>
      <c r="H122" s="272"/>
      <c r="I122" s="272"/>
      <c r="J122" s="272"/>
      <c r="K122" s="323"/>
    </row>
    <row r="123" spans="2:11" s="1" customFormat="1" ht="17.25" customHeight="1">
      <c r="B123" s="324"/>
      <c r="C123" s="296" t="s">
        <v>624</v>
      </c>
      <c r="D123" s="296"/>
      <c r="E123" s="296"/>
      <c r="F123" s="296" t="s">
        <v>625</v>
      </c>
      <c r="G123" s="297"/>
      <c r="H123" s="296" t="s">
        <v>53</v>
      </c>
      <c r="I123" s="296" t="s">
        <v>56</v>
      </c>
      <c r="J123" s="296" t="s">
        <v>626</v>
      </c>
      <c r="K123" s="325"/>
    </row>
    <row r="124" spans="2:11" s="1" customFormat="1" ht="17.25" customHeight="1">
      <c r="B124" s="324"/>
      <c r="C124" s="298" t="s">
        <v>627</v>
      </c>
      <c r="D124" s="298"/>
      <c r="E124" s="298"/>
      <c r="F124" s="299" t="s">
        <v>628</v>
      </c>
      <c r="G124" s="300"/>
      <c r="H124" s="298"/>
      <c r="I124" s="298"/>
      <c r="J124" s="298" t="s">
        <v>629</v>
      </c>
      <c r="K124" s="325"/>
    </row>
    <row r="125" spans="2:11" s="1" customFormat="1" ht="5.25" customHeight="1">
      <c r="B125" s="326"/>
      <c r="C125" s="301"/>
      <c r="D125" s="301"/>
      <c r="E125" s="301"/>
      <c r="F125" s="301"/>
      <c r="G125" s="327"/>
      <c r="H125" s="301"/>
      <c r="I125" s="301"/>
      <c r="J125" s="301"/>
      <c r="K125" s="328"/>
    </row>
    <row r="126" spans="2:11" s="1" customFormat="1" ht="15" customHeight="1">
      <c r="B126" s="326"/>
      <c r="C126" s="281" t="s">
        <v>633</v>
      </c>
      <c r="D126" s="303"/>
      <c r="E126" s="303"/>
      <c r="F126" s="304" t="s">
        <v>630</v>
      </c>
      <c r="G126" s="281"/>
      <c r="H126" s="281" t="s">
        <v>670</v>
      </c>
      <c r="I126" s="281" t="s">
        <v>632</v>
      </c>
      <c r="J126" s="281">
        <v>120</v>
      </c>
      <c r="K126" s="329"/>
    </row>
    <row r="127" spans="2:11" s="1" customFormat="1" ht="15" customHeight="1">
      <c r="B127" s="326"/>
      <c r="C127" s="281" t="s">
        <v>679</v>
      </c>
      <c r="D127" s="281"/>
      <c r="E127" s="281"/>
      <c r="F127" s="304" t="s">
        <v>630</v>
      </c>
      <c r="G127" s="281"/>
      <c r="H127" s="281" t="s">
        <v>680</v>
      </c>
      <c r="I127" s="281" t="s">
        <v>632</v>
      </c>
      <c r="J127" s="281" t="s">
        <v>681</v>
      </c>
      <c r="K127" s="329"/>
    </row>
    <row r="128" spans="2:11" s="1" customFormat="1" ht="15" customHeight="1">
      <c r="B128" s="326"/>
      <c r="C128" s="281" t="s">
        <v>578</v>
      </c>
      <c r="D128" s="281"/>
      <c r="E128" s="281"/>
      <c r="F128" s="304" t="s">
        <v>630</v>
      </c>
      <c r="G128" s="281"/>
      <c r="H128" s="281" t="s">
        <v>682</v>
      </c>
      <c r="I128" s="281" t="s">
        <v>632</v>
      </c>
      <c r="J128" s="281" t="s">
        <v>681</v>
      </c>
      <c r="K128" s="329"/>
    </row>
    <row r="129" spans="2:11" s="1" customFormat="1" ht="15" customHeight="1">
      <c r="B129" s="326"/>
      <c r="C129" s="281" t="s">
        <v>641</v>
      </c>
      <c r="D129" s="281"/>
      <c r="E129" s="281"/>
      <c r="F129" s="304" t="s">
        <v>636</v>
      </c>
      <c r="G129" s="281"/>
      <c r="H129" s="281" t="s">
        <v>642</v>
      </c>
      <c r="I129" s="281" t="s">
        <v>632</v>
      </c>
      <c r="J129" s="281">
        <v>15</v>
      </c>
      <c r="K129" s="329"/>
    </row>
    <row r="130" spans="2:11" s="1" customFormat="1" ht="15" customHeight="1">
      <c r="B130" s="326"/>
      <c r="C130" s="307" t="s">
        <v>643</v>
      </c>
      <c r="D130" s="307"/>
      <c r="E130" s="307"/>
      <c r="F130" s="308" t="s">
        <v>636</v>
      </c>
      <c r="G130" s="307"/>
      <c r="H130" s="307" t="s">
        <v>644</v>
      </c>
      <c r="I130" s="307" t="s">
        <v>632</v>
      </c>
      <c r="J130" s="307">
        <v>15</v>
      </c>
      <c r="K130" s="329"/>
    </row>
    <row r="131" spans="2:11" s="1" customFormat="1" ht="15" customHeight="1">
      <c r="B131" s="326"/>
      <c r="C131" s="307" t="s">
        <v>645</v>
      </c>
      <c r="D131" s="307"/>
      <c r="E131" s="307"/>
      <c r="F131" s="308" t="s">
        <v>636</v>
      </c>
      <c r="G131" s="307"/>
      <c r="H131" s="307" t="s">
        <v>646</v>
      </c>
      <c r="I131" s="307" t="s">
        <v>632</v>
      </c>
      <c r="J131" s="307">
        <v>20</v>
      </c>
      <c r="K131" s="329"/>
    </row>
    <row r="132" spans="2:11" s="1" customFormat="1" ht="15" customHeight="1">
      <c r="B132" s="326"/>
      <c r="C132" s="307" t="s">
        <v>647</v>
      </c>
      <c r="D132" s="307"/>
      <c r="E132" s="307"/>
      <c r="F132" s="308" t="s">
        <v>636</v>
      </c>
      <c r="G132" s="307"/>
      <c r="H132" s="307" t="s">
        <v>648</v>
      </c>
      <c r="I132" s="307" t="s">
        <v>632</v>
      </c>
      <c r="J132" s="307">
        <v>20</v>
      </c>
      <c r="K132" s="329"/>
    </row>
    <row r="133" spans="2:11" s="1" customFormat="1" ht="15" customHeight="1">
      <c r="B133" s="326"/>
      <c r="C133" s="281" t="s">
        <v>635</v>
      </c>
      <c r="D133" s="281"/>
      <c r="E133" s="281"/>
      <c r="F133" s="304" t="s">
        <v>636</v>
      </c>
      <c r="G133" s="281"/>
      <c r="H133" s="281" t="s">
        <v>670</v>
      </c>
      <c r="I133" s="281" t="s">
        <v>632</v>
      </c>
      <c r="J133" s="281">
        <v>50</v>
      </c>
      <c r="K133" s="329"/>
    </row>
    <row r="134" spans="2:11" s="1" customFormat="1" ht="15" customHeight="1">
      <c r="B134" s="326"/>
      <c r="C134" s="281" t="s">
        <v>649</v>
      </c>
      <c r="D134" s="281"/>
      <c r="E134" s="281"/>
      <c r="F134" s="304" t="s">
        <v>636</v>
      </c>
      <c r="G134" s="281"/>
      <c r="H134" s="281" t="s">
        <v>670</v>
      </c>
      <c r="I134" s="281" t="s">
        <v>632</v>
      </c>
      <c r="J134" s="281">
        <v>50</v>
      </c>
      <c r="K134" s="329"/>
    </row>
    <row r="135" spans="2:11" s="1" customFormat="1" ht="15" customHeight="1">
      <c r="B135" s="326"/>
      <c r="C135" s="281" t="s">
        <v>655</v>
      </c>
      <c r="D135" s="281"/>
      <c r="E135" s="281"/>
      <c r="F135" s="304" t="s">
        <v>636</v>
      </c>
      <c r="G135" s="281"/>
      <c r="H135" s="281" t="s">
        <v>670</v>
      </c>
      <c r="I135" s="281" t="s">
        <v>632</v>
      </c>
      <c r="J135" s="281">
        <v>50</v>
      </c>
      <c r="K135" s="329"/>
    </row>
    <row r="136" spans="2:11" s="1" customFormat="1" ht="15" customHeight="1">
      <c r="B136" s="326"/>
      <c r="C136" s="281" t="s">
        <v>657</v>
      </c>
      <c r="D136" s="281"/>
      <c r="E136" s="281"/>
      <c r="F136" s="304" t="s">
        <v>636</v>
      </c>
      <c r="G136" s="281"/>
      <c r="H136" s="281" t="s">
        <v>670</v>
      </c>
      <c r="I136" s="281" t="s">
        <v>632</v>
      </c>
      <c r="J136" s="281">
        <v>50</v>
      </c>
      <c r="K136" s="329"/>
    </row>
    <row r="137" spans="2:11" s="1" customFormat="1" ht="15" customHeight="1">
      <c r="B137" s="326"/>
      <c r="C137" s="281" t="s">
        <v>658</v>
      </c>
      <c r="D137" s="281"/>
      <c r="E137" s="281"/>
      <c r="F137" s="304" t="s">
        <v>636</v>
      </c>
      <c r="G137" s="281"/>
      <c r="H137" s="281" t="s">
        <v>683</v>
      </c>
      <c r="I137" s="281" t="s">
        <v>632</v>
      </c>
      <c r="J137" s="281">
        <v>255</v>
      </c>
      <c r="K137" s="329"/>
    </row>
    <row r="138" spans="2:11" s="1" customFormat="1" ht="15" customHeight="1">
      <c r="B138" s="326"/>
      <c r="C138" s="281" t="s">
        <v>660</v>
      </c>
      <c r="D138" s="281"/>
      <c r="E138" s="281"/>
      <c r="F138" s="304" t="s">
        <v>630</v>
      </c>
      <c r="G138" s="281"/>
      <c r="H138" s="281" t="s">
        <v>684</v>
      </c>
      <c r="I138" s="281" t="s">
        <v>662</v>
      </c>
      <c r="J138" s="281"/>
      <c r="K138" s="329"/>
    </row>
    <row r="139" spans="2:11" s="1" customFormat="1" ht="15" customHeight="1">
      <c r="B139" s="326"/>
      <c r="C139" s="281" t="s">
        <v>663</v>
      </c>
      <c r="D139" s="281"/>
      <c r="E139" s="281"/>
      <c r="F139" s="304" t="s">
        <v>630</v>
      </c>
      <c r="G139" s="281"/>
      <c r="H139" s="281" t="s">
        <v>685</v>
      </c>
      <c r="I139" s="281" t="s">
        <v>665</v>
      </c>
      <c r="J139" s="281"/>
      <c r="K139" s="329"/>
    </row>
    <row r="140" spans="2:11" s="1" customFormat="1" ht="15" customHeight="1">
      <c r="B140" s="326"/>
      <c r="C140" s="281" t="s">
        <v>666</v>
      </c>
      <c r="D140" s="281"/>
      <c r="E140" s="281"/>
      <c r="F140" s="304" t="s">
        <v>630</v>
      </c>
      <c r="G140" s="281"/>
      <c r="H140" s="281" t="s">
        <v>666</v>
      </c>
      <c r="I140" s="281" t="s">
        <v>665</v>
      </c>
      <c r="J140" s="281"/>
      <c r="K140" s="329"/>
    </row>
    <row r="141" spans="2:11" s="1" customFormat="1" ht="15" customHeight="1">
      <c r="B141" s="326"/>
      <c r="C141" s="281" t="s">
        <v>37</v>
      </c>
      <c r="D141" s="281"/>
      <c r="E141" s="281"/>
      <c r="F141" s="304" t="s">
        <v>630</v>
      </c>
      <c r="G141" s="281"/>
      <c r="H141" s="281" t="s">
        <v>686</v>
      </c>
      <c r="I141" s="281" t="s">
        <v>665</v>
      </c>
      <c r="J141" s="281"/>
      <c r="K141" s="329"/>
    </row>
    <row r="142" spans="2:11" s="1" customFormat="1" ht="15" customHeight="1">
      <c r="B142" s="326"/>
      <c r="C142" s="281" t="s">
        <v>687</v>
      </c>
      <c r="D142" s="281"/>
      <c r="E142" s="281"/>
      <c r="F142" s="304" t="s">
        <v>630</v>
      </c>
      <c r="G142" s="281"/>
      <c r="H142" s="281" t="s">
        <v>688</v>
      </c>
      <c r="I142" s="281" t="s">
        <v>665</v>
      </c>
      <c r="J142" s="281"/>
      <c r="K142" s="329"/>
    </row>
    <row r="143" spans="2:11" s="1" customFormat="1" ht="15" customHeight="1">
      <c r="B143" s="330"/>
      <c r="C143" s="331"/>
      <c r="D143" s="331"/>
      <c r="E143" s="331"/>
      <c r="F143" s="331"/>
      <c r="G143" s="331"/>
      <c r="H143" s="331"/>
      <c r="I143" s="331"/>
      <c r="J143" s="331"/>
      <c r="K143" s="332"/>
    </row>
    <row r="144" spans="2:11" s="1" customFormat="1" ht="18.75" customHeight="1">
      <c r="B144" s="317"/>
      <c r="C144" s="317"/>
      <c r="D144" s="317"/>
      <c r="E144" s="317"/>
      <c r="F144" s="318"/>
      <c r="G144" s="317"/>
      <c r="H144" s="317"/>
      <c r="I144" s="317"/>
      <c r="J144" s="317"/>
      <c r="K144" s="317"/>
    </row>
    <row r="145" spans="2:11" s="1" customFormat="1" ht="18.75" customHeight="1"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</row>
    <row r="146" spans="2:11" s="1" customFormat="1" ht="7.5" customHeight="1">
      <c r="B146" s="290"/>
      <c r="C146" s="291"/>
      <c r="D146" s="291"/>
      <c r="E146" s="291"/>
      <c r="F146" s="291"/>
      <c r="G146" s="291"/>
      <c r="H146" s="291"/>
      <c r="I146" s="291"/>
      <c r="J146" s="291"/>
      <c r="K146" s="292"/>
    </row>
    <row r="147" spans="2:11" s="1" customFormat="1" ht="45" customHeight="1">
      <c r="B147" s="293"/>
      <c r="C147" s="294" t="s">
        <v>689</v>
      </c>
      <c r="D147" s="294"/>
      <c r="E147" s="294"/>
      <c r="F147" s="294"/>
      <c r="G147" s="294"/>
      <c r="H147" s="294"/>
      <c r="I147" s="294"/>
      <c r="J147" s="294"/>
      <c r="K147" s="295"/>
    </row>
    <row r="148" spans="2:11" s="1" customFormat="1" ht="17.25" customHeight="1">
      <c r="B148" s="293"/>
      <c r="C148" s="296" t="s">
        <v>624</v>
      </c>
      <c r="D148" s="296"/>
      <c r="E148" s="296"/>
      <c r="F148" s="296" t="s">
        <v>625</v>
      </c>
      <c r="G148" s="297"/>
      <c r="H148" s="296" t="s">
        <v>53</v>
      </c>
      <c r="I148" s="296" t="s">
        <v>56</v>
      </c>
      <c r="J148" s="296" t="s">
        <v>626</v>
      </c>
      <c r="K148" s="295"/>
    </row>
    <row r="149" spans="2:11" s="1" customFormat="1" ht="17.25" customHeight="1">
      <c r="B149" s="293"/>
      <c r="C149" s="298" t="s">
        <v>627</v>
      </c>
      <c r="D149" s="298"/>
      <c r="E149" s="298"/>
      <c r="F149" s="299" t="s">
        <v>628</v>
      </c>
      <c r="G149" s="300"/>
      <c r="H149" s="298"/>
      <c r="I149" s="298"/>
      <c r="J149" s="298" t="s">
        <v>629</v>
      </c>
      <c r="K149" s="295"/>
    </row>
    <row r="150" spans="2:11" s="1" customFormat="1" ht="5.25" customHeight="1">
      <c r="B150" s="306"/>
      <c r="C150" s="301"/>
      <c r="D150" s="301"/>
      <c r="E150" s="301"/>
      <c r="F150" s="301"/>
      <c r="G150" s="302"/>
      <c r="H150" s="301"/>
      <c r="I150" s="301"/>
      <c r="J150" s="301"/>
      <c r="K150" s="329"/>
    </row>
    <row r="151" spans="2:11" s="1" customFormat="1" ht="15" customHeight="1">
      <c r="B151" s="306"/>
      <c r="C151" s="333" t="s">
        <v>633</v>
      </c>
      <c r="D151" s="281"/>
      <c r="E151" s="281"/>
      <c r="F151" s="334" t="s">
        <v>630</v>
      </c>
      <c r="G151" s="281"/>
      <c r="H151" s="333" t="s">
        <v>670</v>
      </c>
      <c r="I151" s="333" t="s">
        <v>632</v>
      </c>
      <c r="J151" s="333">
        <v>120</v>
      </c>
      <c r="K151" s="329"/>
    </row>
    <row r="152" spans="2:11" s="1" customFormat="1" ht="15" customHeight="1">
      <c r="B152" s="306"/>
      <c r="C152" s="333" t="s">
        <v>679</v>
      </c>
      <c r="D152" s="281"/>
      <c r="E152" s="281"/>
      <c r="F152" s="334" t="s">
        <v>630</v>
      </c>
      <c r="G152" s="281"/>
      <c r="H152" s="333" t="s">
        <v>690</v>
      </c>
      <c r="I152" s="333" t="s">
        <v>632</v>
      </c>
      <c r="J152" s="333" t="s">
        <v>681</v>
      </c>
      <c r="K152" s="329"/>
    </row>
    <row r="153" spans="2:11" s="1" customFormat="1" ht="15" customHeight="1">
      <c r="B153" s="306"/>
      <c r="C153" s="333" t="s">
        <v>578</v>
      </c>
      <c r="D153" s="281"/>
      <c r="E153" s="281"/>
      <c r="F153" s="334" t="s">
        <v>630</v>
      </c>
      <c r="G153" s="281"/>
      <c r="H153" s="333" t="s">
        <v>691</v>
      </c>
      <c r="I153" s="333" t="s">
        <v>632</v>
      </c>
      <c r="J153" s="333" t="s">
        <v>681</v>
      </c>
      <c r="K153" s="329"/>
    </row>
    <row r="154" spans="2:11" s="1" customFormat="1" ht="15" customHeight="1">
      <c r="B154" s="306"/>
      <c r="C154" s="333" t="s">
        <v>635</v>
      </c>
      <c r="D154" s="281"/>
      <c r="E154" s="281"/>
      <c r="F154" s="334" t="s">
        <v>636</v>
      </c>
      <c r="G154" s="281"/>
      <c r="H154" s="333" t="s">
        <v>670</v>
      </c>
      <c r="I154" s="333" t="s">
        <v>632</v>
      </c>
      <c r="J154" s="333">
        <v>50</v>
      </c>
      <c r="K154" s="329"/>
    </row>
    <row r="155" spans="2:11" s="1" customFormat="1" ht="15" customHeight="1">
      <c r="B155" s="306"/>
      <c r="C155" s="333" t="s">
        <v>638</v>
      </c>
      <c r="D155" s="281"/>
      <c r="E155" s="281"/>
      <c r="F155" s="334" t="s">
        <v>630</v>
      </c>
      <c r="G155" s="281"/>
      <c r="H155" s="333" t="s">
        <v>670</v>
      </c>
      <c r="I155" s="333" t="s">
        <v>640</v>
      </c>
      <c r="J155" s="333"/>
      <c r="K155" s="329"/>
    </row>
    <row r="156" spans="2:11" s="1" customFormat="1" ht="15" customHeight="1">
      <c r="B156" s="306"/>
      <c r="C156" s="333" t="s">
        <v>649</v>
      </c>
      <c r="D156" s="281"/>
      <c r="E156" s="281"/>
      <c r="F156" s="334" t="s">
        <v>636</v>
      </c>
      <c r="G156" s="281"/>
      <c r="H156" s="333" t="s">
        <v>670</v>
      </c>
      <c r="I156" s="333" t="s">
        <v>632</v>
      </c>
      <c r="J156" s="333">
        <v>50</v>
      </c>
      <c r="K156" s="329"/>
    </row>
    <row r="157" spans="2:11" s="1" customFormat="1" ht="15" customHeight="1">
      <c r="B157" s="306"/>
      <c r="C157" s="333" t="s">
        <v>657</v>
      </c>
      <c r="D157" s="281"/>
      <c r="E157" s="281"/>
      <c r="F157" s="334" t="s">
        <v>636</v>
      </c>
      <c r="G157" s="281"/>
      <c r="H157" s="333" t="s">
        <v>670</v>
      </c>
      <c r="I157" s="333" t="s">
        <v>632</v>
      </c>
      <c r="J157" s="333">
        <v>50</v>
      </c>
      <c r="K157" s="329"/>
    </row>
    <row r="158" spans="2:11" s="1" customFormat="1" ht="15" customHeight="1">
      <c r="B158" s="306"/>
      <c r="C158" s="333" t="s">
        <v>655</v>
      </c>
      <c r="D158" s="281"/>
      <c r="E158" s="281"/>
      <c r="F158" s="334" t="s">
        <v>636</v>
      </c>
      <c r="G158" s="281"/>
      <c r="H158" s="333" t="s">
        <v>670</v>
      </c>
      <c r="I158" s="333" t="s">
        <v>632</v>
      </c>
      <c r="J158" s="333">
        <v>50</v>
      </c>
      <c r="K158" s="329"/>
    </row>
    <row r="159" spans="2:11" s="1" customFormat="1" ht="15" customHeight="1">
      <c r="B159" s="306"/>
      <c r="C159" s="333" t="s">
        <v>86</v>
      </c>
      <c r="D159" s="281"/>
      <c r="E159" s="281"/>
      <c r="F159" s="334" t="s">
        <v>630</v>
      </c>
      <c r="G159" s="281"/>
      <c r="H159" s="333" t="s">
        <v>692</v>
      </c>
      <c r="I159" s="333" t="s">
        <v>632</v>
      </c>
      <c r="J159" s="333" t="s">
        <v>693</v>
      </c>
      <c r="K159" s="329"/>
    </row>
    <row r="160" spans="2:11" s="1" customFormat="1" ht="15" customHeight="1">
      <c r="B160" s="306"/>
      <c r="C160" s="333" t="s">
        <v>694</v>
      </c>
      <c r="D160" s="281"/>
      <c r="E160" s="281"/>
      <c r="F160" s="334" t="s">
        <v>630</v>
      </c>
      <c r="G160" s="281"/>
      <c r="H160" s="333" t="s">
        <v>695</v>
      </c>
      <c r="I160" s="333" t="s">
        <v>665</v>
      </c>
      <c r="J160" s="333"/>
      <c r="K160" s="329"/>
    </row>
    <row r="161" spans="2:11" s="1" customFormat="1" ht="15" customHeight="1">
      <c r="B161" s="335"/>
      <c r="C161" s="315"/>
      <c r="D161" s="315"/>
      <c r="E161" s="315"/>
      <c r="F161" s="315"/>
      <c r="G161" s="315"/>
      <c r="H161" s="315"/>
      <c r="I161" s="315"/>
      <c r="J161" s="315"/>
      <c r="K161" s="336"/>
    </row>
    <row r="162" spans="2:11" s="1" customFormat="1" ht="18.75" customHeight="1">
      <c r="B162" s="317"/>
      <c r="C162" s="327"/>
      <c r="D162" s="327"/>
      <c r="E162" s="327"/>
      <c r="F162" s="337"/>
      <c r="G162" s="327"/>
      <c r="H162" s="327"/>
      <c r="I162" s="327"/>
      <c r="J162" s="327"/>
      <c r="K162" s="317"/>
    </row>
    <row r="163" spans="2:11" s="1" customFormat="1" ht="18.75" customHeight="1"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</row>
    <row r="164" spans="2:11" s="1" customFormat="1" ht="7.5" customHeight="1">
      <c r="B164" s="268"/>
      <c r="C164" s="269"/>
      <c r="D164" s="269"/>
      <c r="E164" s="269"/>
      <c r="F164" s="269"/>
      <c r="G164" s="269"/>
      <c r="H164" s="269"/>
      <c r="I164" s="269"/>
      <c r="J164" s="269"/>
      <c r="K164" s="270"/>
    </row>
    <row r="165" spans="2:11" s="1" customFormat="1" ht="45" customHeight="1">
      <c r="B165" s="271"/>
      <c r="C165" s="272" t="s">
        <v>696</v>
      </c>
      <c r="D165" s="272"/>
      <c r="E165" s="272"/>
      <c r="F165" s="272"/>
      <c r="G165" s="272"/>
      <c r="H165" s="272"/>
      <c r="I165" s="272"/>
      <c r="J165" s="272"/>
      <c r="K165" s="273"/>
    </row>
    <row r="166" spans="2:11" s="1" customFormat="1" ht="17.25" customHeight="1">
      <c r="B166" s="271"/>
      <c r="C166" s="296" t="s">
        <v>624</v>
      </c>
      <c r="D166" s="296"/>
      <c r="E166" s="296"/>
      <c r="F166" s="296" t="s">
        <v>625</v>
      </c>
      <c r="G166" s="338"/>
      <c r="H166" s="339" t="s">
        <v>53</v>
      </c>
      <c r="I166" s="339" t="s">
        <v>56</v>
      </c>
      <c r="J166" s="296" t="s">
        <v>626</v>
      </c>
      <c r="K166" s="273"/>
    </row>
    <row r="167" spans="2:11" s="1" customFormat="1" ht="17.25" customHeight="1">
      <c r="B167" s="274"/>
      <c r="C167" s="298" t="s">
        <v>627</v>
      </c>
      <c r="D167" s="298"/>
      <c r="E167" s="298"/>
      <c r="F167" s="299" t="s">
        <v>628</v>
      </c>
      <c r="G167" s="340"/>
      <c r="H167" s="341"/>
      <c r="I167" s="341"/>
      <c r="J167" s="298" t="s">
        <v>629</v>
      </c>
      <c r="K167" s="276"/>
    </row>
    <row r="168" spans="2:11" s="1" customFormat="1" ht="5.25" customHeight="1">
      <c r="B168" s="306"/>
      <c r="C168" s="301"/>
      <c r="D168" s="301"/>
      <c r="E168" s="301"/>
      <c r="F168" s="301"/>
      <c r="G168" s="302"/>
      <c r="H168" s="301"/>
      <c r="I168" s="301"/>
      <c r="J168" s="301"/>
      <c r="K168" s="329"/>
    </row>
    <row r="169" spans="2:11" s="1" customFormat="1" ht="15" customHeight="1">
      <c r="B169" s="306"/>
      <c r="C169" s="281" t="s">
        <v>633</v>
      </c>
      <c r="D169" s="281"/>
      <c r="E169" s="281"/>
      <c r="F169" s="304" t="s">
        <v>630</v>
      </c>
      <c r="G169" s="281"/>
      <c r="H169" s="281" t="s">
        <v>670</v>
      </c>
      <c r="I169" s="281" t="s">
        <v>632</v>
      </c>
      <c r="J169" s="281">
        <v>120</v>
      </c>
      <c r="K169" s="329"/>
    </row>
    <row r="170" spans="2:11" s="1" customFormat="1" ht="15" customHeight="1">
      <c r="B170" s="306"/>
      <c r="C170" s="281" t="s">
        <v>679</v>
      </c>
      <c r="D170" s="281"/>
      <c r="E170" s="281"/>
      <c r="F170" s="304" t="s">
        <v>630</v>
      </c>
      <c r="G170" s="281"/>
      <c r="H170" s="281" t="s">
        <v>680</v>
      </c>
      <c r="I170" s="281" t="s">
        <v>632</v>
      </c>
      <c r="J170" s="281" t="s">
        <v>681</v>
      </c>
      <c r="K170" s="329"/>
    </row>
    <row r="171" spans="2:11" s="1" customFormat="1" ht="15" customHeight="1">
      <c r="B171" s="306"/>
      <c r="C171" s="281" t="s">
        <v>578</v>
      </c>
      <c r="D171" s="281"/>
      <c r="E171" s="281"/>
      <c r="F171" s="304" t="s">
        <v>630</v>
      </c>
      <c r="G171" s="281"/>
      <c r="H171" s="281" t="s">
        <v>697</v>
      </c>
      <c r="I171" s="281" t="s">
        <v>632</v>
      </c>
      <c r="J171" s="281" t="s">
        <v>681</v>
      </c>
      <c r="K171" s="329"/>
    </row>
    <row r="172" spans="2:11" s="1" customFormat="1" ht="15" customHeight="1">
      <c r="B172" s="306"/>
      <c r="C172" s="281" t="s">
        <v>635</v>
      </c>
      <c r="D172" s="281"/>
      <c r="E172" s="281"/>
      <c r="F172" s="304" t="s">
        <v>636</v>
      </c>
      <c r="G172" s="281"/>
      <c r="H172" s="281" t="s">
        <v>697</v>
      </c>
      <c r="I172" s="281" t="s">
        <v>632</v>
      </c>
      <c r="J172" s="281">
        <v>50</v>
      </c>
      <c r="K172" s="329"/>
    </row>
    <row r="173" spans="2:11" s="1" customFormat="1" ht="15" customHeight="1">
      <c r="B173" s="306"/>
      <c r="C173" s="281" t="s">
        <v>638</v>
      </c>
      <c r="D173" s="281"/>
      <c r="E173" s="281"/>
      <c r="F173" s="304" t="s">
        <v>630</v>
      </c>
      <c r="G173" s="281"/>
      <c r="H173" s="281" t="s">
        <v>697</v>
      </c>
      <c r="I173" s="281" t="s">
        <v>640</v>
      </c>
      <c r="J173" s="281"/>
      <c r="K173" s="329"/>
    </row>
    <row r="174" spans="2:11" s="1" customFormat="1" ht="15" customHeight="1">
      <c r="B174" s="306"/>
      <c r="C174" s="281" t="s">
        <v>649</v>
      </c>
      <c r="D174" s="281"/>
      <c r="E174" s="281"/>
      <c r="F174" s="304" t="s">
        <v>636</v>
      </c>
      <c r="G174" s="281"/>
      <c r="H174" s="281" t="s">
        <v>697</v>
      </c>
      <c r="I174" s="281" t="s">
        <v>632</v>
      </c>
      <c r="J174" s="281">
        <v>50</v>
      </c>
      <c r="K174" s="329"/>
    </row>
    <row r="175" spans="2:11" s="1" customFormat="1" ht="15" customHeight="1">
      <c r="B175" s="306"/>
      <c r="C175" s="281" t="s">
        <v>657</v>
      </c>
      <c r="D175" s="281"/>
      <c r="E175" s="281"/>
      <c r="F175" s="304" t="s">
        <v>636</v>
      </c>
      <c r="G175" s="281"/>
      <c r="H175" s="281" t="s">
        <v>697</v>
      </c>
      <c r="I175" s="281" t="s">
        <v>632</v>
      </c>
      <c r="J175" s="281">
        <v>50</v>
      </c>
      <c r="K175" s="329"/>
    </row>
    <row r="176" spans="2:11" s="1" customFormat="1" ht="15" customHeight="1">
      <c r="B176" s="306"/>
      <c r="C176" s="281" t="s">
        <v>655</v>
      </c>
      <c r="D176" s="281"/>
      <c r="E176" s="281"/>
      <c r="F176" s="304" t="s">
        <v>636</v>
      </c>
      <c r="G176" s="281"/>
      <c r="H176" s="281" t="s">
        <v>697</v>
      </c>
      <c r="I176" s="281" t="s">
        <v>632</v>
      </c>
      <c r="J176" s="281">
        <v>50</v>
      </c>
      <c r="K176" s="329"/>
    </row>
    <row r="177" spans="2:11" s="1" customFormat="1" ht="15" customHeight="1">
      <c r="B177" s="306"/>
      <c r="C177" s="281" t="s">
        <v>96</v>
      </c>
      <c r="D177" s="281"/>
      <c r="E177" s="281"/>
      <c r="F177" s="304" t="s">
        <v>630</v>
      </c>
      <c r="G177" s="281"/>
      <c r="H177" s="281" t="s">
        <v>698</v>
      </c>
      <c r="I177" s="281" t="s">
        <v>699</v>
      </c>
      <c r="J177" s="281"/>
      <c r="K177" s="329"/>
    </row>
    <row r="178" spans="2:11" s="1" customFormat="1" ht="15" customHeight="1">
      <c r="B178" s="306"/>
      <c r="C178" s="281" t="s">
        <v>56</v>
      </c>
      <c r="D178" s="281"/>
      <c r="E178" s="281"/>
      <c r="F178" s="304" t="s">
        <v>630</v>
      </c>
      <c r="G178" s="281"/>
      <c r="H178" s="281" t="s">
        <v>700</v>
      </c>
      <c r="I178" s="281" t="s">
        <v>701</v>
      </c>
      <c r="J178" s="281">
        <v>1</v>
      </c>
      <c r="K178" s="329"/>
    </row>
    <row r="179" spans="2:11" s="1" customFormat="1" ht="15" customHeight="1">
      <c r="B179" s="306"/>
      <c r="C179" s="281" t="s">
        <v>52</v>
      </c>
      <c r="D179" s="281"/>
      <c r="E179" s="281"/>
      <c r="F179" s="304" t="s">
        <v>630</v>
      </c>
      <c r="G179" s="281"/>
      <c r="H179" s="281" t="s">
        <v>702</v>
      </c>
      <c r="I179" s="281" t="s">
        <v>632</v>
      </c>
      <c r="J179" s="281">
        <v>20</v>
      </c>
      <c r="K179" s="329"/>
    </row>
    <row r="180" spans="2:11" s="1" customFormat="1" ht="15" customHeight="1">
      <c r="B180" s="306"/>
      <c r="C180" s="281" t="s">
        <v>53</v>
      </c>
      <c r="D180" s="281"/>
      <c r="E180" s="281"/>
      <c r="F180" s="304" t="s">
        <v>630</v>
      </c>
      <c r="G180" s="281"/>
      <c r="H180" s="281" t="s">
        <v>703</v>
      </c>
      <c r="I180" s="281" t="s">
        <v>632</v>
      </c>
      <c r="J180" s="281">
        <v>255</v>
      </c>
      <c r="K180" s="329"/>
    </row>
    <row r="181" spans="2:11" s="1" customFormat="1" ht="15" customHeight="1">
      <c r="B181" s="306"/>
      <c r="C181" s="281" t="s">
        <v>97</v>
      </c>
      <c r="D181" s="281"/>
      <c r="E181" s="281"/>
      <c r="F181" s="304" t="s">
        <v>630</v>
      </c>
      <c r="G181" s="281"/>
      <c r="H181" s="281" t="s">
        <v>594</v>
      </c>
      <c r="I181" s="281" t="s">
        <v>632</v>
      </c>
      <c r="J181" s="281">
        <v>10</v>
      </c>
      <c r="K181" s="329"/>
    </row>
    <row r="182" spans="2:11" s="1" customFormat="1" ht="15" customHeight="1">
      <c r="B182" s="306"/>
      <c r="C182" s="281" t="s">
        <v>98</v>
      </c>
      <c r="D182" s="281"/>
      <c r="E182" s="281"/>
      <c r="F182" s="304" t="s">
        <v>630</v>
      </c>
      <c r="G182" s="281"/>
      <c r="H182" s="281" t="s">
        <v>704</v>
      </c>
      <c r="I182" s="281" t="s">
        <v>665</v>
      </c>
      <c r="J182" s="281"/>
      <c r="K182" s="329"/>
    </row>
    <row r="183" spans="2:11" s="1" customFormat="1" ht="15" customHeight="1">
      <c r="B183" s="306"/>
      <c r="C183" s="281" t="s">
        <v>705</v>
      </c>
      <c r="D183" s="281"/>
      <c r="E183" s="281"/>
      <c r="F183" s="304" t="s">
        <v>630</v>
      </c>
      <c r="G183" s="281"/>
      <c r="H183" s="281" t="s">
        <v>706</v>
      </c>
      <c r="I183" s="281" t="s">
        <v>665</v>
      </c>
      <c r="J183" s="281"/>
      <c r="K183" s="329"/>
    </row>
    <row r="184" spans="2:11" s="1" customFormat="1" ht="15" customHeight="1">
      <c r="B184" s="306"/>
      <c r="C184" s="281" t="s">
        <v>694</v>
      </c>
      <c r="D184" s="281"/>
      <c r="E184" s="281"/>
      <c r="F184" s="304" t="s">
        <v>630</v>
      </c>
      <c r="G184" s="281"/>
      <c r="H184" s="281" t="s">
        <v>707</v>
      </c>
      <c r="I184" s="281" t="s">
        <v>665</v>
      </c>
      <c r="J184" s="281"/>
      <c r="K184" s="329"/>
    </row>
    <row r="185" spans="2:11" s="1" customFormat="1" ht="15" customHeight="1">
      <c r="B185" s="306"/>
      <c r="C185" s="281" t="s">
        <v>100</v>
      </c>
      <c r="D185" s="281"/>
      <c r="E185" s="281"/>
      <c r="F185" s="304" t="s">
        <v>636</v>
      </c>
      <c r="G185" s="281"/>
      <c r="H185" s="281" t="s">
        <v>708</v>
      </c>
      <c r="I185" s="281" t="s">
        <v>632</v>
      </c>
      <c r="J185" s="281">
        <v>50</v>
      </c>
      <c r="K185" s="329"/>
    </row>
    <row r="186" spans="2:11" s="1" customFormat="1" ht="15" customHeight="1">
      <c r="B186" s="306"/>
      <c r="C186" s="281" t="s">
        <v>709</v>
      </c>
      <c r="D186" s="281"/>
      <c r="E186" s="281"/>
      <c r="F186" s="304" t="s">
        <v>636</v>
      </c>
      <c r="G186" s="281"/>
      <c r="H186" s="281" t="s">
        <v>710</v>
      </c>
      <c r="I186" s="281" t="s">
        <v>711</v>
      </c>
      <c r="J186" s="281"/>
      <c r="K186" s="329"/>
    </row>
    <row r="187" spans="2:11" s="1" customFormat="1" ht="15" customHeight="1">
      <c r="B187" s="306"/>
      <c r="C187" s="281" t="s">
        <v>712</v>
      </c>
      <c r="D187" s="281"/>
      <c r="E187" s="281"/>
      <c r="F187" s="304" t="s">
        <v>636</v>
      </c>
      <c r="G187" s="281"/>
      <c r="H187" s="281" t="s">
        <v>713</v>
      </c>
      <c r="I187" s="281" t="s">
        <v>711</v>
      </c>
      <c r="J187" s="281"/>
      <c r="K187" s="329"/>
    </row>
    <row r="188" spans="2:11" s="1" customFormat="1" ht="15" customHeight="1">
      <c r="B188" s="306"/>
      <c r="C188" s="281" t="s">
        <v>714</v>
      </c>
      <c r="D188" s="281"/>
      <c r="E188" s="281"/>
      <c r="F188" s="304" t="s">
        <v>636</v>
      </c>
      <c r="G188" s="281"/>
      <c r="H188" s="281" t="s">
        <v>715</v>
      </c>
      <c r="I188" s="281" t="s">
        <v>711</v>
      </c>
      <c r="J188" s="281"/>
      <c r="K188" s="329"/>
    </row>
    <row r="189" spans="2:11" s="1" customFormat="1" ht="15" customHeight="1">
      <c r="B189" s="306"/>
      <c r="C189" s="342" t="s">
        <v>716</v>
      </c>
      <c r="D189" s="281"/>
      <c r="E189" s="281"/>
      <c r="F189" s="304" t="s">
        <v>636</v>
      </c>
      <c r="G189" s="281"/>
      <c r="H189" s="281" t="s">
        <v>717</v>
      </c>
      <c r="I189" s="281" t="s">
        <v>718</v>
      </c>
      <c r="J189" s="343" t="s">
        <v>719</v>
      </c>
      <c r="K189" s="329"/>
    </row>
    <row r="190" spans="2:11" s="1" customFormat="1" ht="15" customHeight="1">
      <c r="B190" s="306"/>
      <c r="C190" s="342" t="s">
        <v>41</v>
      </c>
      <c r="D190" s="281"/>
      <c r="E190" s="281"/>
      <c r="F190" s="304" t="s">
        <v>630</v>
      </c>
      <c r="G190" s="281"/>
      <c r="H190" s="278" t="s">
        <v>720</v>
      </c>
      <c r="I190" s="281" t="s">
        <v>721</v>
      </c>
      <c r="J190" s="281"/>
      <c r="K190" s="329"/>
    </row>
    <row r="191" spans="2:11" s="1" customFormat="1" ht="15" customHeight="1">
      <c r="B191" s="306"/>
      <c r="C191" s="342" t="s">
        <v>722</v>
      </c>
      <c r="D191" s="281"/>
      <c r="E191" s="281"/>
      <c r="F191" s="304" t="s">
        <v>630</v>
      </c>
      <c r="G191" s="281"/>
      <c r="H191" s="281" t="s">
        <v>723</v>
      </c>
      <c r="I191" s="281" t="s">
        <v>665</v>
      </c>
      <c r="J191" s="281"/>
      <c r="K191" s="329"/>
    </row>
    <row r="192" spans="2:11" s="1" customFormat="1" ht="15" customHeight="1">
      <c r="B192" s="306"/>
      <c r="C192" s="342" t="s">
        <v>724</v>
      </c>
      <c r="D192" s="281"/>
      <c r="E192" s="281"/>
      <c r="F192" s="304" t="s">
        <v>630</v>
      </c>
      <c r="G192" s="281"/>
      <c r="H192" s="281" t="s">
        <v>725</v>
      </c>
      <c r="I192" s="281" t="s">
        <v>665</v>
      </c>
      <c r="J192" s="281"/>
      <c r="K192" s="329"/>
    </row>
    <row r="193" spans="2:11" s="1" customFormat="1" ht="15" customHeight="1">
      <c r="B193" s="306"/>
      <c r="C193" s="342" t="s">
        <v>726</v>
      </c>
      <c r="D193" s="281"/>
      <c r="E193" s="281"/>
      <c r="F193" s="304" t="s">
        <v>636</v>
      </c>
      <c r="G193" s="281"/>
      <c r="H193" s="281" t="s">
        <v>727</v>
      </c>
      <c r="I193" s="281" t="s">
        <v>665</v>
      </c>
      <c r="J193" s="281"/>
      <c r="K193" s="329"/>
    </row>
    <row r="194" spans="2:11" s="1" customFormat="1" ht="15" customHeight="1">
      <c r="B194" s="335"/>
      <c r="C194" s="344"/>
      <c r="D194" s="315"/>
      <c r="E194" s="315"/>
      <c r="F194" s="315"/>
      <c r="G194" s="315"/>
      <c r="H194" s="315"/>
      <c r="I194" s="315"/>
      <c r="J194" s="315"/>
      <c r="K194" s="336"/>
    </row>
    <row r="195" spans="2:11" s="1" customFormat="1" ht="18.75" customHeight="1">
      <c r="B195" s="317"/>
      <c r="C195" s="327"/>
      <c r="D195" s="327"/>
      <c r="E195" s="327"/>
      <c r="F195" s="337"/>
      <c r="G195" s="327"/>
      <c r="H195" s="327"/>
      <c r="I195" s="327"/>
      <c r="J195" s="327"/>
      <c r="K195" s="317"/>
    </row>
    <row r="196" spans="2:11" s="1" customFormat="1" ht="18.75" customHeight="1">
      <c r="B196" s="317"/>
      <c r="C196" s="327"/>
      <c r="D196" s="327"/>
      <c r="E196" s="327"/>
      <c r="F196" s="337"/>
      <c r="G196" s="327"/>
      <c r="H196" s="327"/>
      <c r="I196" s="327"/>
      <c r="J196" s="327"/>
      <c r="K196" s="317"/>
    </row>
    <row r="197" spans="2:11" s="1" customFormat="1" ht="18.75" customHeight="1"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</row>
    <row r="198" spans="2:11" s="1" customFormat="1" ht="13.5">
      <c r="B198" s="268"/>
      <c r="C198" s="269"/>
      <c r="D198" s="269"/>
      <c r="E198" s="269"/>
      <c r="F198" s="269"/>
      <c r="G198" s="269"/>
      <c r="H198" s="269"/>
      <c r="I198" s="269"/>
      <c r="J198" s="269"/>
      <c r="K198" s="270"/>
    </row>
    <row r="199" spans="2:11" s="1" customFormat="1" ht="21">
      <c r="B199" s="271"/>
      <c r="C199" s="272" t="s">
        <v>728</v>
      </c>
      <c r="D199" s="272"/>
      <c r="E199" s="272"/>
      <c r="F199" s="272"/>
      <c r="G199" s="272"/>
      <c r="H199" s="272"/>
      <c r="I199" s="272"/>
      <c r="J199" s="272"/>
      <c r="K199" s="273"/>
    </row>
    <row r="200" spans="2:11" s="1" customFormat="1" ht="25.5" customHeight="1">
      <c r="B200" s="271"/>
      <c r="C200" s="345" t="s">
        <v>729</v>
      </c>
      <c r="D200" s="345"/>
      <c r="E200" s="345"/>
      <c r="F200" s="345" t="s">
        <v>730</v>
      </c>
      <c r="G200" s="346"/>
      <c r="H200" s="345" t="s">
        <v>731</v>
      </c>
      <c r="I200" s="345"/>
      <c r="J200" s="345"/>
      <c r="K200" s="273"/>
    </row>
    <row r="201" spans="2:11" s="1" customFormat="1" ht="5.25" customHeight="1">
      <c r="B201" s="306"/>
      <c r="C201" s="301"/>
      <c r="D201" s="301"/>
      <c r="E201" s="301"/>
      <c r="F201" s="301"/>
      <c r="G201" s="327"/>
      <c r="H201" s="301"/>
      <c r="I201" s="301"/>
      <c r="J201" s="301"/>
      <c r="K201" s="329"/>
    </row>
    <row r="202" spans="2:11" s="1" customFormat="1" ht="15" customHeight="1">
      <c r="B202" s="306"/>
      <c r="C202" s="281" t="s">
        <v>721</v>
      </c>
      <c r="D202" s="281"/>
      <c r="E202" s="281"/>
      <c r="F202" s="304" t="s">
        <v>42</v>
      </c>
      <c r="G202" s="281"/>
      <c r="H202" s="281" t="s">
        <v>732</v>
      </c>
      <c r="I202" s="281"/>
      <c r="J202" s="281"/>
      <c r="K202" s="329"/>
    </row>
    <row r="203" spans="2:11" s="1" customFormat="1" ht="15" customHeight="1">
      <c r="B203" s="306"/>
      <c r="C203" s="281"/>
      <c r="D203" s="281"/>
      <c r="E203" s="281"/>
      <c r="F203" s="304" t="s">
        <v>43</v>
      </c>
      <c r="G203" s="281"/>
      <c r="H203" s="281" t="s">
        <v>733</v>
      </c>
      <c r="I203" s="281"/>
      <c r="J203" s="281"/>
      <c r="K203" s="329"/>
    </row>
    <row r="204" spans="2:11" s="1" customFormat="1" ht="15" customHeight="1">
      <c r="B204" s="306"/>
      <c r="C204" s="281"/>
      <c r="D204" s="281"/>
      <c r="E204" s="281"/>
      <c r="F204" s="304" t="s">
        <v>46</v>
      </c>
      <c r="G204" s="281"/>
      <c r="H204" s="281" t="s">
        <v>734</v>
      </c>
      <c r="I204" s="281"/>
      <c r="J204" s="281"/>
      <c r="K204" s="329"/>
    </row>
    <row r="205" spans="2:11" s="1" customFormat="1" ht="15" customHeight="1">
      <c r="B205" s="306"/>
      <c r="C205" s="281"/>
      <c r="D205" s="281"/>
      <c r="E205" s="281"/>
      <c r="F205" s="304" t="s">
        <v>44</v>
      </c>
      <c r="G205" s="281"/>
      <c r="H205" s="281" t="s">
        <v>735</v>
      </c>
      <c r="I205" s="281"/>
      <c r="J205" s="281"/>
      <c r="K205" s="329"/>
    </row>
    <row r="206" spans="2:11" s="1" customFormat="1" ht="15" customHeight="1">
      <c r="B206" s="306"/>
      <c r="C206" s="281"/>
      <c r="D206" s="281"/>
      <c r="E206" s="281"/>
      <c r="F206" s="304" t="s">
        <v>45</v>
      </c>
      <c r="G206" s="281"/>
      <c r="H206" s="281" t="s">
        <v>736</v>
      </c>
      <c r="I206" s="281"/>
      <c r="J206" s="281"/>
      <c r="K206" s="329"/>
    </row>
    <row r="207" spans="2:11" s="1" customFormat="1" ht="15" customHeight="1">
      <c r="B207" s="306"/>
      <c r="C207" s="281"/>
      <c r="D207" s="281"/>
      <c r="E207" s="281"/>
      <c r="F207" s="304"/>
      <c r="G207" s="281"/>
      <c r="H207" s="281"/>
      <c r="I207" s="281"/>
      <c r="J207" s="281"/>
      <c r="K207" s="329"/>
    </row>
    <row r="208" spans="2:11" s="1" customFormat="1" ht="15" customHeight="1">
      <c r="B208" s="306"/>
      <c r="C208" s="281" t="s">
        <v>677</v>
      </c>
      <c r="D208" s="281"/>
      <c r="E208" s="281"/>
      <c r="F208" s="304" t="s">
        <v>78</v>
      </c>
      <c r="G208" s="281"/>
      <c r="H208" s="281" t="s">
        <v>737</v>
      </c>
      <c r="I208" s="281"/>
      <c r="J208" s="281"/>
      <c r="K208" s="329"/>
    </row>
    <row r="209" spans="2:11" s="1" customFormat="1" ht="15" customHeight="1">
      <c r="B209" s="306"/>
      <c r="C209" s="281"/>
      <c r="D209" s="281"/>
      <c r="E209" s="281"/>
      <c r="F209" s="304" t="s">
        <v>572</v>
      </c>
      <c r="G209" s="281"/>
      <c r="H209" s="281" t="s">
        <v>573</v>
      </c>
      <c r="I209" s="281"/>
      <c r="J209" s="281"/>
      <c r="K209" s="329"/>
    </row>
    <row r="210" spans="2:11" s="1" customFormat="1" ht="15" customHeight="1">
      <c r="B210" s="306"/>
      <c r="C210" s="281"/>
      <c r="D210" s="281"/>
      <c r="E210" s="281"/>
      <c r="F210" s="304" t="s">
        <v>570</v>
      </c>
      <c r="G210" s="281"/>
      <c r="H210" s="281" t="s">
        <v>738</v>
      </c>
      <c r="I210" s="281"/>
      <c r="J210" s="281"/>
      <c r="K210" s="329"/>
    </row>
    <row r="211" spans="2:11" s="1" customFormat="1" ht="15" customHeight="1">
      <c r="B211" s="347"/>
      <c r="C211" s="281"/>
      <c r="D211" s="281"/>
      <c r="E211" s="281"/>
      <c r="F211" s="304" t="s">
        <v>574</v>
      </c>
      <c r="G211" s="342"/>
      <c r="H211" s="333" t="s">
        <v>575</v>
      </c>
      <c r="I211" s="333"/>
      <c r="J211" s="333"/>
      <c r="K211" s="348"/>
    </row>
    <row r="212" spans="2:11" s="1" customFormat="1" ht="15" customHeight="1">
      <c r="B212" s="347"/>
      <c r="C212" s="281"/>
      <c r="D212" s="281"/>
      <c r="E212" s="281"/>
      <c r="F212" s="304" t="s">
        <v>576</v>
      </c>
      <c r="G212" s="342"/>
      <c r="H212" s="333" t="s">
        <v>739</v>
      </c>
      <c r="I212" s="333"/>
      <c r="J212" s="333"/>
      <c r="K212" s="348"/>
    </row>
    <row r="213" spans="2:11" s="1" customFormat="1" ht="15" customHeight="1">
      <c r="B213" s="347"/>
      <c r="C213" s="281"/>
      <c r="D213" s="281"/>
      <c r="E213" s="281"/>
      <c r="F213" s="304"/>
      <c r="G213" s="342"/>
      <c r="H213" s="333"/>
      <c r="I213" s="333"/>
      <c r="J213" s="333"/>
      <c r="K213" s="348"/>
    </row>
    <row r="214" spans="2:11" s="1" customFormat="1" ht="15" customHeight="1">
      <c r="B214" s="347"/>
      <c r="C214" s="281" t="s">
        <v>701</v>
      </c>
      <c r="D214" s="281"/>
      <c r="E214" s="281"/>
      <c r="F214" s="304">
        <v>1</v>
      </c>
      <c r="G214" s="342"/>
      <c r="H214" s="333" t="s">
        <v>740</v>
      </c>
      <c r="I214" s="333"/>
      <c r="J214" s="333"/>
      <c r="K214" s="348"/>
    </row>
    <row r="215" spans="2:11" s="1" customFormat="1" ht="15" customHeight="1">
      <c r="B215" s="347"/>
      <c r="C215" s="281"/>
      <c r="D215" s="281"/>
      <c r="E215" s="281"/>
      <c r="F215" s="304">
        <v>2</v>
      </c>
      <c r="G215" s="342"/>
      <c r="H215" s="333" t="s">
        <v>741</v>
      </c>
      <c r="I215" s="333"/>
      <c r="J215" s="333"/>
      <c r="K215" s="348"/>
    </row>
    <row r="216" spans="2:11" s="1" customFormat="1" ht="15" customHeight="1">
      <c r="B216" s="347"/>
      <c r="C216" s="281"/>
      <c r="D216" s="281"/>
      <c r="E216" s="281"/>
      <c r="F216" s="304">
        <v>3</v>
      </c>
      <c r="G216" s="342"/>
      <c r="H216" s="333" t="s">
        <v>742</v>
      </c>
      <c r="I216" s="333"/>
      <c r="J216" s="333"/>
      <c r="K216" s="348"/>
    </row>
    <row r="217" spans="2:11" s="1" customFormat="1" ht="15" customHeight="1">
      <c r="B217" s="347"/>
      <c r="C217" s="281"/>
      <c r="D217" s="281"/>
      <c r="E217" s="281"/>
      <c r="F217" s="304">
        <v>4</v>
      </c>
      <c r="G217" s="342"/>
      <c r="H217" s="333" t="s">
        <v>743</v>
      </c>
      <c r="I217" s="333"/>
      <c r="J217" s="333"/>
      <c r="K217" s="348"/>
    </row>
    <row r="218" spans="2:11" s="1" customFormat="1" ht="12.75" customHeight="1">
      <c r="B218" s="349"/>
      <c r="C218" s="350"/>
      <c r="D218" s="350"/>
      <c r="E218" s="350"/>
      <c r="F218" s="350"/>
      <c r="G218" s="350"/>
      <c r="H218" s="350"/>
      <c r="I218" s="350"/>
      <c r="J218" s="350"/>
      <c r="K218" s="35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2022-11-29T13:39:01Z</dcterms:created>
  <dcterms:modified xsi:type="dcterms:W3CDTF">2022-11-29T13:39:03Z</dcterms:modified>
  <cp:category/>
  <cp:version/>
  <cp:contentType/>
  <cp:contentStatus/>
</cp:coreProperties>
</file>