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P R  Á C E\PRÁCE AKTUÁLNÍ 2022\Zygula\Senior centrum Opava Kateřinky\rozpočet 19.1\"/>
    </mc:Choice>
  </mc:AlternateContent>
  <bookViews>
    <workbookView xWindow="0" yWindow="0" windowWidth="0" windowHeight="0"/>
  </bookViews>
  <sheets>
    <sheet name="Rekapitulace stavby" sheetId="1" r:id="rId1"/>
    <sheet name="SO 01.ZV - Zelená střecha..." sheetId="2" r:id="rId2"/>
    <sheet name="VRN.ZV - Vedlejší rozpočt..." sheetId="3" r:id="rId3"/>
    <sheet name="SO 01.NV - Pochozí betono..." sheetId="4" r:id="rId4"/>
    <sheet name="SO 02.NV - Prosklená fasá..." sheetId="5" r:id="rId5"/>
    <sheet name="VRN.NV - Vedlejší rozpočt..." sheetId="6" r:id="rId6"/>
    <sheet name="Pokyny pro vyplnění" sheetId="7" r:id="rId7"/>
  </sheets>
  <definedNames>
    <definedName name="_xlnm.Print_Area" localSheetId="0">'Rekapitulace stavby'!$D$4:$AO$36,'Rekapitulace stavby'!$C$42:$AQ$62</definedName>
    <definedName name="_xlnm.Print_Titles" localSheetId="0">'Rekapitulace stavby'!$52:$52</definedName>
    <definedName name="_xlnm._FilterDatabase" localSheetId="1" hidden="1">'SO 01.ZV - Zelená střecha...'!$C$99:$K$528</definedName>
    <definedName name="_xlnm.Print_Area" localSheetId="1">'SO 01.ZV - Zelená střecha...'!$C$4:$J$41,'SO 01.ZV - Zelená střecha...'!$C$47:$J$79,'SO 01.ZV - Zelená střecha...'!$C$85:$K$528</definedName>
    <definedName name="_xlnm.Print_Titles" localSheetId="1">'SO 01.ZV - Zelená střecha...'!$99:$99</definedName>
    <definedName name="_xlnm._FilterDatabase" localSheetId="2" hidden="1">'VRN.ZV - Vedlejší rozpočt...'!$C$85:$K$105</definedName>
    <definedName name="_xlnm.Print_Area" localSheetId="2">'VRN.ZV - Vedlejší rozpočt...'!$C$4:$J$41,'VRN.ZV - Vedlejší rozpočt...'!$C$47:$J$65,'VRN.ZV - Vedlejší rozpočt...'!$C$71:$K$105</definedName>
    <definedName name="_xlnm.Print_Titles" localSheetId="2">'VRN.ZV - Vedlejší rozpočt...'!$85:$85</definedName>
    <definedName name="_xlnm._FilterDatabase" localSheetId="3" hidden="1">'SO 01.NV - Pochozí betono...'!$C$91:$K$213</definedName>
    <definedName name="_xlnm.Print_Area" localSheetId="3">'SO 01.NV - Pochozí betono...'!$C$4:$J$41,'SO 01.NV - Pochozí betono...'!$C$47:$J$71,'SO 01.NV - Pochozí betono...'!$C$77:$K$213</definedName>
    <definedName name="_xlnm.Print_Titles" localSheetId="3">'SO 01.NV - Pochozí betono...'!$91:$91</definedName>
    <definedName name="_xlnm._FilterDatabase" localSheetId="4" hidden="1">'SO 02.NV - Prosklená fasá...'!$C$98:$K$330</definedName>
    <definedName name="_xlnm.Print_Area" localSheetId="4">'SO 02.NV - Prosklená fasá...'!$C$4:$J$41,'SO 02.NV - Prosklená fasá...'!$C$47:$J$78,'SO 02.NV - Prosklená fasá...'!$C$84:$K$330</definedName>
    <definedName name="_xlnm.Print_Titles" localSheetId="4">'SO 02.NV - Prosklená fasá...'!$98:$98</definedName>
    <definedName name="_xlnm._FilterDatabase" localSheetId="5" hidden="1">'VRN.NV - Vedlejší rozpočt...'!$C$85:$K$103</definedName>
    <definedName name="_xlnm.Print_Area" localSheetId="5">'VRN.NV - Vedlejší rozpočt...'!$C$4:$J$41,'VRN.NV - Vedlejší rozpočt...'!$C$47:$J$65,'VRN.NV - Vedlejší rozpočt...'!$C$71:$K$103</definedName>
    <definedName name="_xlnm.Print_Titles" localSheetId="5">'VRN.NV - Vedlejší rozpočt...'!$85:$85</definedName>
    <definedName name="_xlnm.Print_Area" localSheetId="6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6" l="1" r="J39"/>
  <c r="J38"/>
  <c i="1" r="AY61"/>
  <c i="6" r="J37"/>
  <c i="1" r="AX61"/>
  <c i="6" r="BI103"/>
  <c r="BH103"/>
  <c r="BG103"/>
  <c r="BE103"/>
  <c r="T103"/>
  <c r="R103"/>
  <c r="P103"/>
  <c r="BI102"/>
  <c r="BH102"/>
  <c r="BG102"/>
  <c r="BE102"/>
  <c r="T102"/>
  <c r="R102"/>
  <c r="P102"/>
  <c r="BI101"/>
  <c r="BH101"/>
  <c r="BG101"/>
  <c r="BE101"/>
  <c r="T101"/>
  <c r="R101"/>
  <c r="P101"/>
  <c r="BI100"/>
  <c r="BH100"/>
  <c r="BG100"/>
  <c r="BE100"/>
  <c r="T100"/>
  <c r="R100"/>
  <c r="P100"/>
  <c r="BI99"/>
  <c r="BH99"/>
  <c r="BG99"/>
  <c r="BE99"/>
  <c r="T99"/>
  <c r="R99"/>
  <c r="P99"/>
  <c r="BI98"/>
  <c r="BH98"/>
  <c r="BG98"/>
  <c r="BE98"/>
  <c r="T98"/>
  <c r="R98"/>
  <c r="P98"/>
  <c r="BI97"/>
  <c r="BH97"/>
  <c r="BG97"/>
  <c r="BE97"/>
  <c r="T97"/>
  <c r="R97"/>
  <c r="P97"/>
  <c r="BI96"/>
  <c r="BH96"/>
  <c r="BG96"/>
  <c r="BE96"/>
  <c r="T96"/>
  <c r="R96"/>
  <c r="P96"/>
  <c r="BI95"/>
  <c r="BH95"/>
  <c r="BG95"/>
  <c r="BE95"/>
  <c r="T95"/>
  <c r="R95"/>
  <c r="P95"/>
  <c r="BI94"/>
  <c r="BH94"/>
  <c r="BG94"/>
  <c r="BE94"/>
  <c r="T94"/>
  <c r="R94"/>
  <c r="P94"/>
  <c r="BI93"/>
  <c r="BH93"/>
  <c r="BG93"/>
  <c r="BE93"/>
  <c r="T93"/>
  <c r="R93"/>
  <c r="P93"/>
  <c r="BI92"/>
  <c r="BH92"/>
  <c r="BG92"/>
  <c r="BE92"/>
  <c r="T92"/>
  <c r="R92"/>
  <c r="P92"/>
  <c r="BI91"/>
  <c r="BH91"/>
  <c r="BG91"/>
  <c r="BE91"/>
  <c r="T91"/>
  <c r="R91"/>
  <c r="P91"/>
  <c r="BI90"/>
  <c r="BH90"/>
  <c r="BG90"/>
  <c r="BE90"/>
  <c r="T90"/>
  <c r="R90"/>
  <c r="P90"/>
  <c r="BI89"/>
  <c r="BH89"/>
  <c r="BG89"/>
  <c r="BE89"/>
  <c r="T89"/>
  <c r="R89"/>
  <c r="P89"/>
  <c r="BI88"/>
  <c r="BH88"/>
  <c r="BG88"/>
  <c r="BE88"/>
  <c r="T88"/>
  <c r="R88"/>
  <c r="P88"/>
  <c r="J83"/>
  <c r="J82"/>
  <c r="F82"/>
  <c r="F80"/>
  <c r="E78"/>
  <c r="J59"/>
  <c r="J58"/>
  <c r="F58"/>
  <c r="F56"/>
  <c r="E54"/>
  <c r="J20"/>
  <c r="E20"/>
  <c r="F59"/>
  <c r="J19"/>
  <c r="J14"/>
  <c r="J80"/>
  <c r="E7"/>
  <c r="E74"/>
  <c i="5" r="J39"/>
  <c r="J38"/>
  <c i="1" r="AY60"/>
  <c i="5" r="J37"/>
  <c i="1" r="AX60"/>
  <c i="5" r="BI327"/>
  <c r="BH327"/>
  <c r="BG327"/>
  <c r="BE327"/>
  <c r="T327"/>
  <c r="T326"/>
  <c r="R327"/>
  <c r="R326"/>
  <c r="P327"/>
  <c r="P326"/>
  <c r="BI324"/>
  <c r="BH324"/>
  <c r="BG324"/>
  <c r="BE324"/>
  <c r="T324"/>
  <c r="R324"/>
  <c r="P324"/>
  <c r="BI317"/>
  <c r="BH317"/>
  <c r="BG317"/>
  <c r="BE317"/>
  <c r="T317"/>
  <c r="R317"/>
  <c r="P317"/>
  <c r="BI315"/>
  <c r="BH315"/>
  <c r="BG315"/>
  <c r="BE315"/>
  <c r="T315"/>
  <c r="R315"/>
  <c r="P315"/>
  <c r="BI311"/>
  <c r="BH311"/>
  <c r="BG311"/>
  <c r="BE311"/>
  <c r="T311"/>
  <c r="R311"/>
  <c r="P311"/>
  <c r="BI308"/>
  <c r="BH308"/>
  <c r="BG308"/>
  <c r="BE308"/>
  <c r="T308"/>
  <c r="R308"/>
  <c r="P308"/>
  <c r="BI302"/>
  <c r="BH302"/>
  <c r="BG302"/>
  <c r="BE302"/>
  <c r="T302"/>
  <c r="R302"/>
  <c r="P302"/>
  <c r="BI297"/>
  <c r="BH297"/>
  <c r="BG297"/>
  <c r="BE297"/>
  <c r="T297"/>
  <c r="R297"/>
  <c r="P297"/>
  <c r="BI295"/>
  <c r="BH295"/>
  <c r="BG295"/>
  <c r="BE295"/>
  <c r="T295"/>
  <c r="R295"/>
  <c r="P295"/>
  <c r="BI293"/>
  <c r="BH293"/>
  <c r="BG293"/>
  <c r="BE293"/>
  <c r="T293"/>
  <c r="R293"/>
  <c r="P293"/>
  <c r="BI288"/>
  <c r="BH288"/>
  <c r="BG288"/>
  <c r="BE288"/>
  <c r="T288"/>
  <c r="R288"/>
  <c r="P288"/>
  <c r="BI285"/>
  <c r="BH285"/>
  <c r="BG285"/>
  <c r="BE285"/>
  <c r="T285"/>
  <c r="R285"/>
  <c r="P285"/>
  <c r="BI281"/>
  <c r="BH281"/>
  <c r="BG281"/>
  <c r="BE281"/>
  <c r="T281"/>
  <c r="R281"/>
  <c r="P281"/>
  <c r="BI280"/>
  <c r="BH280"/>
  <c r="BG280"/>
  <c r="BE280"/>
  <c r="T280"/>
  <c r="R280"/>
  <c r="P280"/>
  <c r="BI276"/>
  <c r="BH276"/>
  <c r="BG276"/>
  <c r="BE276"/>
  <c r="T276"/>
  <c r="R276"/>
  <c r="P276"/>
  <c r="BI272"/>
  <c r="BH272"/>
  <c r="BG272"/>
  <c r="BE272"/>
  <c r="T272"/>
  <c r="R272"/>
  <c r="P272"/>
  <c r="BI267"/>
  <c r="BH267"/>
  <c r="BG267"/>
  <c r="BE267"/>
  <c r="T267"/>
  <c r="T266"/>
  <c r="R267"/>
  <c r="R266"/>
  <c r="P267"/>
  <c r="P266"/>
  <c r="BI262"/>
  <c r="BH262"/>
  <c r="BG262"/>
  <c r="BE262"/>
  <c r="T262"/>
  <c r="T261"/>
  <c r="R262"/>
  <c r="R261"/>
  <c r="P262"/>
  <c r="P261"/>
  <c r="BI257"/>
  <c r="BH257"/>
  <c r="BG257"/>
  <c r="BE257"/>
  <c r="T257"/>
  <c r="R257"/>
  <c r="P257"/>
  <c r="BI253"/>
  <c r="BH253"/>
  <c r="BG253"/>
  <c r="BE253"/>
  <c r="T253"/>
  <c r="R253"/>
  <c r="P253"/>
  <c r="BI248"/>
  <c r="BH248"/>
  <c r="BG248"/>
  <c r="BE248"/>
  <c r="T248"/>
  <c r="T247"/>
  <c r="R248"/>
  <c r="R247"/>
  <c r="P248"/>
  <c r="P247"/>
  <c r="BI244"/>
  <c r="BH244"/>
  <c r="BG244"/>
  <c r="BE244"/>
  <c r="T244"/>
  <c r="T243"/>
  <c r="R244"/>
  <c r="R243"/>
  <c r="P244"/>
  <c r="P243"/>
  <c r="BI241"/>
  <c r="BH241"/>
  <c r="BG241"/>
  <c r="BE241"/>
  <c r="T241"/>
  <c r="R241"/>
  <c r="P241"/>
  <c r="BI239"/>
  <c r="BH239"/>
  <c r="BG239"/>
  <c r="BE239"/>
  <c r="T239"/>
  <c r="R239"/>
  <c r="P239"/>
  <c r="BI237"/>
  <c r="BH237"/>
  <c r="BG237"/>
  <c r="BE237"/>
  <c r="T237"/>
  <c r="R237"/>
  <c r="P237"/>
  <c r="BI235"/>
  <c r="BH235"/>
  <c r="BG235"/>
  <c r="BE235"/>
  <c r="T235"/>
  <c r="R235"/>
  <c r="P235"/>
  <c r="BI232"/>
  <c r="BH232"/>
  <c r="BG232"/>
  <c r="BE232"/>
  <c r="T232"/>
  <c r="R232"/>
  <c r="P232"/>
  <c r="BI230"/>
  <c r="BH230"/>
  <c r="BG230"/>
  <c r="BE230"/>
  <c r="T230"/>
  <c r="R230"/>
  <c r="P230"/>
  <c r="BI228"/>
  <c r="BH228"/>
  <c r="BG228"/>
  <c r="BE228"/>
  <c r="T228"/>
  <c r="R228"/>
  <c r="P228"/>
  <c r="BI223"/>
  <c r="BH223"/>
  <c r="BG223"/>
  <c r="BE223"/>
  <c r="T223"/>
  <c r="R223"/>
  <c r="P223"/>
  <c r="BI219"/>
  <c r="BH219"/>
  <c r="BG219"/>
  <c r="BE219"/>
  <c r="T219"/>
  <c r="R219"/>
  <c r="P219"/>
  <c r="BI214"/>
  <c r="BH214"/>
  <c r="BG214"/>
  <c r="BE214"/>
  <c r="T214"/>
  <c r="R214"/>
  <c r="P214"/>
  <c r="BI204"/>
  <c r="BH204"/>
  <c r="BG204"/>
  <c r="BE204"/>
  <c r="T204"/>
  <c r="R204"/>
  <c r="P204"/>
  <c r="BI198"/>
  <c r="BH198"/>
  <c r="BG198"/>
  <c r="BE198"/>
  <c r="T198"/>
  <c r="R198"/>
  <c r="P198"/>
  <c r="BI194"/>
  <c r="BH194"/>
  <c r="BG194"/>
  <c r="BE194"/>
  <c r="T194"/>
  <c r="R194"/>
  <c r="P194"/>
  <c r="BI190"/>
  <c r="BH190"/>
  <c r="BG190"/>
  <c r="BE190"/>
  <c r="T190"/>
  <c r="R190"/>
  <c r="P190"/>
  <c r="BI186"/>
  <c r="BH186"/>
  <c r="BG186"/>
  <c r="BE186"/>
  <c r="T186"/>
  <c r="R186"/>
  <c r="P186"/>
  <c r="BI180"/>
  <c r="BH180"/>
  <c r="BG180"/>
  <c r="BE180"/>
  <c r="T180"/>
  <c r="R180"/>
  <c r="P180"/>
  <c r="BI174"/>
  <c r="BH174"/>
  <c r="BG174"/>
  <c r="BE174"/>
  <c r="T174"/>
  <c r="R174"/>
  <c r="P174"/>
  <c r="BI172"/>
  <c r="BH172"/>
  <c r="BG172"/>
  <c r="BE172"/>
  <c r="T172"/>
  <c r="R172"/>
  <c r="P172"/>
  <c r="BI170"/>
  <c r="BH170"/>
  <c r="BG170"/>
  <c r="BE170"/>
  <c r="T170"/>
  <c r="R170"/>
  <c r="P170"/>
  <c r="BI166"/>
  <c r="BH166"/>
  <c r="BG166"/>
  <c r="BE166"/>
  <c r="T166"/>
  <c r="R166"/>
  <c r="P166"/>
  <c r="BI162"/>
  <c r="BH162"/>
  <c r="BG162"/>
  <c r="BE162"/>
  <c r="T162"/>
  <c r="R162"/>
  <c r="P162"/>
  <c r="BI158"/>
  <c r="BH158"/>
  <c r="BG158"/>
  <c r="BE158"/>
  <c r="T158"/>
  <c r="R158"/>
  <c r="P158"/>
  <c r="BI154"/>
  <c r="BH154"/>
  <c r="BG154"/>
  <c r="BE154"/>
  <c r="T154"/>
  <c r="R154"/>
  <c r="P154"/>
  <c r="BI149"/>
  <c r="BH149"/>
  <c r="BG149"/>
  <c r="BE149"/>
  <c r="T149"/>
  <c r="R149"/>
  <c r="P149"/>
  <c r="BI145"/>
  <c r="BH145"/>
  <c r="BG145"/>
  <c r="BE145"/>
  <c r="T145"/>
  <c r="R145"/>
  <c r="P145"/>
  <c r="BI141"/>
  <c r="BH141"/>
  <c r="BG141"/>
  <c r="BE141"/>
  <c r="T141"/>
  <c r="R141"/>
  <c r="P141"/>
  <c r="BI136"/>
  <c r="BH136"/>
  <c r="BG136"/>
  <c r="BE136"/>
  <c r="T136"/>
  <c r="R136"/>
  <c r="P136"/>
  <c r="BI134"/>
  <c r="BH134"/>
  <c r="BG134"/>
  <c r="BE134"/>
  <c r="T134"/>
  <c r="R134"/>
  <c r="P134"/>
  <c r="BI128"/>
  <c r="BH128"/>
  <c r="BG128"/>
  <c r="BE128"/>
  <c r="T128"/>
  <c r="R128"/>
  <c r="P128"/>
  <c r="BI124"/>
  <c r="BH124"/>
  <c r="BG124"/>
  <c r="BE124"/>
  <c r="T124"/>
  <c r="R124"/>
  <c r="P124"/>
  <c r="BI118"/>
  <c r="BH118"/>
  <c r="BG118"/>
  <c r="BE118"/>
  <c r="T118"/>
  <c r="R118"/>
  <c r="P118"/>
  <c r="BI114"/>
  <c r="BH114"/>
  <c r="BG114"/>
  <c r="BE114"/>
  <c r="T114"/>
  <c r="R114"/>
  <c r="P114"/>
  <c r="BI112"/>
  <c r="BH112"/>
  <c r="BG112"/>
  <c r="BE112"/>
  <c r="T112"/>
  <c r="R112"/>
  <c r="P112"/>
  <c r="BI106"/>
  <c r="BH106"/>
  <c r="BG106"/>
  <c r="BE106"/>
  <c r="T106"/>
  <c r="R106"/>
  <c r="P106"/>
  <c r="BI102"/>
  <c r="BH102"/>
  <c r="BG102"/>
  <c r="BE102"/>
  <c r="T102"/>
  <c r="R102"/>
  <c r="P102"/>
  <c r="J96"/>
  <c r="J95"/>
  <c r="F95"/>
  <c r="F93"/>
  <c r="E91"/>
  <c r="J59"/>
  <c r="J58"/>
  <c r="F58"/>
  <c r="F56"/>
  <c r="E54"/>
  <c r="J20"/>
  <c r="E20"/>
  <c r="F96"/>
  <c r="J19"/>
  <c r="J14"/>
  <c r="J56"/>
  <c r="E7"/>
  <c r="E87"/>
  <c i="4" r="J39"/>
  <c r="J38"/>
  <c i="1" r="AY59"/>
  <c i="4" r="J37"/>
  <c i="1" r="AX59"/>
  <c i="4" r="BI212"/>
  <c r="BH212"/>
  <c r="BG212"/>
  <c r="BE212"/>
  <c r="T212"/>
  <c r="R212"/>
  <c r="P212"/>
  <c r="BI211"/>
  <c r="BH211"/>
  <c r="BG211"/>
  <c r="BE211"/>
  <c r="T211"/>
  <c r="R211"/>
  <c r="P211"/>
  <c r="BI209"/>
  <c r="BH209"/>
  <c r="BG209"/>
  <c r="BE209"/>
  <c r="T209"/>
  <c r="R209"/>
  <c r="P209"/>
  <c r="BI208"/>
  <c r="BH208"/>
  <c r="BG208"/>
  <c r="BE208"/>
  <c r="T208"/>
  <c r="R208"/>
  <c r="P208"/>
  <c r="BI205"/>
  <c r="BH205"/>
  <c r="BG205"/>
  <c r="BE205"/>
  <c r="T205"/>
  <c r="R205"/>
  <c r="P205"/>
  <c r="BI202"/>
  <c r="BH202"/>
  <c r="BG202"/>
  <c r="BE202"/>
  <c r="T202"/>
  <c r="R202"/>
  <c r="P202"/>
  <c r="BI200"/>
  <c r="BH200"/>
  <c r="BG200"/>
  <c r="BE200"/>
  <c r="T200"/>
  <c r="R200"/>
  <c r="P200"/>
  <c r="BI198"/>
  <c r="BH198"/>
  <c r="BG198"/>
  <c r="BE198"/>
  <c r="T198"/>
  <c r="R198"/>
  <c r="P198"/>
  <c r="BI196"/>
  <c r="BH196"/>
  <c r="BG196"/>
  <c r="BE196"/>
  <c r="T196"/>
  <c r="R196"/>
  <c r="P196"/>
  <c r="BI192"/>
  <c r="BH192"/>
  <c r="BG192"/>
  <c r="BE192"/>
  <c r="T192"/>
  <c r="R192"/>
  <c r="P192"/>
  <c r="BI189"/>
  <c r="BH189"/>
  <c r="BG189"/>
  <c r="BE189"/>
  <c r="T189"/>
  <c r="R189"/>
  <c r="P189"/>
  <c r="BI187"/>
  <c r="BH187"/>
  <c r="BG187"/>
  <c r="BE187"/>
  <c r="T187"/>
  <c r="R187"/>
  <c r="P187"/>
  <c r="BI180"/>
  <c r="BH180"/>
  <c r="BG180"/>
  <c r="BE180"/>
  <c r="T180"/>
  <c r="R180"/>
  <c r="P180"/>
  <c r="BI178"/>
  <c r="BH178"/>
  <c r="BG178"/>
  <c r="BE178"/>
  <c r="T178"/>
  <c r="R178"/>
  <c r="P178"/>
  <c r="BI176"/>
  <c r="BH176"/>
  <c r="BG176"/>
  <c r="BE176"/>
  <c r="T176"/>
  <c r="R176"/>
  <c r="P176"/>
  <c r="BI171"/>
  <c r="BH171"/>
  <c r="BG171"/>
  <c r="BE171"/>
  <c r="T171"/>
  <c r="R171"/>
  <c r="P171"/>
  <c r="BI169"/>
  <c r="BH169"/>
  <c r="BG169"/>
  <c r="BE169"/>
  <c r="T169"/>
  <c r="R169"/>
  <c r="P169"/>
  <c r="BI162"/>
  <c r="BH162"/>
  <c r="BG162"/>
  <c r="BE162"/>
  <c r="T162"/>
  <c r="R162"/>
  <c r="P162"/>
  <c r="BI160"/>
  <c r="BH160"/>
  <c r="BG160"/>
  <c r="BE160"/>
  <c r="T160"/>
  <c r="R160"/>
  <c r="P160"/>
  <c r="BI153"/>
  <c r="BH153"/>
  <c r="BG153"/>
  <c r="BE153"/>
  <c r="T153"/>
  <c r="R153"/>
  <c r="P153"/>
  <c r="BI151"/>
  <c r="BH151"/>
  <c r="BG151"/>
  <c r="BE151"/>
  <c r="T151"/>
  <c r="R151"/>
  <c r="P151"/>
  <c r="BI149"/>
  <c r="BH149"/>
  <c r="BG149"/>
  <c r="BE149"/>
  <c r="T149"/>
  <c r="R149"/>
  <c r="P149"/>
  <c r="BI145"/>
  <c r="BH145"/>
  <c r="BG145"/>
  <c r="BE145"/>
  <c r="T145"/>
  <c r="R145"/>
  <c r="P145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4"/>
  <c r="BH134"/>
  <c r="BG134"/>
  <c r="BE134"/>
  <c r="T134"/>
  <c r="R134"/>
  <c r="P134"/>
  <c r="BI132"/>
  <c r="BH132"/>
  <c r="BG132"/>
  <c r="BE132"/>
  <c r="T132"/>
  <c r="R132"/>
  <c r="P132"/>
  <c r="BI126"/>
  <c r="BH126"/>
  <c r="BG126"/>
  <c r="BE126"/>
  <c r="T126"/>
  <c r="R126"/>
  <c r="P126"/>
  <c r="BI124"/>
  <c r="BH124"/>
  <c r="BG124"/>
  <c r="BE124"/>
  <c r="T124"/>
  <c r="R124"/>
  <c r="P124"/>
  <c r="BI122"/>
  <c r="BH122"/>
  <c r="BG122"/>
  <c r="BE122"/>
  <c r="T122"/>
  <c r="R122"/>
  <c r="P122"/>
  <c r="BI120"/>
  <c r="BH120"/>
  <c r="BG120"/>
  <c r="BE120"/>
  <c r="T120"/>
  <c r="R120"/>
  <c r="P120"/>
  <c r="BI118"/>
  <c r="BH118"/>
  <c r="BG118"/>
  <c r="BE118"/>
  <c r="T118"/>
  <c r="R118"/>
  <c r="P118"/>
  <c r="BI116"/>
  <c r="BH116"/>
  <c r="BG116"/>
  <c r="BE116"/>
  <c r="T116"/>
  <c r="R116"/>
  <c r="P116"/>
  <c r="BI112"/>
  <c r="BH112"/>
  <c r="BG112"/>
  <c r="BE112"/>
  <c r="T112"/>
  <c r="R112"/>
  <c r="P112"/>
  <c r="BI108"/>
  <c r="BH108"/>
  <c r="BG108"/>
  <c r="BE108"/>
  <c r="T108"/>
  <c r="T107"/>
  <c r="R108"/>
  <c r="R107"/>
  <c r="P108"/>
  <c r="P107"/>
  <c r="BI105"/>
  <c r="BH105"/>
  <c r="BG105"/>
  <c r="BE105"/>
  <c r="T105"/>
  <c r="R105"/>
  <c r="P105"/>
  <c r="BI103"/>
  <c r="BH103"/>
  <c r="BG103"/>
  <c r="BE103"/>
  <c r="T103"/>
  <c r="R103"/>
  <c r="P103"/>
  <c r="BI99"/>
  <c r="BH99"/>
  <c r="BG99"/>
  <c r="BE99"/>
  <c r="T99"/>
  <c r="R99"/>
  <c r="P99"/>
  <c r="BI95"/>
  <c r="BH95"/>
  <c r="BG95"/>
  <c r="BE95"/>
  <c r="T95"/>
  <c r="R95"/>
  <c r="P95"/>
  <c r="J89"/>
  <c r="J88"/>
  <c r="F88"/>
  <c r="F86"/>
  <c r="E84"/>
  <c r="J59"/>
  <c r="J58"/>
  <c r="F58"/>
  <c r="F56"/>
  <c r="E54"/>
  <c r="J20"/>
  <c r="E20"/>
  <c r="F89"/>
  <c r="J19"/>
  <c r="J14"/>
  <c r="J56"/>
  <c r="E7"/>
  <c r="E80"/>
  <c i="3" r="J39"/>
  <c r="J38"/>
  <c i="1" r="AY57"/>
  <c i="3" r="J37"/>
  <c i="1" r="AX57"/>
  <c i="3" r="BI105"/>
  <c r="BH105"/>
  <c r="BG105"/>
  <c r="BE105"/>
  <c r="T105"/>
  <c r="R105"/>
  <c r="P105"/>
  <c r="BI104"/>
  <c r="BH104"/>
  <c r="BG104"/>
  <c r="BE104"/>
  <c r="T104"/>
  <c r="R104"/>
  <c r="P104"/>
  <c r="BI103"/>
  <c r="BH103"/>
  <c r="BG103"/>
  <c r="BE103"/>
  <c r="T103"/>
  <c r="R103"/>
  <c r="P103"/>
  <c r="BI102"/>
  <c r="BH102"/>
  <c r="BG102"/>
  <c r="BE102"/>
  <c r="T102"/>
  <c r="R102"/>
  <c r="P102"/>
  <c r="BI101"/>
  <c r="BH101"/>
  <c r="BG101"/>
  <c r="BE101"/>
  <c r="T101"/>
  <c r="R101"/>
  <c r="P101"/>
  <c r="BI100"/>
  <c r="BH100"/>
  <c r="BG100"/>
  <c r="BE100"/>
  <c r="T100"/>
  <c r="R100"/>
  <c r="P100"/>
  <c r="BI99"/>
  <c r="BH99"/>
  <c r="BG99"/>
  <c r="BE99"/>
  <c r="T99"/>
  <c r="R99"/>
  <c r="P99"/>
  <c r="BI98"/>
  <c r="BH98"/>
  <c r="BG98"/>
  <c r="BE98"/>
  <c r="T98"/>
  <c r="R98"/>
  <c r="P98"/>
  <c r="BI97"/>
  <c r="BH97"/>
  <c r="BG97"/>
  <c r="BE97"/>
  <c r="T97"/>
  <c r="R97"/>
  <c r="P97"/>
  <c r="BI96"/>
  <c r="BH96"/>
  <c r="BG96"/>
  <c r="BE96"/>
  <c r="T96"/>
  <c r="R96"/>
  <c r="P96"/>
  <c r="BI95"/>
  <c r="BH95"/>
  <c r="BG95"/>
  <c r="BE95"/>
  <c r="T95"/>
  <c r="R95"/>
  <c r="P95"/>
  <c r="BI94"/>
  <c r="BH94"/>
  <c r="BG94"/>
  <c r="BE94"/>
  <c r="T94"/>
  <c r="R94"/>
  <c r="P94"/>
  <c r="BI93"/>
  <c r="BH93"/>
  <c r="BG93"/>
  <c r="BE93"/>
  <c r="T93"/>
  <c r="R93"/>
  <c r="P93"/>
  <c r="BI92"/>
  <c r="BH92"/>
  <c r="BG92"/>
  <c r="BE92"/>
  <c r="T92"/>
  <c r="R92"/>
  <c r="P92"/>
  <c r="BI91"/>
  <c r="BH91"/>
  <c r="BG91"/>
  <c r="BE91"/>
  <c r="T91"/>
  <c r="R91"/>
  <c r="P91"/>
  <c r="BI90"/>
  <c r="BH90"/>
  <c r="BG90"/>
  <c r="BE90"/>
  <c r="T90"/>
  <c r="R90"/>
  <c r="P90"/>
  <c r="BI89"/>
  <c r="BH89"/>
  <c r="BG89"/>
  <c r="BE89"/>
  <c r="T89"/>
  <c r="R89"/>
  <c r="P89"/>
  <c r="BI88"/>
  <c r="BH88"/>
  <c r="BG88"/>
  <c r="BE88"/>
  <c r="T88"/>
  <c r="R88"/>
  <c r="P88"/>
  <c r="J83"/>
  <c r="J82"/>
  <c r="F82"/>
  <c r="F80"/>
  <c r="E78"/>
  <c r="J59"/>
  <c r="J58"/>
  <c r="F58"/>
  <c r="F56"/>
  <c r="E54"/>
  <c r="J20"/>
  <c r="E20"/>
  <c r="F83"/>
  <c r="J19"/>
  <c r="J14"/>
  <c r="J80"/>
  <c r="E7"/>
  <c r="E50"/>
  <c i="2" r="J39"/>
  <c r="J38"/>
  <c i="1" r="AY56"/>
  <c i="2" r="J37"/>
  <c i="1" r="AX56"/>
  <c i="2" r="BI527"/>
  <c r="BH527"/>
  <c r="BG527"/>
  <c r="BE527"/>
  <c r="T527"/>
  <c r="R527"/>
  <c r="P527"/>
  <c r="BI526"/>
  <c r="BH526"/>
  <c r="BG526"/>
  <c r="BE526"/>
  <c r="T526"/>
  <c r="R526"/>
  <c r="P526"/>
  <c r="BI525"/>
  <c r="BH525"/>
  <c r="BG525"/>
  <c r="BE525"/>
  <c r="T525"/>
  <c r="R525"/>
  <c r="P525"/>
  <c r="BI519"/>
  <c r="BH519"/>
  <c r="BG519"/>
  <c r="BE519"/>
  <c r="T519"/>
  <c r="R519"/>
  <c r="P519"/>
  <c r="BI513"/>
  <c r="BH513"/>
  <c r="BG513"/>
  <c r="BE513"/>
  <c r="T513"/>
  <c r="R513"/>
  <c r="P513"/>
  <c r="BI510"/>
  <c r="BH510"/>
  <c r="BG510"/>
  <c r="BE510"/>
  <c r="T510"/>
  <c r="R510"/>
  <c r="P510"/>
  <c r="BI504"/>
  <c r="BH504"/>
  <c r="BG504"/>
  <c r="BE504"/>
  <c r="T504"/>
  <c r="R504"/>
  <c r="P504"/>
  <c r="BI500"/>
  <c r="BH500"/>
  <c r="BG500"/>
  <c r="BE500"/>
  <c r="T500"/>
  <c r="R500"/>
  <c r="P500"/>
  <c r="BI494"/>
  <c r="BH494"/>
  <c r="BG494"/>
  <c r="BE494"/>
  <c r="T494"/>
  <c r="R494"/>
  <c r="P494"/>
  <c r="BI490"/>
  <c r="BH490"/>
  <c r="BG490"/>
  <c r="BE490"/>
  <c r="T490"/>
  <c r="R490"/>
  <c r="P490"/>
  <c r="BI486"/>
  <c r="BH486"/>
  <c r="BG486"/>
  <c r="BE486"/>
  <c r="T486"/>
  <c r="R486"/>
  <c r="P486"/>
  <c r="BI483"/>
  <c r="BH483"/>
  <c r="BG483"/>
  <c r="BE483"/>
  <c r="T483"/>
  <c r="R483"/>
  <c r="P483"/>
  <c r="BI476"/>
  <c r="BH476"/>
  <c r="BG476"/>
  <c r="BE476"/>
  <c r="T476"/>
  <c r="R476"/>
  <c r="P476"/>
  <c r="BI473"/>
  <c r="BH473"/>
  <c r="BG473"/>
  <c r="BE473"/>
  <c r="T473"/>
  <c r="R473"/>
  <c r="P473"/>
  <c r="BI472"/>
  <c r="BH472"/>
  <c r="BG472"/>
  <c r="BE472"/>
  <c r="T472"/>
  <c r="R472"/>
  <c r="P472"/>
  <c r="BI470"/>
  <c r="BH470"/>
  <c r="BG470"/>
  <c r="BE470"/>
  <c r="T470"/>
  <c r="R470"/>
  <c r="P470"/>
  <c r="BI469"/>
  <c r="BH469"/>
  <c r="BG469"/>
  <c r="BE469"/>
  <c r="T469"/>
  <c r="R469"/>
  <c r="P469"/>
  <c r="BI465"/>
  <c r="BH465"/>
  <c r="BG465"/>
  <c r="BE465"/>
  <c r="T465"/>
  <c r="R465"/>
  <c r="P465"/>
  <c r="BI462"/>
  <c r="BH462"/>
  <c r="BG462"/>
  <c r="BE462"/>
  <c r="T462"/>
  <c r="R462"/>
  <c r="P462"/>
  <c r="BI460"/>
  <c r="BH460"/>
  <c r="BG460"/>
  <c r="BE460"/>
  <c r="T460"/>
  <c r="R460"/>
  <c r="P460"/>
  <c r="BI456"/>
  <c r="BH456"/>
  <c r="BG456"/>
  <c r="BE456"/>
  <c r="T456"/>
  <c r="R456"/>
  <c r="P456"/>
  <c r="BI453"/>
  <c r="BH453"/>
  <c r="BG453"/>
  <c r="BE453"/>
  <c r="T453"/>
  <c r="R453"/>
  <c r="P453"/>
  <c r="BI450"/>
  <c r="BH450"/>
  <c r="BG450"/>
  <c r="BE450"/>
  <c r="T450"/>
  <c r="R450"/>
  <c r="P450"/>
  <c r="BI448"/>
  <c r="BH448"/>
  <c r="BG448"/>
  <c r="BE448"/>
  <c r="T448"/>
  <c r="R448"/>
  <c r="P448"/>
  <c r="BI442"/>
  <c r="BH442"/>
  <c r="BG442"/>
  <c r="BE442"/>
  <c r="T442"/>
  <c r="R442"/>
  <c r="P442"/>
  <c r="BI440"/>
  <c r="BH440"/>
  <c r="BG440"/>
  <c r="BE440"/>
  <c r="T440"/>
  <c r="R440"/>
  <c r="P440"/>
  <c r="BI433"/>
  <c r="BH433"/>
  <c r="BG433"/>
  <c r="BE433"/>
  <c r="T433"/>
  <c r="R433"/>
  <c r="P433"/>
  <c r="BI429"/>
  <c r="BH429"/>
  <c r="BG429"/>
  <c r="BE429"/>
  <c r="T429"/>
  <c r="R429"/>
  <c r="P429"/>
  <c r="BI427"/>
  <c r="BH427"/>
  <c r="BG427"/>
  <c r="BE427"/>
  <c r="T427"/>
  <c r="R427"/>
  <c r="P427"/>
  <c r="BI423"/>
  <c r="BH423"/>
  <c r="BG423"/>
  <c r="BE423"/>
  <c r="T423"/>
  <c r="R423"/>
  <c r="P423"/>
  <c r="BI420"/>
  <c r="BH420"/>
  <c r="BG420"/>
  <c r="BE420"/>
  <c r="T420"/>
  <c r="R420"/>
  <c r="P420"/>
  <c r="BI418"/>
  <c r="BH418"/>
  <c r="BG418"/>
  <c r="BE418"/>
  <c r="T418"/>
  <c r="R418"/>
  <c r="P418"/>
  <c r="BI410"/>
  <c r="BH410"/>
  <c r="BG410"/>
  <c r="BE410"/>
  <c r="T410"/>
  <c r="R410"/>
  <c r="P410"/>
  <c r="BI408"/>
  <c r="BH408"/>
  <c r="BG408"/>
  <c r="BE408"/>
  <c r="T408"/>
  <c r="R408"/>
  <c r="P408"/>
  <c r="BI406"/>
  <c r="BH406"/>
  <c r="BG406"/>
  <c r="BE406"/>
  <c r="T406"/>
  <c r="R406"/>
  <c r="P406"/>
  <c r="BI401"/>
  <c r="BH401"/>
  <c r="BG401"/>
  <c r="BE401"/>
  <c r="T401"/>
  <c r="R401"/>
  <c r="P401"/>
  <c r="BI399"/>
  <c r="BH399"/>
  <c r="BG399"/>
  <c r="BE399"/>
  <c r="T399"/>
  <c r="R399"/>
  <c r="P399"/>
  <c r="BI391"/>
  <c r="BH391"/>
  <c r="BG391"/>
  <c r="BE391"/>
  <c r="T391"/>
  <c r="R391"/>
  <c r="P391"/>
  <c r="BI389"/>
  <c r="BH389"/>
  <c r="BG389"/>
  <c r="BE389"/>
  <c r="T389"/>
  <c r="R389"/>
  <c r="P389"/>
  <c r="BI381"/>
  <c r="BH381"/>
  <c r="BG381"/>
  <c r="BE381"/>
  <c r="T381"/>
  <c r="R381"/>
  <c r="P381"/>
  <c r="BI379"/>
  <c r="BH379"/>
  <c r="BG379"/>
  <c r="BE379"/>
  <c r="T379"/>
  <c r="R379"/>
  <c r="P379"/>
  <c r="BI375"/>
  <c r="BH375"/>
  <c r="BG375"/>
  <c r="BE375"/>
  <c r="T375"/>
  <c r="R375"/>
  <c r="P375"/>
  <c r="BI373"/>
  <c r="BH373"/>
  <c r="BG373"/>
  <c r="BE373"/>
  <c r="T373"/>
  <c r="R373"/>
  <c r="P373"/>
  <c r="BI369"/>
  <c r="BH369"/>
  <c r="BG369"/>
  <c r="BE369"/>
  <c r="T369"/>
  <c r="R369"/>
  <c r="P369"/>
  <c r="BI367"/>
  <c r="BH367"/>
  <c r="BG367"/>
  <c r="BE367"/>
  <c r="T367"/>
  <c r="R367"/>
  <c r="P367"/>
  <c r="BI365"/>
  <c r="BH365"/>
  <c r="BG365"/>
  <c r="BE365"/>
  <c r="T365"/>
  <c r="R365"/>
  <c r="P365"/>
  <c r="BI363"/>
  <c r="BH363"/>
  <c r="BG363"/>
  <c r="BE363"/>
  <c r="T363"/>
  <c r="R363"/>
  <c r="P363"/>
  <c r="BI361"/>
  <c r="BH361"/>
  <c r="BG361"/>
  <c r="BE361"/>
  <c r="T361"/>
  <c r="R361"/>
  <c r="P361"/>
  <c r="BI359"/>
  <c r="BH359"/>
  <c r="BG359"/>
  <c r="BE359"/>
  <c r="T359"/>
  <c r="R359"/>
  <c r="P359"/>
  <c r="BI357"/>
  <c r="BH357"/>
  <c r="BG357"/>
  <c r="BE357"/>
  <c r="T357"/>
  <c r="R357"/>
  <c r="P357"/>
  <c r="BI356"/>
  <c r="BH356"/>
  <c r="BG356"/>
  <c r="BE356"/>
  <c r="T356"/>
  <c r="R356"/>
  <c r="P356"/>
  <c r="BI354"/>
  <c r="BH354"/>
  <c r="BG354"/>
  <c r="BE354"/>
  <c r="T354"/>
  <c r="R354"/>
  <c r="P354"/>
  <c r="BI352"/>
  <c r="BH352"/>
  <c r="BG352"/>
  <c r="BE352"/>
  <c r="T352"/>
  <c r="R352"/>
  <c r="P352"/>
  <c r="BI348"/>
  <c r="BH348"/>
  <c r="BG348"/>
  <c r="BE348"/>
  <c r="T348"/>
  <c r="R348"/>
  <c r="P348"/>
  <c r="BI346"/>
  <c r="BH346"/>
  <c r="BG346"/>
  <c r="BE346"/>
  <c r="T346"/>
  <c r="R346"/>
  <c r="P346"/>
  <c r="BI342"/>
  <c r="BH342"/>
  <c r="BG342"/>
  <c r="BE342"/>
  <c r="T342"/>
  <c r="R342"/>
  <c r="P342"/>
  <c r="BI340"/>
  <c r="BH340"/>
  <c r="BG340"/>
  <c r="BE340"/>
  <c r="T340"/>
  <c r="R340"/>
  <c r="P340"/>
  <c r="BI332"/>
  <c r="BH332"/>
  <c r="BG332"/>
  <c r="BE332"/>
  <c r="T332"/>
  <c r="R332"/>
  <c r="P332"/>
  <c r="BI330"/>
  <c r="BH330"/>
  <c r="BG330"/>
  <c r="BE330"/>
  <c r="T330"/>
  <c r="R330"/>
  <c r="P330"/>
  <c r="BI323"/>
  <c r="BH323"/>
  <c r="BG323"/>
  <c r="BE323"/>
  <c r="T323"/>
  <c r="R323"/>
  <c r="P323"/>
  <c r="BI315"/>
  <c r="BH315"/>
  <c r="BG315"/>
  <c r="BE315"/>
  <c r="T315"/>
  <c r="R315"/>
  <c r="P315"/>
  <c r="BI306"/>
  <c r="BH306"/>
  <c r="BG306"/>
  <c r="BE306"/>
  <c r="T306"/>
  <c r="R306"/>
  <c r="P306"/>
  <c r="BI305"/>
  <c r="BH305"/>
  <c r="BG305"/>
  <c r="BE305"/>
  <c r="T305"/>
  <c r="R305"/>
  <c r="P305"/>
  <c r="BI304"/>
  <c r="BH304"/>
  <c r="BG304"/>
  <c r="BE304"/>
  <c r="T304"/>
  <c r="R304"/>
  <c r="P304"/>
  <c r="BI300"/>
  <c r="BH300"/>
  <c r="BG300"/>
  <c r="BE300"/>
  <c r="T300"/>
  <c r="R300"/>
  <c r="P300"/>
  <c r="BI298"/>
  <c r="BH298"/>
  <c r="BG298"/>
  <c r="BE298"/>
  <c r="T298"/>
  <c r="R298"/>
  <c r="P298"/>
  <c r="BI289"/>
  <c r="BH289"/>
  <c r="BG289"/>
  <c r="BE289"/>
  <c r="T289"/>
  <c r="R289"/>
  <c r="P289"/>
  <c r="BI287"/>
  <c r="BH287"/>
  <c r="BG287"/>
  <c r="BE287"/>
  <c r="T287"/>
  <c r="R287"/>
  <c r="P287"/>
  <c r="BI285"/>
  <c r="BH285"/>
  <c r="BG285"/>
  <c r="BE285"/>
  <c r="T285"/>
  <c r="R285"/>
  <c r="P285"/>
  <c r="BI283"/>
  <c r="BH283"/>
  <c r="BG283"/>
  <c r="BE283"/>
  <c r="T283"/>
  <c r="R283"/>
  <c r="P283"/>
  <c r="BI276"/>
  <c r="BH276"/>
  <c r="BG276"/>
  <c r="BE276"/>
  <c r="T276"/>
  <c r="R276"/>
  <c r="P276"/>
  <c r="BI270"/>
  <c r="BH270"/>
  <c r="BG270"/>
  <c r="BE270"/>
  <c r="T270"/>
  <c r="R270"/>
  <c r="P270"/>
  <c r="BI264"/>
  <c r="BH264"/>
  <c r="BG264"/>
  <c r="BE264"/>
  <c r="T264"/>
  <c r="R264"/>
  <c r="P264"/>
  <c r="BI257"/>
  <c r="BH257"/>
  <c r="BG257"/>
  <c r="BE257"/>
  <c r="T257"/>
  <c r="R257"/>
  <c r="P257"/>
  <c r="BI255"/>
  <c r="BH255"/>
  <c r="BG255"/>
  <c r="BE255"/>
  <c r="T255"/>
  <c r="R255"/>
  <c r="P255"/>
  <c r="BI248"/>
  <c r="BH248"/>
  <c r="BG248"/>
  <c r="BE248"/>
  <c r="T248"/>
  <c r="R248"/>
  <c r="P248"/>
  <c r="BI244"/>
  <c r="BH244"/>
  <c r="BG244"/>
  <c r="BE244"/>
  <c r="T244"/>
  <c r="T243"/>
  <c r="R244"/>
  <c r="R243"/>
  <c r="P244"/>
  <c r="P243"/>
  <c r="BI241"/>
  <c r="BH241"/>
  <c r="BG241"/>
  <c r="BE241"/>
  <c r="T241"/>
  <c r="R241"/>
  <c r="P241"/>
  <c r="BI239"/>
  <c r="BH239"/>
  <c r="BG239"/>
  <c r="BE239"/>
  <c r="T239"/>
  <c r="R239"/>
  <c r="P239"/>
  <c r="BI237"/>
  <c r="BH237"/>
  <c r="BG237"/>
  <c r="BE237"/>
  <c r="T237"/>
  <c r="R237"/>
  <c r="P237"/>
  <c r="BI235"/>
  <c r="BH235"/>
  <c r="BG235"/>
  <c r="BE235"/>
  <c r="T235"/>
  <c r="R235"/>
  <c r="P235"/>
  <c r="BI233"/>
  <c r="BH233"/>
  <c r="BG233"/>
  <c r="BE233"/>
  <c r="T233"/>
  <c r="R233"/>
  <c r="P233"/>
  <c r="BI231"/>
  <c r="BH231"/>
  <c r="BG231"/>
  <c r="BE231"/>
  <c r="T231"/>
  <c r="R231"/>
  <c r="P231"/>
  <c r="BI228"/>
  <c r="BH228"/>
  <c r="BG228"/>
  <c r="BE228"/>
  <c r="T228"/>
  <c r="R228"/>
  <c r="P228"/>
  <c r="BI226"/>
  <c r="BH226"/>
  <c r="BG226"/>
  <c r="BE226"/>
  <c r="T226"/>
  <c r="R226"/>
  <c r="P226"/>
  <c r="BI223"/>
  <c r="BH223"/>
  <c r="BG223"/>
  <c r="BE223"/>
  <c r="T223"/>
  <c r="R223"/>
  <c r="P223"/>
  <c r="BI221"/>
  <c r="BH221"/>
  <c r="BG221"/>
  <c r="BE221"/>
  <c r="T221"/>
  <c r="R221"/>
  <c r="P221"/>
  <c r="BI219"/>
  <c r="BH219"/>
  <c r="BG219"/>
  <c r="BE219"/>
  <c r="T219"/>
  <c r="R219"/>
  <c r="P219"/>
  <c r="BI212"/>
  <c r="BH212"/>
  <c r="BG212"/>
  <c r="BE212"/>
  <c r="T212"/>
  <c r="R212"/>
  <c r="P212"/>
  <c r="BI208"/>
  <c r="BH208"/>
  <c r="BG208"/>
  <c r="BE208"/>
  <c r="T208"/>
  <c r="R208"/>
  <c r="P208"/>
  <c r="BI202"/>
  <c r="BH202"/>
  <c r="BG202"/>
  <c r="BE202"/>
  <c r="T202"/>
  <c r="R202"/>
  <c r="P202"/>
  <c r="BI198"/>
  <c r="BH198"/>
  <c r="BG198"/>
  <c r="BE198"/>
  <c r="T198"/>
  <c r="R198"/>
  <c r="P198"/>
  <c r="BI194"/>
  <c r="BH194"/>
  <c r="BG194"/>
  <c r="BE194"/>
  <c r="T194"/>
  <c r="R194"/>
  <c r="P194"/>
  <c r="BI190"/>
  <c r="BH190"/>
  <c r="BG190"/>
  <c r="BE190"/>
  <c r="T190"/>
  <c r="R190"/>
  <c r="P190"/>
  <c r="BI183"/>
  <c r="BH183"/>
  <c r="BG183"/>
  <c r="BE183"/>
  <c r="T183"/>
  <c r="R183"/>
  <c r="P183"/>
  <c r="BI179"/>
  <c r="BH179"/>
  <c r="BG179"/>
  <c r="BE179"/>
  <c r="T179"/>
  <c r="R179"/>
  <c r="P179"/>
  <c r="BI177"/>
  <c r="BH177"/>
  <c r="BG177"/>
  <c r="BE177"/>
  <c r="T177"/>
  <c r="R177"/>
  <c r="P177"/>
  <c r="BI174"/>
  <c r="BH174"/>
  <c r="BG174"/>
  <c r="BE174"/>
  <c r="T174"/>
  <c r="R174"/>
  <c r="P174"/>
  <c r="BI172"/>
  <c r="BH172"/>
  <c r="BG172"/>
  <c r="BE172"/>
  <c r="T172"/>
  <c r="R172"/>
  <c r="P172"/>
  <c r="BI170"/>
  <c r="BH170"/>
  <c r="BG170"/>
  <c r="BE170"/>
  <c r="T170"/>
  <c r="R170"/>
  <c r="P170"/>
  <c r="BI167"/>
  <c r="BH167"/>
  <c r="BG167"/>
  <c r="BE167"/>
  <c r="T167"/>
  <c r="R167"/>
  <c r="P167"/>
  <c r="BI163"/>
  <c r="BH163"/>
  <c r="BG163"/>
  <c r="BE163"/>
  <c r="T163"/>
  <c r="R163"/>
  <c r="P163"/>
  <c r="BI156"/>
  <c r="BH156"/>
  <c r="BG156"/>
  <c r="BE156"/>
  <c r="T156"/>
  <c r="R156"/>
  <c r="P156"/>
  <c r="BI154"/>
  <c r="BH154"/>
  <c r="BG154"/>
  <c r="BE154"/>
  <c r="T154"/>
  <c r="R154"/>
  <c r="P154"/>
  <c r="BI150"/>
  <c r="BH150"/>
  <c r="BG150"/>
  <c r="BE150"/>
  <c r="T150"/>
  <c r="R150"/>
  <c r="P150"/>
  <c r="BI147"/>
  <c r="BH147"/>
  <c r="BG147"/>
  <c r="BE147"/>
  <c r="T147"/>
  <c r="R147"/>
  <c r="P147"/>
  <c r="BI143"/>
  <c r="BH143"/>
  <c r="BG143"/>
  <c r="BE143"/>
  <c r="T143"/>
  <c r="R143"/>
  <c r="P143"/>
  <c r="BI139"/>
  <c r="BH139"/>
  <c r="BG139"/>
  <c r="BE139"/>
  <c r="T139"/>
  <c r="R139"/>
  <c r="P139"/>
  <c r="BI137"/>
  <c r="BH137"/>
  <c r="BG137"/>
  <c r="BE137"/>
  <c r="T137"/>
  <c r="R137"/>
  <c r="P137"/>
  <c r="BI135"/>
  <c r="BH135"/>
  <c r="BG135"/>
  <c r="BE135"/>
  <c r="T135"/>
  <c r="R135"/>
  <c r="P135"/>
  <c r="BI131"/>
  <c r="BH131"/>
  <c r="BG131"/>
  <c r="BE131"/>
  <c r="T131"/>
  <c r="R131"/>
  <c r="P131"/>
  <c r="BI127"/>
  <c r="BH127"/>
  <c r="BG127"/>
  <c r="BE127"/>
  <c r="T127"/>
  <c r="R127"/>
  <c r="P127"/>
  <c r="BI123"/>
  <c r="BH123"/>
  <c r="BG123"/>
  <c r="BE123"/>
  <c r="T123"/>
  <c r="R123"/>
  <c r="P123"/>
  <c r="BI122"/>
  <c r="BH122"/>
  <c r="BG122"/>
  <c r="BE122"/>
  <c r="T122"/>
  <c r="R122"/>
  <c r="P122"/>
  <c r="BI120"/>
  <c r="BH120"/>
  <c r="BG120"/>
  <c r="BE120"/>
  <c r="T120"/>
  <c r="R120"/>
  <c r="P120"/>
  <c r="BI118"/>
  <c r="BH118"/>
  <c r="BG118"/>
  <c r="BE118"/>
  <c r="T118"/>
  <c r="R118"/>
  <c r="P118"/>
  <c r="BI117"/>
  <c r="BH117"/>
  <c r="BG117"/>
  <c r="BE117"/>
  <c r="T117"/>
  <c r="R117"/>
  <c r="P117"/>
  <c r="BI111"/>
  <c r="BH111"/>
  <c r="BG111"/>
  <c r="BE111"/>
  <c r="T111"/>
  <c r="R111"/>
  <c r="P111"/>
  <c r="BI109"/>
  <c r="BH109"/>
  <c r="BG109"/>
  <c r="BE109"/>
  <c r="T109"/>
  <c r="R109"/>
  <c r="P109"/>
  <c r="BI107"/>
  <c r="BH107"/>
  <c r="BG107"/>
  <c r="BE107"/>
  <c r="T107"/>
  <c r="R107"/>
  <c r="P107"/>
  <c r="BI103"/>
  <c r="BH103"/>
  <c r="BG103"/>
  <c r="BE103"/>
  <c r="T103"/>
  <c r="R103"/>
  <c r="P103"/>
  <c r="J97"/>
  <c r="J96"/>
  <c r="F96"/>
  <c r="F94"/>
  <c r="E92"/>
  <c r="J59"/>
  <c r="J58"/>
  <c r="F58"/>
  <c r="F56"/>
  <c r="E54"/>
  <c r="J20"/>
  <c r="E20"/>
  <c r="F97"/>
  <c r="J19"/>
  <c r="J14"/>
  <c r="J56"/>
  <c r="E7"/>
  <c r="E88"/>
  <c i="1" r="L50"/>
  <c r="AM50"/>
  <c r="AM49"/>
  <c r="L49"/>
  <c r="AM47"/>
  <c r="L47"/>
  <c r="L45"/>
  <c r="L44"/>
  <c i="2" r="J527"/>
  <c r="BK519"/>
  <c r="J513"/>
  <c r="BK504"/>
  <c r="BK490"/>
  <c r="J476"/>
  <c r="J472"/>
  <c r="J465"/>
  <c r="BK450"/>
  <c r="BK440"/>
  <c r="J427"/>
  <c r="J418"/>
  <c r="J406"/>
  <c r="J389"/>
  <c r="J373"/>
  <c r="J359"/>
  <c r="J348"/>
  <c r="J330"/>
  <c r="J305"/>
  <c r="BK300"/>
  <c r="J276"/>
  <c r="J241"/>
  <c r="J237"/>
  <c r="BK226"/>
  <c r="J202"/>
  <c r="BK179"/>
  <c r="J163"/>
  <c r="J147"/>
  <c r="BK135"/>
  <c r="J123"/>
  <c r="J111"/>
  <c i="1" r="AS58"/>
  <c i="2" r="J450"/>
  <c r="BK418"/>
  <c r="J391"/>
  <c r="J369"/>
  <c r="J356"/>
  <c r="BK340"/>
  <c r="BK305"/>
  <c r="BK287"/>
  <c r="J257"/>
  <c r="BK237"/>
  <c r="BK212"/>
  <c r="J179"/>
  <c r="J167"/>
  <c r="BK143"/>
  <c r="J118"/>
  <c r="J103"/>
  <c i="3" r="J103"/>
  <c r="J97"/>
  <c r="J89"/>
  <c r="BK101"/>
  <c r="J95"/>
  <c i="4" r="J202"/>
  <c r="BK162"/>
  <c r="BK145"/>
  <c r="BK124"/>
  <c r="BK103"/>
  <c r="J208"/>
  <c r="J178"/>
  <c r="J149"/>
  <c r="J134"/>
  <c r="J209"/>
  <c r="J192"/>
  <c r="BK169"/>
  <c r="BK138"/>
  <c r="BK116"/>
  <c r="BK99"/>
  <c i="5" r="J317"/>
  <c r="BK295"/>
  <c r="BK276"/>
  <c r="J244"/>
  <c r="BK232"/>
  <c r="J219"/>
  <c r="J180"/>
  <c r="J172"/>
  <c r="BK136"/>
  <c r="J118"/>
  <c r="J308"/>
  <c r="J295"/>
  <c r="J280"/>
  <c r="BK248"/>
  <c r="J232"/>
  <c r="J214"/>
  <c r="BK180"/>
  <c r="J158"/>
  <c r="J136"/>
  <c r="BK118"/>
  <c i="6" r="J102"/>
  <c r="BK95"/>
  <c r="J89"/>
  <c r="BK101"/>
  <c r="J98"/>
  <c r="BK90"/>
  <c i="2" r="BK369"/>
  <c r="J361"/>
  <c r="BK352"/>
  <c r="J332"/>
  <c r="J304"/>
  <c r="BK285"/>
  <c r="BK257"/>
  <c r="J239"/>
  <c r="J228"/>
  <c r="BK208"/>
  <c r="BK190"/>
  <c r="BK174"/>
  <c r="J156"/>
  <c r="J127"/>
  <c r="J117"/>
  <c i="1" r="AS55"/>
  <c i="2" r="BK470"/>
  <c r="BK453"/>
  <c r="J429"/>
  <c r="BK401"/>
  <c r="J375"/>
  <c r="J363"/>
  <c r="BK357"/>
  <c r="BK342"/>
  <c r="J306"/>
  <c r="J285"/>
  <c r="BK248"/>
  <c r="BK233"/>
  <c r="BK219"/>
  <c r="J194"/>
  <c r="J174"/>
  <c r="J170"/>
  <c r="BK147"/>
  <c r="BK127"/>
  <c r="BK117"/>
  <c i="3" r="J101"/>
  <c r="J96"/>
  <c r="BK105"/>
  <c r="J99"/>
  <c r="J92"/>
  <c r="J91"/>
  <c r="BK89"/>
  <c i="4" r="J180"/>
  <c r="J138"/>
  <c r="J118"/>
  <c r="J99"/>
  <c r="BK209"/>
  <c r="BK192"/>
  <c r="BK160"/>
  <c r="BK139"/>
  <c r="BK105"/>
  <c r="BK200"/>
  <c r="J176"/>
  <c r="J139"/>
  <c r="J120"/>
  <c r="J169"/>
  <c i="5" r="BK324"/>
  <c r="J302"/>
  <c r="J285"/>
  <c r="J267"/>
  <c r="BK241"/>
  <c r="BK223"/>
  <c r="J194"/>
  <c r="BK170"/>
  <c r="J141"/>
  <c r="BK114"/>
  <c r="BK311"/>
  <c r="BK281"/>
  <c r="J262"/>
  <c r="BK239"/>
  <c r="BK228"/>
  <c r="BK194"/>
  <c r="BK172"/>
  <c r="J112"/>
  <c i="6" r="J99"/>
  <c r="J93"/>
  <c r="BK100"/>
  <c r="BK97"/>
  <c r="J91"/>
  <c i="2" r="BK527"/>
  <c r="J525"/>
  <c r="J504"/>
  <c r="J486"/>
  <c r="J470"/>
  <c r="BK462"/>
  <c r="J453"/>
  <c r="BK429"/>
  <c r="J410"/>
  <c r="BK391"/>
  <c r="J367"/>
  <c r="J340"/>
  <c r="BK298"/>
  <c r="J248"/>
  <c r="BK223"/>
  <c r="J177"/>
  <c r="BK150"/>
  <c r="BK103"/>
  <c r="BK500"/>
  <c r="J483"/>
  <c r="J460"/>
  <c r="J433"/>
  <c r="BK410"/>
  <c r="J381"/>
  <c r="BK365"/>
  <c r="BK354"/>
  <c r="BK330"/>
  <c r="BK304"/>
  <c r="J283"/>
  <c r="J244"/>
  <c r="J223"/>
  <c r="J190"/>
  <c r="BK163"/>
  <c r="BK139"/>
  <c r="BK123"/>
  <c r="J109"/>
  <c i="3" r="BK102"/>
  <c r="BK95"/>
  <c r="J88"/>
  <c r="BK100"/>
  <c r="BK94"/>
  <c i="4" r="J160"/>
  <c r="BK132"/>
  <c r="J108"/>
  <c r="J198"/>
  <c r="J132"/>
  <c r="BK95"/>
  <c r="J205"/>
  <c r="J187"/>
  <c r="BK140"/>
  <c r="BK118"/>
  <c r="BK108"/>
  <c i="5" r="BK317"/>
  <c r="J297"/>
  <c r="BK272"/>
  <c r="J248"/>
  <c r="J228"/>
  <c r="BK190"/>
  <c r="BK154"/>
  <c r="J134"/>
  <c r="J315"/>
  <c r="J293"/>
  <c r="J272"/>
  <c r="BK257"/>
  <c r="J237"/>
  <c r="BK204"/>
  <c r="J174"/>
  <c r="J145"/>
  <c r="BK141"/>
  <c r="BK124"/>
  <c i="6" r="J103"/>
  <c r="J94"/>
  <c r="BK91"/>
  <c r="BK102"/>
  <c r="J96"/>
  <c r="BK88"/>
  <c i="2" r="J526"/>
  <c r="BK525"/>
  <c r="BK513"/>
  <c r="BK510"/>
  <c r="J500"/>
  <c r="BK483"/>
  <c r="BK469"/>
  <c r="J456"/>
  <c r="BK448"/>
  <c r="BK433"/>
  <c r="J420"/>
  <c r="J408"/>
  <c r="BK399"/>
  <c r="BK379"/>
  <c r="J365"/>
  <c r="J354"/>
  <c r="J342"/>
  <c r="J323"/>
  <c r="J287"/>
  <c r="J264"/>
  <c r="J255"/>
  <c r="J231"/>
  <c r="J221"/>
  <c r="J212"/>
  <c r="BK194"/>
  <c r="J172"/>
  <c r="J154"/>
  <c r="J139"/>
  <c r="J120"/>
  <c r="BK107"/>
  <c r="BK486"/>
  <c r="BK476"/>
  <c r="BK472"/>
  <c r="BK465"/>
  <c r="BK456"/>
  <c r="J440"/>
  <c r="BK427"/>
  <c r="BK406"/>
  <c r="J379"/>
  <c r="BK361"/>
  <c r="BK348"/>
  <c r="BK323"/>
  <c r="J300"/>
  <c r="BK276"/>
  <c r="BK241"/>
  <c r="BK228"/>
  <c r="BK221"/>
  <c r="J198"/>
  <c r="BK172"/>
  <c r="J150"/>
  <c r="BK131"/>
  <c r="BK111"/>
  <c i="3" r="J100"/>
  <c r="J94"/>
  <c r="BK91"/>
  <c r="J104"/>
  <c r="J98"/>
  <c r="BK93"/>
  <c i="4" r="BK187"/>
  <c r="BK151"/>
  <c r="BK120"/>
  <c r="BK211"/>
  <c r="J200"/>
  <c r="BK196"/>
  <c r="J171"/>
  <c r="J116"/>
  <c r="J103"/>
  <c r="BK202"/>
  <c r="BK180"/>
  <c r="J145"/>
  <c r="J122"/>
  <c r="J95"/>
  <c i="5" r="J324"/>
  <c r="BK308"/>
  <c r="J281"/>
  <c r="BK262"/>
  <c r="J239"/>
  <c r="J230"/>
  <c r="J198"/>
  <c r="BK162"/>
  <c r="J149"/>
  <c r="J128"/>
  <c r="BK102"/>
  <c r="J288"/>
  <c r="BK267"/>
  <c r="J241"/>
  <c r="J223"/>
  <c r="BK198"/>
  <c r="J170"/>
  <c r="BK149"/>
  <c r="BK128"/>
  <c r="BK106"/>
  <c i="6" r="BK98"/>
  <c r="J92"/>
  <c r="BK103"/>
  <c r="J95"/>
  <c r="BK92"/>
  <c i="2" r="BK381"/>
  <c r="BK363"/>
  <c r="BK356"/>
  <c r="BK346"/>
  <c r="J315"/>
  <c r="BK289"/>
  <c r="J270"/>
  <c r="BK244"/>
  <c r="J233"/>
  <c r="J219"/>
  <c r="BK183"/>
  <c r="BK167"/>
  <c r="J143"/>
  <c r="J137"/>
  <c r="J122"/>
  <c r="BK109"/>
  <c r="J490"/>
  <c r="BK473"/>
  <c r="J462"/>
  <c r="J448"/>
  <c r="BK420"/>
  <c r="BK408"/>
  <c r="BK389"/>
  <c r="BK367"/>
  <c r="J352"/>
  <c r="BK332"/>
  <c r="J298"/>
  <c r="BK270"/>
  <c r="BK255"/>
  <c r="BK239"/>
  <c r="J226"/>
  <c r="BK202"/>
  <c r="J183"/>
  <c r="BK156"/>
  <c r="BK137"/>
  <c r="BK122"/>
  <c r="J107"/>
  <c i="3" r="BK104"/>
  <c r="BK99"/>
  <c r="J93"/>
  <c r="BK90"/>
  <c r="J102"/>
  <c r="BK96"/>
  <c r="J90"/>
  <c r="BK88"/>
  <c i="4" r="BK178"/>
  <c r="BK153"/>
  <c r="J126"/>
  <c r="BK212"/>
  <c r="BK205"/>
  <c r="BK176"/>
  <c r="J140"/>
  <c r="BK126"/>
  <c r="J212"/>
  <c r="BK208"/>
  <c r="J196"/>
  <c r="J162"/>
  <c r="J124"/>
  <c r="J112"/>
  <c i="5" r="BK327"/>
  <c r="BK315"/>
  <c r="BK293"/>
  <c r="BK280"/>
  <c r="BK253"/>
  <c r="BK235"/>
  <c r="J204"/>
  <c r="J186"/>
  <c r="BK158"/>
  <c r="J124"/>
  <c r="J106"/>
  <c r="BK297"/>
  <c r="J276"/>
  <c r="J253"/>
  <c r="J235"/>
  <c r="BK219"/>
  <c r="BK186"/>
  <c r="BK166"/>
  <c r="J102"/>
  <c i="6" r="J101"/>
  <c r="BK96"/>
  <c r="J90"/>
  <c r="BK94"/>
  <c r="BK89"/>
  <c i="2" r="BK526"/>
  <c r="J519"/>
  <c r="J510"/>
  <c r="J494"/>
  <c r="J473"/>
  <c r="BK460"/>
  <c r="J442"/>
  <c r="BK423"/>
  <c r="J401"/>
  <c r="BK375"/>
  <c r="J357"/>
  <c r="BK306"/>
  <c r="BK283"/>
  <c r="J235"/>
  <c r="BK198"/>
  <c r="BK170"/>
  <c r="J131"/>
  <c r="BK118"/>
  <c r="BK494"/>
  <c r="J469"/>
  <c r="BK442"/>
  <c r="J423"/>
  <c r="J399"/>
  <c r="BK373"/>
  <c r="BK359"/>
  <c r="J346"/>
  <c r="BK315"/>
  <c r="J289"/>
  <c r="BK264"/>
  <c r="BK235"/>
  <c r="BK231"/>
  <c r="J208"/>
  <c r="BK177"/>
  <c r="BK154"/>
  <c r="J135"/>
  <c r="BK120"/>
  <c i="3" r="J105"/>
  <c r="BK98"/>
  <c r="BK92"/>
  <c r="BK103"/>
  <c r="BK97"/>
  <c i="4" r="J189"/>
  <c r="BK149"/>
  <c r="BK122"/>
  <c r="BK189"/>
  <c r="J151"/>
  <c r="BK112"/>
  <c r="J211"/>
  <c r="BK198"/>
  <c r="BK171"/>
  <c r="J153"/>
  <c r="BK134"/>
  <c r="J105"/>
  <c i="5" r="J327"/>
  <c r="J311"/>
  <c r="BK288"/>
  <c r="J257"/>
  <c r="BK237"/>
  <c r="BK214"/>
  <c r="BK174"/>
  <c r="J166"/>
  <c r="BK145"/>
  <c r="BK112"/>
  <c r="BK302"/>
  <c r="BK285"/>
  <c r="BK244"/>
  <c r="BK230"/>
  <c r="J190"/>
  <c r="J162"/>
  <c r="J154"/>
  <c r="BK134"/>
  <c r="J114"/>
  <c i="6" r="J100"/>
  <c r="J97"/>
  <c r="J88"/>
  <c r="BK99"/>
  <c r="BK93"/>
  <c i="2" l="1" r="T102"/>
  <c r="BK149"/>
  <c r="J149"/>
  <c r="J67"/>
  <c r="R149"/>
  <c r="T162"/>
  <c r="R218"/>
  <c r="P247"/>
  <c r="BK422"/>
  <c r="J422"/>
  <c r="J73"/>
  <c r="T422"/>
  <c r="T455"/>
  <c r="R464"/>
  <c r="P475"/>
  <c r="R485"/>
  <c r="P512"/>
  <c i="3" r="P87"/>
  <c r="P86"/>
  <c i="1" r="AU57"/>
  <c i="4" r="T94"/>
  <c r="T93"/>
  <c r="R111"/>
  <c r="R191"/>
  <c r="P207"/>
  <c i="5" r="BK101"/>
  <c r="J101"/>
  <c r="J65"/>
  <c r="BK153"/>
  <c r="J153"/>
  <c r="J66"/>
  <c r="T153"/>
  <c r="T227"/>
  <c r="P252"/>
  <c r="R252"/>
  <c r="P271"/>
  <c r="T271"/>
  <c r="BK287"/>
  <c r="J287"/>
  <c r="J75"/>
  <c r="T287"/>
  <c r="T310"/>
  <c i="2" r="BK102"/>
  <c r="J102"/>
  <c r="J65"/>
  <c r="P102"/>
  <c r="BK138"/>
  <c r="J138"/>
  <c r="J66"/>
  <c r="T138"/>
  <c r="BK162"/>
  <c r="J162"/>
  <c r="J68"/>
  <c r="P162"/>
  <c r="BK218"/>
  <c r="J218"/>
  <c r="J69"/>
  <c r="P218"/>
  <c r="T218"/>
  <c r="T247"/>
  <c r="P422"/>
  <c r="BK455"/>
  <c r="J455"/>
  <c r="J74"/>
  <c r="R455"/>
  <c r="P464"/>
  <c r="BK475"/>
  <c r="J475"/>
  <c r="J76"/>
  <c r="T475"/>
  <c r="P485"/>
  <c r="T485"/>
  <c r="T512"/>
  <c i="3" r="BK87"/>
  <c r="BK86"/>
  <c r="J86"/>
  <c r="J63"/>
  <c r="T87"/>
  <c r="T86"/>
  <c i="4" r="P94"/>
  <c r="P93"/>
  <c r="BK111"/>
  <c r="J111"/>
  <c r="J68"/>
  <c r="T111"/>
  <c r="P191"/>
  <c r="BK207"/>
  <c r="J207"/>
  <c r="J70"/>
  <c r="T207"/>
  <c i="5" r="P101"/>
  <c r="T101"/>
  <c r="T100"/>
  <c r="R153"/>
  <c r="P227"/>
  <c r="R227"/>
  <c r="BK252"/>
  <c r="J252"/>
  <c r="J71"/>
  <c r="T252"/>
  <c r="T246"/>
  <c r="BK271"/>
  <c r="J271"/>
  <c r="J74"/>
  <c r="R271"/>
  <c r="P287"/>
  <c r="BK310"/>
  <c r="J310"/>
  <c r="J76"/>
  <c r="R310"/>
  <c i="6" r="R87"/>
  <c r="R86"/>
  <c i="2" r="R102"/>
  <c r="P138"/>
  <c r="R138"/>
  <c r="P149"/>
  <c r="T149"/>
  <c r="R162"/>
  <c r="BK247"/>
  <c r="J247"/>
  <c r="J72"/>
  <c r="R247"/>
  <c r="R422"/>
  <c r="P455"/>
  <c r="BK464"/>
  <c r="J464"/>
  <c r="J75"/>
  <c r="T464"/>
  <c r="R475"/>
  <c r="BK485"/>
  <c r="J485"/>
  <c r="J77"/>
  <c r="BK512"/>
  <c r="J512"/>
  <c r="J78"/>
  <c r="R512"/>
  <c i="3" r="R87"/>
  <c r="R86"/>
  <c i="4" r="BK94"/>
  <c r="J94"/>
  <c r="J65"/>
  <c r="R94"/>
  <c r="R93"/>
  <c r="P111"/>
  <c r="P110"/>
  <c r="BK191"/>
  <c r="J191"/>
  <c r="J69"/>
  <c r="T191"/>
  <c r="R207"/>
  <c i="5" r="R101"/>
  <c r="R100"/>
  <c r="P153"/>
  <c r="BK227"/>
  <c r="J227"/>
  <c r="J67"/>
  <c r="R287"/>
  <c r="P310"/>
  <c i="6" r="BK87"/>
  <c r="J87"/>
  <c r="J64"/>
  <c r="P87"/>
  <c r="P86"/>
  <c i="1" r="AU61"/>
  <c i="6" r="T87"/>
  <c r="T86"/>
  <c i="5" r="BK266"/>
  <c r="J266"/>
  <c r="J73"/>
  <c i="2" r="BK243"/>
  <c r="J243"/>
  <c r="J70"/>
  <c i="4" r="BK107"/>
  <c r="J107"/>
  <c r="J66"/>
  <c i="5" r="BK243"/>
  <c r="J243"/>
  <c r="J68"/>
  <c r="BK247"/>
  <c r="J247"/>
  <c r="J70"/>
  <c r="BK261"/>
  <c r="J261"/>
  <c r="J72"/>
  <c r="BK326"/>
  <c r="J326"/>
  <c r="J77"/>
  <c i="6" r="F83"/>
  <c r="BF94"/>
  <c r="BF95"/>
  <c r="BF99"/>
  <c r="BF102"/>
  <c r="BF103"/>
  <c r="E50"/>
  <c r="J56"/>
  <c r="BF88"/>
  <c r="BF89"/>
  <c r="BF90"/>
  <c r="BF91"/>
  <c r="BF92"/>
  <c r="BF93"/>
  <c r="BF96"/>
  <c r="BF97"/>
  <c r="BF98"/>
  <c r="BF100"/>
  <c r="BF101"/>
  <c i="5" r="E50"/>
  <c r="F59"/>
  <c r="J93"/>
  <c r="BF102"/>
  <c r="BF106"/>
  <c r="BF118"/>
  <c r="BF134"/>
  <c r="BF141"/>
  <c r="BF154"/>
  <c r="BF158"/>
  <c r="BF162"/>
  <c r="BF166"/>
  <c r="BF170"/>
  <c r="BF172"/>
  <c r="BF190"/>
  <c r="BF204"/>
  <c r="BF214"/>
  <c r="BF219"/>
  <c r="BF228"/>
  <c r="BF230"/>
  <c r="BF237"/>
  <c r="BF239"/>
  <c r="BF244"/>
  <c r="BF262"/>
  <c r="BF267"/>
  <c r="BF272"/>
  <c r="BF280"/>
  <c r="BF293"/>
  <c r="BF295"/>
  <c r="BF308"/>
  <c r="BF112"/>
  <c r="BF114"/>
  <c r="BF124"/>
  <c r="BF128"/>
  <c r="BF136"/>
  <c r="BF145"/>
  <c r="BF149"/>
  <c r="BF174"/>
  <c r="BF180"/>
  <c r="BF186"/>
  <c r="BF194"/>
  <c r="BF198"/>
  <c r="BF223"/>
  <c r="BF232"/>
  <c r="BF235"/>
  <c r="BF241"/>
  <c r="BF248"/>
  <c r="BF253"/>
  <c r="BF257"/>
  <c r="BF276"/>
  <c r="BF281"/>
  <c r="BF285"/>
  <c r="BF288"/>
  <c r="BF297"/>
  <c r="BF302"/>
  <c r="BF311"/>
  <c r="BF315"/>
  <c r="BF317"/>
  <c r="BF324"/>
  <c r="BF327"/>
  <c i="3" r="J87"/>
  <c r="J64"/>
  <c i="4" r="E50"/>
  <c r="F59"/>
  <c r="BF95"/>
  <c r="BF99"/>
  <c r="BF103"/>
  <c r="BF108"/>
  <c r="BF118"/>
  <c r="BF122"/>
  <c r="BF124"/>
  <c r="BF126"/>
  <c r="BF134"/>
  <c r="BF149"/>
  <c r="BF153"/>
  <c r="BF160"/>
  <c r="BF171"/>
  <c r="BF176"/>
  <c r="BF187"/>
  <c r="BF200"/>
  <c r="BF209"/>
  <c r="BF211"/>
  <c r="BF212"/>
  <c r="J86"/>
  <c r="BF116"/>
  <c r="BF120"/>
  <c r="BF132"/>
  <c r="BF140"/>
  <c r="BF145"/>
  <c r="BF151"/>
  <c r="BF178"/>
  <c r="BF180"/>
  <c r="BF189"/>
  <c r="BF208"/>
  <c r="BF105"/>
  <c r="BF112"/>
  <c r="BF138"/>
  <c r="BF139"/>
  <c r="BF162"/>
  <c r="BF169"/>
  <c r="BF192"/>
  <c r="BF196"/>
  <c r="BF198"/>
  <c r="BF202"/>
  <c r="BF205"/>
  <c i="3" r="J56"/>
  <c r="F59"/>
  <c r="E74"/>
  <c r="BF89"/>
  <c r="BF91"/>
  <c r="BF94"/>
  <c r="BF96"/>
  <c r="BF97"/>
  <c r="BF98"/>
  <c r="BF100"/>
  <c r="BF101"/>
  <c r="BF103"/>
  <c r="BF104"/>
  <c r="BF88"/>
  <c r="BF90"/>
  <c r="BF92"/>
  <c r="BF93"/>
  <c r="BF95"/>
  <c r="BF99"/>
  <c r="BF102"/>
  <c r="BF105"/>
  <c i="2" r="E50"/>
  <c r="J94"/>
  <c r="BF103"/>
  <c r="BF107"/>
  <c r="BF117"/>
  <c r="BF118"/>
  <c r="BF135"/>
  <c r="BF139"/>
  <c r="BF150"/>
  <c r="BF156"/>
  <c r="BF163"/>
  <c r="BF170"/>
  <c r="BF172"/>
  <c r="BF174"/>
  <c r="BF177"/>
  <c r="BF179"/>
  <c r="BF190"/>
  <c r="BF198"/>
  <c r="BF212"/>
  <c r="BF219"/>
  <c r="BF223"/>
  <c r="BF231"/>
  <c r="BF241"/>
  <c r="BF244"/>
  <c r="BF285"/>
  <c r="BF287"/>
  <c r="BF289"/>
  <c r="BF298"/>
  <c r="BF306"/>
  <c r="BF315"/>
  <c r="BF340"/>
  <c r="BF342"/>
  <c r="BF348"/>
  <c r="BF354"/>
  <c r="BF356"/>
  <c r="BF361"/>
  <c r="BF365"/>
  <c r="BF373"/>
  <c r="BF375"/>
  <c r="BF391"/>
  <c r="BF399"/>
  <c r="BF408"/>
  <c r="BF420"/>
  <c r="BF427"/>
  <c r="BF429"/>
  <c r="BF442"/>
  <c r="BF448"/>
  <c r="BF450"/>
  <c r="BF460"/>
  <c r="BF462"/>
  <c r="BF476"/>
  <c r="BF483"/>
  <c r="BF486"/>
  <c r="F59"/>
  <c r="BF109"/>
  <c r="BF111"/>
  <c r="BF120"/>
  <c r="BF122"/>
  <c r="BF123"/>
  <c r="BF127"/>
  <c r="BF131"/>
  <c r="BF137"/>
  <c r="BF143"/>
  <c r="BF147"/>
  <c r="BF154"/>
  <c r="BF167"/>
  <c r="BF183"/>
  <c r="BF194"/>
  <c r="BF202"/>
  <c r="BF208"/>
  <c r="BF221"/>
  <c r="BF226"/>
  <c r="BF228"/>
  <c r="BF233"/>
  <c r="BF235"/>
  <c r="BF237"/>
  <c r="BF239"/>
  <c r="BF248"/>
  <c r="BF255"/>
  <c r="BF257"/>
  <c r="BF264"/>
  <c r="BF270"/>
  <c r="BF276"/>
  <c r="BF283"/>
  <c r="BF300"/>
  <c r="BF304"/>
  <c r="BF305"/>
  <c r="BF323"/>
  <c r="BF330"/>
  <c r="BF332"/>
  <c r="BF346"/>
  <c r="BF352"/>
  <c r="BF357"/>
  <c r="BF359"/>
  <c r="BF363"/>
  <c r="BF367"/>
  <c r="BF369"/>
  <c r="BF379"/>
  <c r="BF381"/>
  <c r="BF389"/>
  <c r="BF401"/>
  <c r="BF406"/>
  <c r="BF410"/>
  <c r="BF418"/>
  <c r="BF423"/>
  <c r="BF433"/>
  <c r="BF440"/>
  <c r="BF453"/>
  <c r="BF456"/>
  <c r="BF465"/>
  <c r="BF469"/>
  <c r="BF470"/>
  <c r="BF472"/>
  <c r="BF473"/>
  <c r="BF490"/>
  <c r="BF494"/>
  <c r="BF500"/>
  <c r="BF504"/>
  <c r="BF510"/>
  <c r="BF513"/>
  <c r="BF519"/>
  <c r="BF525"/>
  <c r="BF526"/>
  <c r="BF527"/>
  <c r="F35"/>
  <c i="1" r="AZ56"/>
  <c i="6" r="F38"/>
  <c i="1" r="BC61"/>
  <c i="6" r="F37"/>
  <c i="1" r="BB61"/>
  <c i="3" r="F38"/>
  <c i="1" r="BC57"/>
  <c i="4" r="F35"/>
  <c i="1" r="AZ59"/>
  <c i="3" r="J32"/>
  <c i="4" r="F38"/>
  <c i="1" r="BC59"/>
  <c i="5" r="J35"/>
  <c i="1" r="AV60"/>
  <c i="5" r="F38"/>
  <c i="1" r="BC60"/>
  <c i="4" r="F37"/>
  <c i="1" r="BB59"/>
  <c i="5" r="F39"/>
  <c i="1" r="BD60"/>
  <c i="3" r="J35"/>
  <c i="1" r="AV57"/>
  <c i="3" r="F39"/>
  <c i="1" r="BD57"/>
  <c i="4" r="F39"/>
  <c i="1" r="BD59"/>
  <c i="5" r="F37"/>
  <c i="1" r="BB60"/>
  <c i="6" r="F35"/>
  <c i="1" r="AZ61"/>
  <c r="AS54"/>
  <c i="3" r="F37"/>
  <c i="1" r="BB57"/>
  <c i="3" r="F35"/>
  <c i="1" r="AZ57"/>
  <c i="4" r="J35"/>
  <c i="1" r="AV59"/>
  <c i="5" r="F35"/>
  <c i="1" r="AZ60"/>
  <c i="2" r="F39"/>
  <c i="1" r="BD56"/>
  <c i="2" r="J35"/>
  <c i="1" r="AV56"/>
  <c i="2" r="F37"/>
  <c i="1" r="BB56"/>
  <c i="6" r="J35"/>
  <c i="1" r="AV61"/>
  <c i="2" r="F38"/>
  <c i="1" r="BC56"/>
  <c i="6" r="F39"/>
  <c i="1" r="BD61"/>
  <c i="5" l="1" r="P246"/>
  <c i="2" r="R246"/>
  <c i="5" r="R246"/>
  <c i="2" r="P101"/>
  <c r="R101"/>
  <c r="R100"/>
  <c i="4" r="T110"/>
  <c r="T92"/>
  <c i="5" r="T99"/>
  <c i="4" r="P92"/>
  <c i="1" r="AU59"/>
  <c i="4" r="R110"/>
  <c r="R92"/>
  <c i="2" r="T101"/>
  <c i="5" r="R99"/>
  <c r="P100"/>
  <c r="P99"/>
  <c i="1" r="AU60"/>
  <c i="2" r="T246"/>
  <c r="P246"/>
  <c i="5" r="BK246"/>
  <c r="J246"/>
  <c r="J69"/>
  <c i="6" r="BK86"/>
  <c r="J86"/>
  <c r="J63"/>
  <c i="2" r="BK246"/>
  <c r="J246"/>
  <c r="J71"/>
  <c i="4" r="BK93"/>
  <c r="J93"/>
  <c r="J64"/>
  <c i="2" r="BK101"/>
  <c r="J101"/>
  <c r="J64"/>
  <c i="4" r="BK110"/>
  <c r="J110"/>
  <c r="J67"/>
  <c i="5" r="BK100"/>
  <c r="J100"/>
  <c r="J64"/>
  <c i="1" r="AG57"/>
  <c r="BB55"/>
  <c r="AX55"/>
  <c i="3" r="F36"/>
  <c i="1" r="BA57"/>
  <c i="4" r="F36"/>
  <c i="1" r="BA59"/>
  <c i="5" r="J36"/>
  <c i="1" r="AW60"/>
  <c r="AT60"/>
  <c i="5" r="F36"/>
  <c i="1" r="BA60"/>
  <c i="2" r="F36"/>
  <c i="1" r="BA56"/>
  <c i="6" r="F36"/>
  <c i="1" r="BA61"/>
  <c r="BB58"/>
  <c r="AX58"/>
  <c r="BD58"/>
  <c r="BD55"/>
  <c r="BC55"/>
  <c r="AZ55"/>
  <c r="AV55"/>
  <c i="3" r="J36"/>
  <c i="1" r="AW57"/>
  <c r="AT57"/>
  <c r="AN57"/>
  <c i="4" r="J36"/>
  <c i="1" r="AW59"/>
  <c r="AT59"/>
  <c i="2" r="J36"/>
  <c i="1" r="AW56"/>
  <c r="AT56"/>
  <c i="6" r="J36"/>
  <c i="1" r="AW61"/>
  <c r="AT61"/>
  <c r="AZ58"/>
  <c r="AV58"/>
  <c r="BC58"/>
  <c r="AY58"/>
  <c i="2" l="1" r="T100"/>
  <c r="P100"/>
  <c i="1" r="AU56"/>
  <c i="2" r="BK100"/>
  <c r="J100"/>
  <c r="J63"/>
  <c i="4" r="BK92"/>
  <c r="J92"/>
  <c r="J63"/>
  <c i="5" r="BK99"/>
  <c r="J99"/>
  <c r="J63"/>
  <c i="3" r="J41"/>
  <c i="1" r="AU58"/>
  <c r="BA55"/>
  <c r="AW55"/>
  <c r="AT55"/>
  <c r="BC54"/>
  <c r="W32"/>
  <c r="BA58"/>
  <c r="AW58"/>
  <c r="AT58"/>
  <c r="AZ54"/>
  <c r="W29"/>
  <c i="6" r="J32"/>
  <c i="1" r="AG61"/>
  <c r="BD54"/>
  <c r="W33"/>
  <c r="AU55"/>
  <c r="AU54"/>
  <c r="AY55"/>
  <c r="BB54"/>
  <c r="W31"/>
  <c i="6" l="1" r="J41"/>
  <c i="1" r="AN61"/>
  <c i="5" r="J32"/>
  <c i="1" r="AG60"/>
  <c i="4" r="J32"/>
  <c i="1" r="AG59"/>
  <c i="2" r="J32"/>
  <c i="1" r="AG56"/>
  <c r="AG55"/>
  <c r="AX54"/>
  <c r="BA54"/>
  <c r="W30"/>
  <c r="AY54"/>
  <c r="AV54"/>
  <c r="AK29"/>
  <c i="4" l="1" r="J41"/>
  <c i="2" r="J41"/>
  <c i="5" r="J41"/>
  <c i="1" r="AN59"/>
  <c r="AN60"/>
  <c r="AN56"/>
  <c r="AN55"/>
  <c r="AW54"/>
  <c r="AK30"/>
  <c r="AG58"/>
  <c l="1" r="AN58"/>
  <c r="AG54"/>
  <c r="AK26"/>
  <c r="AK35"/>
  <c r="AT54"/>
  <c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<sst xmlns="http://schemas.openxmlformats.org/spreadsheetml/2006/main">
  <si>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</si>
  <si>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</si>
  <si>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</si>
  <si>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</si>
  <si>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</si>
  <si>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{654fa316-a8dc-432a-89a9-85e652d9e264}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</si>
  <si>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</si>
  <si>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</si>
  <si>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</si>
  <si>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</si>
  <si>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</si>
  <si>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</si>
  <si>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</si>
  <si>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</si>
  <si>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12_2022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</si>
  <si>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</si>
  <si>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</si>
  <si>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Senior centrum - Rolnická 24 - terasa</t>
  </si>
  <si>
    <t>KSO:</t>
  </si>
  <si>
    <t>801 91</t>
  </si>
  <si>
    <t>CC-CZ:</t>
  </si>
  <si>
    <t>12</t>
  </si>
  <si>
    <t>Místo:</t>
  </si>
  <si>
    <t>Rolnická 24, Opava</t>
  </si>
  <si>
    <t>Datum:</t>
  </si>
  <si>
    <t>9. 1. 2023</t>
  </si>
  <si>
    <t>Zadavatel:</t>
  </si>
  <si>
    <t>IČ:</t>
  </si>
  <si>
    <t/>
  </si>
  <si>
    <t>Statutární město Opava</t>
  </si>
  <si>
    <t>DIČ:</t>
  </si>
  <si>
    <t>Uchazeč:</t>
  </si>
  <si>
    <t>Vyplň údaj</t>
  </si>
  <si>
    <t>Projektant:</t>
  </si>
  <si>
    <t>Projekční kancelář INFO Home, Opava</t>
  </si>
  <si>
    <t>True</t>
  </si>
  <si>
    <t>Zpracovatel:</t>
  </si>
  <si>
    <t>76445755</t>
  </si>
  <si>
    <t>Ing. Alena Chmelová, Opava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</si>
  <si>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</si>
  <si>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</si>
  <si>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</si>
  <si>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</si>
  <si>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</si>
  <si>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</si>
  <si>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</si>
  <si>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</si>
  <si>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</si>
  <si>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</si>
  <si>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</si>
  <si>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</si>
  <si>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</si>
  <si>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</si>
  <si>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</si>
  <si>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</si>
  <si>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</si>
  <si>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</si>
  <si>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</si>
  <si>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</si>
  <si>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</si>
  <si>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</si>
  <si>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</si>
  <si>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</si>
  <si>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</si>
  <si>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</si>
  <si>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</si>
  <si>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</si>
  <si>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</si>
  <si>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</si>
  <si>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</si>
  <si>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</si>
  <si>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</si>
  <si>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</si>
  <si>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</si>
  <si>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</si>
  <si>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</si>
  <si>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</si>
  <si>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</si>
  <si>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</si>
  <si>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ZV</t>
  </si>
  <si>
    <t>Způsobilé výdaje</t>
  </si>
  <si>
    <t>STA</t>
  </si>
  <si>
    <t>1</t>
  </si>
  <si>
    <t>{c69c6fe6-2e3b-4203-9971-49c0ca08f9c9}</t>
  </si>
  <si>
    <t>/</t>
  </si>
  <si>
    <t>SO 01.ZV</t>
  </si>
  <si>
    <t>Zelená střecha, pochozí dřevěný chodník - způsobilé výdaje</t>
  </si>
  <si>
    <t>Soupis</t>
  </si>
  <si>
    <t>2</t>
  </si>
  <si>
    <t>{12e90090-e042-4d81-b33a-0c23f83174f5}</t>
  </si>
  <si>
    <t>VRN.ZV</t>
  </si>
  <si>
    <t>Vedlejší rozpočtové náklady - způsobilé výdaje</t>
  </si>
  <si>
    <t>{8eb4badc-e51a-457b-9c60-f36168b73842}</t>
  </si>
  <si>
    <t>NV</t>
  </si>
  <si>
    <t>Nezpůsobilé výdaje</t>
  </si>
  <si>
    <t>{4f4beb56-0e76-489b-bb6d-68b7fa9c7257}</t>
  </si>
  <si>
    <t>SO 01.NV</t>
  </si>
  <si>
    <t>Pochozí betonová dlažba - nezpůsobilé výdaje</t>
  </si>
  <si>
    <t>{b73e7965-5be1-45fa-b52b-f6102f237174}</t>
  </si>
  <si>
    <t>SO 02.NV</t>
  </si>
  <si>
    <t>Prosklená fasády zimní zahrady, světlík, oprava fasády - nezpůsobilé výdaje</t>
  </si>
  <si>
    <t>{3eb30505-49f7-4c6f-84b1-7bc68fb054fa}</t>
  </si>
  <si>
    <t>VRN.NV</t>
  </si>
  <si>
    <t>Vedlejší rozpočtové náklady - nezpůsobilé výdaje</t>
  </si>
  <si>
    <t>{aba28ee1-2732-4350-842a-57cb2e3b3251}</t>
  </si>
  <si>
    <t>KRYCÍ LIST SOUPISU PRACÍ</t>
  </si>
  <si>
    <t>Objekt:</t>
  </si>
  <si>
    <t>ZV - Způsobilé výdaje</t>
  </si>
  <si>
    <t>Soupis:</t>
  </si>
  <si>
    <t>SO 01.ZV - Zelená střecha, pochozí dřevěný chodník - způsobilé výdaje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</si>
  <si>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</si>
  <si>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</si>
  <si>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</si>
  <si>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</si>
  <si>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</si>
  <si>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</si>
  <si>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</si>
  <si>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</si>
  <si>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</si>
  <si>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</si>
  <si>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</si>
  <si>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</si>
  <si>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</si>
  <si>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</si>
  <si>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714 - Akustická a protiotřesová opatření</t>
  </si>
  <si>
    <t xml:space="preserve">    721 - Zdravotechnika - vnitřní kanalizace</t>
  </si>
  <si>
    <t xml:space="preserve">    762 - Konstrukce tesařské</t>
  </si>
  <si>
    <t xml:space="preserve">    764 - Konstrukce klempířské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</si>
  <si>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</si>
  <si>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</si>
  <si>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</si>
  <si>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</si>
  <si>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</si>
  <si>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</si>
  <si>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</si>
  <si>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</si>
  <si>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</si>
  <si>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</si>
  <si>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</si>
  <si>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</si>
  <si>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</si>
  <si>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</si>
  <si>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</si>
  <si>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</si>
  <si>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</si>
  <si>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</si>
  <si>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</si>
  <si>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183101314</t>
  </si>
  <si>
    <t>Hloubení jamek pro vysazování rostlin v zemině skupiny 1 až 4 s výměnou půdy z 100% v rovině nebo na svahu do 1:5, objemu přes 0,05 do 0,125 m3</t>
  </si>
  <si>
    <t>kus</t>
  </si>
  <si>
    <t>CS ÚRS 2023 01</t>
  </si>
  <si>
    <t>4</t>
  </si>
  <si>
    <t>-1592546775</t>
  </si>
  <si>
    <t>Online PSC</t>
  </si>
  <si>
    <t>https://podminky.urs.cz/item/CS_URS_2023_01/183101314</t>
  </si>
  <si>
    <t>VV</t>
  </si>
  <si>
    <t>dle TZ a PD, v.č. D.1.1-b2 až b6</t>
  </si>
  <si>
    <t xml:space="preserve">"odhad"  25*3</t>
  </si>
  <si>
    <t>M</t>
  </si>
  <si>
    <t>10321100</t>
  </si>
  <si>
    <t>zahradní substrát pro výsadbu VL</t>
  </si>
  <si>
    <t>m3</t>
  </si>
  <si>
    <t>8</t>
  </si>
  <si>
    <t>864710634</t>
  </si>
  <si>
    <t>75*0,125 'Přepočtené koeficientem množství</t>
  </si>
  <si>
    <t>3</t>
  </si>
  <si>
    <t>183211319</t>
  </si>
  <si>
    <t>Výsadba květin do připravené půdy se zalitím do připravené půdy, se zalitím Příplatek k ceně za výsadby do nádob</t>
  </si>
  <si>
    <t>-757490449</t>
  </si>
  <si>
    <t>https://podminky.urs.cz/item/CS_URS_2023_01/183211319</t>
  </si>
  <si>
    <t>183211322</t>
  </si>
  <si>
    <t>Výsadba květin do připravené půdy se zalitím do připravené půdy, se zalitím květin krytokořenných o průměru kontejneru přes 80 do 120 mm</t>
  </si>
  <si>
    <t>-956889690</t>
  </si>
  <si>
    <t>https://podminky.urs.cz/item/CS_URS_2023_01/183211322</t>
  </si>
  <si>
    <t>"stávající květiny" 35</t>
  </si>
  <si>
    <t xml:space="preserve">"nové květiny 6ks/květináč"  6*24</t>
  </si>
  <si>
    <t>Součet</t>
  </si>
  <si>
    <t>5</t>
  </si>
  <si>
    <t>026-004R</t>
  </si>
  <si>
    <t>jalovec plazivý v kultivarech, v. do 40 cm</t>
  </si>
  <si>
    <t>-791574848</t>
  </si>
  <si>
    <t>6</t>
  </si>
  <si>
    <t>026-001R</t>
  </si>
  <si>
    <t>skalníky v kultivarech, v. do 40 cm</t>
  </si>
  <si>
    <t>-1568374265</t>
  </si>
  <si>
    <t>2*24</t>
  </si>
  <si>
    <t>7</t>
  </si>
  <si>
    <t>026-002R</t>
  </si>
  <si>
    <t>tavolník poléhavý, v. do 40 cm</t>
  </si>
  <si>
    <t>-2131140036</t>
  </si>
  <si>
    <t>026-003R</t>
  </si>
  <si>
    <t>růže svraskalá, v. do 40 cm</t>
  </si>
  <si>
    <t>1195973942</t>
  </si>
  <si>
    <t>9</t>
  </si>
  <si>
    <t>183902124</t>
  </si>
  <si>
    <t>Odstranění zeminy nebo substrátu a vsakovací vrstvy z nádoby nádoba výšky do 700 mm a plochy přes 1,00 do 2,00 m2</t>
  </si>
  <si>
    <t>1092508192</t>
  </si>
  <si>
    <t>https://podminky.urs.cz/item/CS_URS_2023_01/183902124</t>
  </si>
  <si>
    <t xml:space="preserve">dle TZ a PD, v.č. D.1.1-b1 </t>
  </si>
  <si>
    <t xml:space="preserve">"květináče u fasády"  2</t>
  </si>
  <si>
    <t>10</t>
  </si>
  <si>
    <t>183902148</t>
  </si>
  <si>
    <t>Odstranění zeminy nebo substrátu o tl. vrstvy do 100 mm z nádoby nádoba výšky do 700 mm a plochy přes 5,00 do 7,00 m2</t>
  </si>
  <si>
    <t>1128909114</t>
  </si>
  <si>
    <t>https://podminky.urs.cz/item/CS_URS_2023_01/183902148</t>
  </si>
  <si>
    <t>dle TZ a PD, v.č. D.1.1-b1</t>
  </si>
  <si>
    <t xml:space="preserve">"květináče v atice"  2</t>
  </si>
  <si>
    <t>11</t>
  </si>
  <si>
    <t>184102112</t>
  </si>
  <si>
    <t>Výsadba dřeviny s balem do předem vyhloubené jamky se zalitím v rovině nebo na svahu do 1:5, při průměru balu přes 200 do 300 mm</t>
  </si>
  <si>
    <t>1990077688</t>
  </si>
  <si>
    <t>https://podminky.urs.cz/item/CS_URS_2023_01/184102112</t>
  </si>
  <si>
    <t>"stávající dřeviny" 35</t>
  </si>
  <si>
    <t>184502111</t>
  </si>
  <si>
    <t>Vyzvednutí dřeviny k přesazení s balem v rovině nebo na svahu do 1:5, při průměru balu přes 300 do 400 mm</t>
  </si>
  <si>
    <t>1727642444</t>
  </si>
  <si>
    <t>https://podminky.urs.cz/item/CS_URS_2023_01/184502111</t>
  </si>
  <si>
    <t>13</t>
  </si>
  <si>
    <t>18-001R</t>
  </si>
  <si>
    <t>D+M plastových květináčů, rozměr 340x800x560 mm</t>
  </si>
  <si>
    <t>16</t>
  </si>
  <si>
    <t>-1366228635</t>
  </si>
  <si>
    <t>Vodorovné konstrukce</t>
  </si>
  <si>
    <t>14</t>
  </si>
  <si>
    <t>417321313</t>
  </si>
  <si>
    <t>Ztužující pásy a věnce z betonu železového (bez výztuže) tř. C 16/20</t>
  </si>
  <si>
    <t>-39564224</t>
  </si>
  <si>
    <t>https://podminky.urs.cz/item/CS_URS_2023_01/417321313</t>
  </si>
  <si>
    <t>dle TZ a PD, v.č. D.1.1-b10</t>
  </si>
  <si>
    <t xml:space="preserve">"podezdívka světlíku"  1,500*0,300*0,100*8</t>
  </si>
  <si>
    <t>417351115</t>
  </si>
  <si>
    <t>Bednění bočnic ztužujících pásů a věnců včetně vzpěr zřízení</t>
  </si>
  <si>
    <t>m2</t>
  </si>
  <si>
    <t>-1684367501</t>
  </si>
  <si>
    <t>https://podminky.urs.cz/item/CS_URS_2023_01/417351115</t>
  </si>
  <si>
    <t xml:space="preserve">"podezdívka světlíku"  1,500*2*0,400*8</t>
  </si>
  <si>
    <t>417351116</t>
  </si>
  <si>
    <t>Bednění bočnic ztužujících pásů a věnců včetně vzpěr odstranění</t>
  </si>
  <si>
    <t>31857936</t>
  </si>
  <si>
    <t>https://podminky.urs.cz/item/CS_URS_2023_01/417351116</t>
  </si>
  <si>
    <t>Úpravy povrchů, podlahy a osazování výplní</t>
  </si>
  <si>
    <t>17</t>
  </si>
  <si>
    <t>631311124</t>
  </si>
  <si>
    <t>Mazanina z betonu prostého bez zvýšených nároků na prostředí tl. přes 80 do 120 mm tř. C 16/20</t>
  </si>
  <si>
    <t>1352487277</t>
  </si>
  <si>
    <t>https://podminky.urs.cz/item/CS_URS_2023_01/631311124</t>
  </si>
  <si>
    <t xml:space="preserve">"výplň atiky"   42,200*0,300*0,100</t>
  </si>
  <si>
    <t>18</t>
  </si>
  <si>
    <t>631319012</t>
  </si>
  <si>
    <t>Příplatek k cenám mazanin za úpravu povrchu mazaniny přehlazením, mazanina tl. přes 80 do 120 mm</t>
  </si>
  <si>
    <t>-535779311</t>
  </si>
  <si>
    <t>https://podminky.urs.cz/item/CS_URS_2023_01/631319012</t>
  </si>
  <si>
    <t>19</t>
  </si>
  <si>
    <t>632451034</t>
  </si>
  <si>
    <t>Potěr cementový vyrovnávací z malty (MC-15) v ploše o průměrné (střední) tl. přes 40 do 50 mm</t>
  </si>
  <si>
    <t>1103858848</t>
  </si>
  <si>
    <t>https://podminky.urs.cz/item/CS_URS_2023_01/632451034</t>
  </si>
  <si>
    <t>dle TZ a PD, v.č. D.1.1-b2 až b6, b12</t>
  </si>
  <si>
    <t xml:space="preserve">"S1 - skladba zelené střechy"  98,600</t>
  </si>
  <si>
    <t xml:space="preserve">"S3 - skladba pochozí střechy - chodníček"  48,000</t>
  </si>
  <si>
    <t>Ostatní konstrukce a práce, bourání</t>
  </si>
  <si>
    <t>20</t>
  </si>
  <si>
    <t>941211111</t>
  </si>
  <si>
    <t>Montáž lešení řadového rámového lehkého pracovního s podlahami s provozním zatížením tř. 3 do 200 kg/m2 šířky tř. SW06 od 0,6 do 0,9 m, výšky do 10 m</t>
  </si>
  <si>
    <t>-1351087924</t>
  </si>
  <si>
    <t>https://podminky.urs.cz/item/CS_URS_2023_01/941211111</t>
  </si>
  <si>
    <t>dle TZ a PD, v.č. D.1.1-b2-b13</t>
  </si>
  <si>
    <t xml:space="preserve">"kolem atiky terasy"  50,000*6,000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</si>
  <si>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</si>
  <si>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</si>
  <si>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1618864544</t>
  </si>
  <si>
    <t>https://podminky.urs.cz/item/CS_URS_2023_01/941211211</t>
  </si>
  <si>
    <t>300*90 'Přepočtené koeficientem množství</t>
  </si>
  <si>
    <t>22</t>
  </si>
  <si>
    <t>941211811</t>
  </si>
  <si>
    <t>Demontáž lešení řadového rámového lehkého pracovního s provozním zatížením tř. 3 do 200 kg/m2 šířky tř. SW06 od 0,6 do 0,9 m, výšky do 10 m</t>
  </si>
  <si>
    <t>1197289892</t>
  </si>
  <si>
    <t>https://podminky.urs.cz/item/CS_URS_2023_01/941211811</t>
  </si>
  <si>
    <t>23</t>
  </si>
  <si>
    <t>944511111</t>
  </si>
  <si>
    <t>Montáž ochranné sítě zavěšené na konstrukci lešení z textilie z umělých vláken</t>
  </si>
  <si>
    <t>-626783918</t>
  </si>
  <si>
    <t>https://podminky.urs.cz/item/CS_URS_2023_01/944511111</t>
  </si>
  <si>
    <t>24</t>
  </si>
  <si>
    <t>944511211</t>
  </si>
  <si>
    <t>Montáž ochranné sítě Příplatek za první a každý další den použití sítě k ceně -1111</t>
  </si>
  <si>
    <t>-1843391769</t>
  </si>
  <si>
    <t>https://podminky.urs.cz/item/CS_URS_2023_01/944511211</t>
  </si>
  <si>
    <t>25</t>
  </si>
  <si>
    <t>944511811</t>
  </si>
  <si>
    <t>Demontáž ochranné sítě zavěšené na konstrukci lešení z textilie z umělých vláken</t>
  </si>
  <si>
    <t>-811161560</t>
  </si>
  <si>
    <t>https://podminky.urs.cz/item/CS_URS_2023_01/944511811</t>
  </si>
  <si>
    <t>26</t>
  </si>
  <si>
    <t>962031133</t>
  </si>
  <si>
    <t>Bourání příček z cihel, tvárnic nebo příčkovek z cihel pálených, plných nebo dutých na maltu vápennou nebo vápenocementovou, tl. do 150 mm</t>
  </si>
  <si>
    <t>-1931909143</t>
  </si>
  <si>
    <t>https://podminky.urs.cz/item/CS_URS_2023_01/962031133</t>
  </si>
  <si>
    <t>dle TZ a PD</t>
  </si>
  <si>
    <t xml:space="preserve">"zeď květináčů"  8,300*1,150</t>
  </si>
  <si>
    <t>27</t>
  </si>
  <si>
    <t>965042141</t>
  </si>
  <si>
    <t>Bourání mazanin betonových nebo z litého asfaltu tl. do 100 mm, plochy přes 4 m2</t>
  </si>
  <si>
    <t>-1872546352</t>
  </si>
  <si>
    <t>https://podminky.urs.cz/item/CS_URS_2023_01/965042141</t>
  </si>
  <si>
    <t xml:space="preserve">"skladba terasy sonda 2"  53,600*0,080</t>
  </si>
  <si>
    <t xml:space="preserve">"skladba terasy sonda 1"  131,600*0,060</t>
  </si>
  <si>
    <t xml:space="preserve">"skladba terasy sonda 1 - mazanina vyztužená"  131,600*0,060</t>
  </si>
  <si>
    <t>28</t>
  </si>
  <si>
    <t>965042241</t>
  </si>
  <si>
    <t>Bourání mazanin betonových nebo z litého asfaltu tl. přes 100 mm, plochy přes 4 m2</t>
  </si>
  <si>
    <t>699527642</t>
  </si>
  <si>
    <t>https://podminky.urs.cz/item/CS_URS_2023_01/965042241</t>
  </si>
  <si>
    <t xml:space="preserve">"skladba terasy sonda 1"  131,600*0,135</t>
  </si>
  <si>
    <t>29</t>
  </si>
  <si>
    <t>965045113</t>
  </si>
  <si>
    <t>Bourání potěrů tl. do 50 mm cementových nebo pískocementových, plochy přes 4 m2</t>
  </si>
  <si>
    <t>2135935857</t>
  </si>
  <si>
    <t>https://podminky.urs.cz/item/CS_URS_2023_01/965045113</t>
  </si>
  <si>
    <t xml:space="preserve">"skladba terasy sonda 2 - mazanina tl. 40 mm"  53,600</t>
  </si>
  <si>
    <t>30</t>
  </si>
  <si>
    <t>965049111</t>
  </si>
  <si>
    <t>Bourání mazanin Příplatek k cenám za bourání mazanin betonových se svařovanou sítí, tl. do 100 mm</t>
  </si>
  <si>
    <t>832518994</t>
  </si>
  <si>
    <t>https://podminky.urs.cz/item/CS_URS_2023_01/965049111</t>
  </si>
  <si>
    <t>31</t>
  </si>
  <si>
    <t>965081313</t>
  </si>
  <si>
    <t>Bourání podlah z dlaždic bez podkladního lože nebo mazaniny, s jakoukoliv výplní spár betonových, teracových nebo čedičových tl. do 20 mm, plochy přes 1 m2</t>
  </si>
  <si>
    <t>-2020184896</t>
  </si>
  <si>
    <t>https://podminky.urs.cz/item/CS_URS_2023_01/965081313</t>
  </si>
  <si>
    <t xml:space="preserve">"skladba terasy sonda 1"  131,600</t>
  </si>
  <si>
    <t xml:space="preserve">"skladba terasy sonda 2"  26,800*2</t>
  </si>
  <si>
    <t>32</t>
  </si>
  <si>
    <t>965082923</t>
  </si>
  <si>
    <t>Odstranění násypu pod podlahami nebo ochranného násypu na střechách tl. do 100 mm, plochy přes 2 m2</t>
  </si>
  <si>
    <t>-1391732843</t>
  </si>
  <si>
    <t>https://podminky.urs.cz/item/CS_URS_2023_01/965082923</t>
  </si>
  <si>
    <t xml:space="preserve">"skladba terasy sonda 2"  53,600*0,070</t>
  </si>
  <si>
    <t>33</t>
  </si>
  <si>
    <t>978059641</t>
  </si>
  <si>
    <t>Odsekání obkladů stěn včetně otlučení podkladní omítky až na zdivo z obkládaček vnějších, z jakýchkoliv materiálů, plochy přes 1 m2</t>
  </si>
  <si>
    <t>1634955785</t>
  </si>
  <si>
    <t>https://podminky.urs.cz/item/CS_URS_2023_01/978059641</t>
  </si>
  <si>
    <t>"atika" 30,000*0,500+5,600*0,700*2</t>
  </si>
  <si>
    <t xml:space="preserve">"zeď květináčů"  4,500*0,700+1,900*0,900*2</t>
  </si>
  <si>
    <t>997</t>
  </si>
  <si>
    <t>Přesun sutě</t>
  </si>
  <si>
    <t>34</t>
  </si>
  <si>
    <t>997013111</t>
  </si>
  <si>
    <t>Vnitrostaveništní doprava suti a vybouraných hmot vodorovně do 50 m svisle s použitím mechanizace pro budovy a haly výšky do 6 m</t>
  </si>
  <si>
    <t>t</t>
  </si>
  <si>
    <t>-976667640</t>
  </si>
  <si>
    <t>https://podminky.urs.cz/item/CS_URS_2023_01/997013111</t>
  </si>
  <si>
    <t>35</t>
  </si>
  <si>
    <t>997013311</t>
  </si>
  <si>
    <t>Doprava suti shozem montáž a demontáž shozu výšky do 10 m</t>
  </si>
  <si>
    <t>m</t>
  </si>
  <si>
    <t>246464663</t>
  </si>
  <si>
    <t>https://podminky.urs.cz/item/CS_URS_2023_01/997013311</t>
  </si>
  <si>
    <t>36</t>
  </si>
  <si>
    <t>997013321</t>
  </si>
  <si>
    <t>Doprava suti shozem montáž a demontáž shozu výšky Příplatek za první a každý další den použití shozu k ceně -3311</t>
  </si>
  <si>
    <t>-259804962</t>
  </si>
  <si>
    <t>https://podminky.urs.cz/item/CS_URS_2023_01/997013321</t>
  </si>
  <si>
    <t>6*16 'Přepočtené koeficientem množství</t>
  </si>
  <si>
    <t>37</t>
  </si>
  <si>
    <t>997013501</t>
  </si>
  <si>
    <t>Odvoz suti a vybouraných hmot na skládku nebo meziskládku se složením, na vzdálenost do 1 km</t>
  </si>
  <si>
    <t>-2016052816</t>
  </si>
  <si>
    <t>https://podminky.urs.cz/item/CS_URS_2023_01/997013501</t>
  </si>
  <si>
    <t>38</t>
  </si>
  <si>
    <t>997013509</t>
  </si>
  <si>
    <t>Odvoz suti a vybouraných hmot na skládku nebo meziskládku se složením, na vzdálenost Příplatek k ceně za každý další i započatý 1 km přes 1 km</t>
  </si>
  <si>
    <t>-923870921</t>
  </si>
  <si>
    <t>https://podminky.urs.cz/item/CS_URS_2023_01/997013509</t>
  </si>
  <si>
    <t>121,002*15 'Přepočtené koeficientem množství</t>
  </si>
  <si>
    <t>39</t>
  </si>
  <si>
    <t>997013601</t>
  </si>
  <si>
    <t>Poplatek za uložení stavebního odpadu na skládce (skládkovné) z prostého betonu zatříděného do Katalogu odpadů pod kódem 17 01 01</t>
  </si>
  <si>
    <t>-1250630733</t>
  </si>
  <si>
    <t>https://podminky.urs.cz/item/CS_URS_2023_01/997013601</t>
  </si>
  <si>
    <t>40</t>
  </si>
  <si>
    <t>997013603</t>
  </si>
  <si>
    <t>Poplatek za uložení stavebního odpadu na skládce (skládkovné) cihelného zatříděného do Katalogu odpadů pod kódem 17 01 02</t>
  </si>
  <si>
    <t>-1917309414</t>
  </si>
  <si>
    <t>https://podminky.urs.cz/item/CS_URS_2023_01/997013603</t>
  </si>
  <si>
    <t>41</t>
  </si>
  <si>
    <t>997013631</t>
  </si>
  <si>
    <t>Poplatek za uložení stavebního odpadu na skládce (skládkovné) směsného stavebního a demoličního zatříděného do Katalogu odpadů pod kódem 17 09 04</t>
  </si>
  <si>
    <t>-1002284171</t>
  </si>
  <si>
    <t>https://podminky.urs.cz/item/CS_URS_2023_01/997013631</t>
  </si>
  <si>
    <t>42</t>
  </si>
  <si>
    <t>997013645</t>
  </si>
  <si>
    <t>Poplatek za uložení stavebního odpadu na skládce (skládkovné) asfaltového bez obsahu dehtu zatříděného do Katalogu odpadů pod kódem 17 03 02</t>
  </si>
  <si>
    <t>1585788487</t>
  </si>
  <si>
    <t>https://podminky.urs.cz/item/CS_URS_2023_01/997013645</t>
  </si>
  <si>
    <t>43</t>
  </si>
  <si>
    <t>997013655</t>
  </si>
  <si>
    <t>Poplatek za uložení stavebního odpadu na skládce (skládkovné) zeminy a kamení zatříděného do Katalogu odpadů pod kódem 17 05 04</t>
  </si>
  <si>
    <t>-1240603501</t>
  </si>
  <si>
    <t>https://podminky.urs.cz/item/CS_URS_2023_01/997013655</t>
  </si>
  <si>
    <t>44</t>
  </si>
  <si>
    <t>997013814</t>
  </si>
  <si>
    <t>Poplatek za uložení stavebního odpadu na skládce (skládkovné) z izolačních materiálů zatříděného do Katalogu odpadů pod kódem 17 06 04</t>
  </si>
  <si>
    <t>-262241623</t>
  </si>
  <si>
    <t>https://podminky.urs.cz/item/CS_URS_2023_01/997013814</t>
  </si>
  <si>
    <t>998</t>
  </si>
  <si>
    <t>Přesun hmot</t>
  </si>
  <si>
    <t>45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</si>
  <si>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</si>
  <si>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</si>
  <si>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-556249919</t>
  </si>
  <si>
    <t>https://podminky.urs.cz/item/CS_URS_2023_01/998011002</t>
  </si>
  <si>
    <t>PSV</t>
  </si>
  <si>
    <t>Práce a dodávky PSV</t>
  </si>
  <si>
    <t>712</t>
  </si>
  <si>
    <t>Povlakové krytiny</t>
  </si>
  <si>
    <t>46</t>
  </si>
  <si>
    <t>712311101</t>
  </si>
  <si>
    <t>Provedení povlakové krytiny střech plochých do 10° natěradly a tmely za studena nátěrem lakem penetračním nebo asfaltovým</t>
  </si>
  <si>
    <t>1274271042</t>
  </si>
  <si>
    <t>https://podminky.urs.cz/item/CS_URS_2023_01/712311101</t>
  </si>
  <si>
    <t xml:space="preserve">"změna výškové úrovně"  7,100*0,200*2</t>
  </si>
  <si>
    <t>47</t>
  </si>
  <si>
    <t>11163150</t>
  </si>
  <si>
    <t>lak penetrační asfaltový</t>
  </si>
  <si>
    <t>-543955027</t>
  </si>
  <si>
    <t>149,44*0,00032 'Přepočtené koeficientem množství</t>
  </si>
  <si>
    <t>48</t>
  </si>
  <si>
    <t>712340831</t>
  </si>
  <si>
    <t>Odstranění povlakové krytiny střech plochých do 10° z přitavených pásů NAIP v plné ploše jednovrstvé</t>
  </si>
  <si>
    <t>-372972140</t>
  </si>
  <si>
    <t>https://podminky.urs.cz/item/CS_URS_2023_01/712340831</t>
  </si>
  <si>
    <t>dle TZ a PD, v.č. D.1.1.-b1</t>
  </si>
  <si>
    <t xml:space="preserve">"skladba terasy sonda 1 - vrchní pás"  131,600</t>
  </si>
  <si>
    <t xml:space="preserve">"skladba terasy sonda 2 - vrchní pás"  26,800*2</t>
  </si>
  <si>
    <t xml:space="preserve">"skladba terasy sonda 1 - oxidovaný pás A"  131,600</t>
  </si>
  <si>
    <t>49</t>
  </si>
  <si>
    <t>712340833</t>
  </si>
  <si>
    <t>Odstranění povlakové krytiny střech plochých do 10° z přitavených pásů NAIP v plné ploše třívrstvé</t>
  </si>
  <si>
    <t>-1426513114</t>
  </si>
  <si>
    <t>https://podminky.urs.cz/item/CS_URS_2023_01/712340833</t>
  </si>
  <si>
    <t xml:space="preserve">"skladba terasy sonda 1 - oxid asf. pásy"  131,600</t>
  </si>
  <si>
    <t xml:space="preserve">"skladba terasy sonda 2 - oxid asf. pásy"  53,600</t>
  </si>
  <si>
    <t>50</t>
  </si>
  <si>
    <t>712340834</t>
  </si>
  <si>
    <t>Odstranění povlakové krytiny střech plochých do 10° z přitavených pásů NAIP v plné ploše Příplatek k ceně - 0833 za každou další vrstvu</t>
  </si>
  <si>
    <t>-298492977</t>
  </si>
  <si>
    <t>https://podminky.urs.cz/item/CS_URS_2023_01/712340834</t>
  </si>
  <si>
    <t xml:space="preserve">"skladba terasy sonda 1 - oxid asf. pásy, celkem tl. 25 mm"  131,600*4</t>
  </si>
  <si>
    <t xml:space="preserve">"skladba terasy sonda 2 - oxid asf. pásy, celkem tl. 16 mm"  53,600</t>
  </si>
  <si>
    <t>51</t>
  </si>
  <si>
    <t>712341559</t>
  </si>
  <si>
    <t>Provedení povlakové krytiny střech plochých do 10° pásy přitavením NAIP v plné ploše</t>
  </si>
  <si>
    <t>-1188086429</t>
  </si>
  <si>
    <t>https://podminky.urs.cz/item/CS_URS_2023_01/712341559</t>
  </si>
  <si>
    <t>52</t>
  </si>
  <si>
    <t>62855001</t>
  </si>
  <si>
    <t>pás asfaltový natavitelný modifikovaný SBS tl 4,0mm s vložkou z polyesterové rohože a spalitelnou PE fólií nebo jemnozrnným minerálním posypem na horním povrchu</t>
  </si>
  <si>
    <t>663920086</t>
  </si>
  <si>
    <t>149,44*1,1655 'Přepočtené koeficientem množství</t>
  </si>
  <si>
    <t>53</t>
  </si>
  <si>
    <t>712341659</t>
  </si>
  <si>
    <t>Provedení povlakové krytiny střech plochých do 10° pásy přitavením NAIP bodově</t>
  </si>
  <si>
    <t>1101063483</t>
  </si>
  <si>
    <t>https://podminky.urs.cz/item/CS_URS_2023_01/712341659</t>
  </si>
  <si>
    <t>54</t>
  </si>
  <si>
    <t>62853004</t>
  </si>
  <si>
    <t>pás asfaltový natavitelný modifikovaný SBS tl 4,0mm s vložkou ze skleněné tkaniny a spalitelnou PE fólií nebo jemnozrnným minerálním posypem na horním povrchu</t>
  </si>
  <si>
    <t>1919876122</t>
  </si>
  <si>
    <t>55</t>
  </si>
  <si>
    <t>712361701</t>
  </si>
  <si>
    <t>Provedení povlakové krytiny střech plochých do 10° fólií položenou volně s přilepením spojů</t>
  </si>
  <si>
    <t>1074885980</t>
  </si>
  <si>
    <t>https://podminky.urs.cz/item/CS_URS_2023_01/712361701</t>
  </si>
  <si>
    <t>musí splňovat požadavky na BRoof(t3)!!!</t>
  </si>
  <si>
    <t xml:space="preserve">"S3 - pod rektif. terče - odhad"  200*0,100*0,100</t>
  </si>
  <si>
    <t>56</t>
  </si>
  <si>
    <t>28343016</t>
  </si>
  <si>
    <t>fólie hydroizolační střešní mPVC určená ke stabilizaci přitížením a do vegetačních střech tl 2,0mm</t>
  </si>
  <si>
    <t>1770938974</t>
  </si>
  <si>
    <t>151,44*1,1655 'Přepočtené koeficientem množství</t>
  </si>
  <si>
    <t>57</t>
  </si>
  <si>
    <t>712363122</t>
  </si>
  <si>
    <t>Provedení povlakové krytiny střech plochých do 10° fólií ostatní činnosti při pokládání hydroizolačních fólií (materiál ve specifikaci) zaizolování prostupů střešní rovinou provedení rohů a koutů izolačními tvarovkami horkovzdušným navařením</t>
  </si>
  <si>
    <t>-1241046992</t>
  </si>
  <si>
    <t>https://podminky.urs.cz/item/CS_URS_2023_01/712363122</t>
  </si>
  <si>
    <t>10+15</t>
  </si>
  <si>
    <t>58</t>
  </si>
  <si>
    <t>28322070</t>
  </si>
  <si>
    <t>roh vnitřní pro střešní fólie mPVC šedé</t>
  </si>
  <si>
    <t>1161512960</t>
  </si>
  <si>
    <t>59</t>
  </si>
  <si>
    <t>28322071</t>
  </si>
  <si>
    <t>roh vnější pro střešní fólie mPVC šedá</t>
  </si>
  <si>
    <t>2022721786</t>
  </si>
  <si>
    <t>60</t>
  </si>
  <si>
    <t>712363352</t>
  </si>
  <si>
    <t>Povlakové krytiny střech plochých do 10° z tvarovaných poplastovaných lišt pro mPVC vnitřní koutová lišta rš 100 mm</t>
  </si>
  <si>
    <t>-1430072480</t>
  </si>
  <si>
    <t>https://podminky.urs.cz/item/CS_URS_2023_01/712363352</t>
  </si>
  <si>
    <t>dle TZ a PD, výpis klemp. výrobků, D.1.1-b9</t>
  </si>
  <si>
    <t>S1 - skladba zelené střechy, S3 - skladba pochozí střechy - chodníček</t>
  </si>
  <si>
    <t>1/VP</t>
  </si>
  <si>
    <t xml:space="preserve">"atika"  34,000</t>
  </si>
  <si>
    <t xml:space="preserve">"světlík"  1,400*8</t>
  </si>
  <si>
    <t xml:space="preserve">"fasáda"  4,600</t>
  </si>
  <si>
    <t>61</t>
  </si>
  <si>
    <t>71236335R</t>
  </si>
  <si>
    <t>Povlakové krytiny střech plochých do 10° z tvarovaných poplastovaných lišt pro mPVC stěnová lišta rovná rš 71 mm</t>
  </si>
  <si>
    <t>-781549260</t>
  </si>
  <si>
    <t>dle TZ a PD, výpis klemp. výrobků, D.1.1.-b9</t>
  </si>
  <si>
    <t>2/VP</t>
  </si>
  <si>
    <t>62</t>
  </si>
  <si>
    <t>712391171</t>
  </si>
  <si>
    <t>Provedení povlakové krytiny střech plochých do 10° -ostatní práce provedení vrstvy textilní podkladní</t>
  </si>
  <si>
    <t>176187294</t>
  </si>
  <si>
    <t>https://podminky.urs.cz/item/CS_URS_2023_01/712391171</t>
  </si>
  <si>
    <t>63</t>
  </si>
  <si>
    <t>69311081</t>
  </si>
  <si>
    <t>geotextilie netkaná separační, ochranná, filtrační, drenážní PES 300g/m2</t>
  </si>
  <si>
    <t>-848395911</t>
  </si>
  <si>
    <t>149,44*1,155 'Přepočtené koeficientem množství</t>
  </si>
  <si>
    <t>64</t>
  </si>
  <si>
    <t>712391172</t>
  </si>
  <si>
    <t>Provedení povlakové krytiny střech plochých do 10° -ostatní práce provedení vrstvy textilní ochranné</t>
  </si>
  <si>
    <t>-1921093483</t>
  </si>
  <si>
    <t>https://podminky.urs.cz/item/CS_URS_2023_01/712391172</t>
  </si>
  <si>
    <t xml:space="preserve">"svisle atika"  30,000*0,300</t>
  </si>
  <si>
    <t xml:space="preserve">"svisle světlík"  1,400*8*0,300</t>
  </si>
  <si>
    <t xml:space="preserve">"svisle fasáda"  2,000*2*0,300</t>
  </si>
  <si>
    <t>65</t>
  </si>
  <si>
    <t>69311088</t>
  </si>
  <si>
    <t>geotextilie netkaná separační, ochranná, filtrační, drenážní PES 500g/m2</t>
  </si>
  <si>
    <t>856220854</t>
  </si>
  <si>
    <t>112,16*1,155 'Přepočtené koeficientem množství</t>
  </si>
  <si>
    <t>66</t>
  </si>
  <si>
    <t>712771101</t>
  </si>
  <si>
    <t>Provedení ochranné vrstvy vegetační střechy proti prorůstání kořenů, proti mechanickému poškození hydroizolace z textilií nebo rohoží volně kladených s přesahem, sklon střechy do 5°</t>
  </si>
  <si>
    <t>-1963611692</t>
  </si>
  <si>
    <t>https://podminky.urs.cz/item/CS_URS_2023_01/712771101</t>
  </si>
  <si>
    <t>67</t>
  </si>
  <si>
    <t>69334100</t>
  </si>
  <si>
    <t>rohož ochranná PP/PES vegetačních střech 600g/m2 tl 4mm</t>
  </si>
  <si>
    <t>-1186288537</t>
  </si>
  <si>
    <t>98,6*1,05 'Přepočtené koeficientem množství</t>
  </si>
  <si>
    <t>68</t>
  </si>
  <si>
    <t>712771221</t>
  </si>
  <si>
    <t>Provedení drenážní vrstvy vegetační střechy z plastových nopových fólií, výšky nopů do 25 mm, sklon střechy do 5°</t>
  </si>
  <si>
    <t>2028208579</t>
  </si>
  <si>
    <t>https://podminky.urs.cz/item/CS_URS_2023_01/712771221</t>
  </si>
  <si>
    <t>69</t>
  </si>
  <si>
    <t>69334321</t>
  </si>
  <si>
    <t>fólie profilovaná (nopová) perforovaná HDPE s hydroakumulační a drenážní funkcí do vegetačních střech s výškou nopů 25mm</t>
  </si>
  <si>
    <t>-257087058</t>
  </si>
  <si>
    <t>98,6*1,1025 'Přepočtené koeficientem množství</t>
  </si>
  <si>
    <t>70</t>
  </si>
  <si>
    <t>712771255</t>
  </si>
  <si>
    <t>Provedení drenážní vrstvy vegetační střechy odvodnění osazením kontrolní šachty na střešní vpusť</t>
  </si>
  <si>
    <t>-1657208955</t>
  </si>
  <si>
    <t>https://podminky.urs.cz/item/CS_URS_2023_01/712771255</t>
  </si>
  <si>
    <t>71</t>
  </si>
  <si>
    <t>69334330</t>
  </si>
  <si>
    <t>šachta kontrolní odvodnění vegetačních střech PA 400x400mm v 130mm</t>
  </si>
  <si>
    <t>242551376</t>
  </si>
  <si>
    <t>72</t>
  </si>
  <si>
    <t>712771311</t>
  </si>
  <si>
    <t>Provedení hydroakumulační vrstvy vegetační střechy z hydrofilních minerálních panelů, sklon střechy do 5°</t>
  </si>
  <si>
    <t>1939838298</t>
  </si>
  <si>
    <t>https://podminky.urs.cz/item/CS_URS_2023_01/712771311</t>
  </si>
  <si>
    <t>73</t>
  </si>
  <si>
    <t>63153600</t>
  </si>
  <si>
    <t>deska substrátová vegetačních střech z hydrofilní minerální vlny 600x1000 tl 50mm</t>
  </si>
  <si>
    <t>375507023</t>
  </si>
  <si>
    <t>98,6*1,1 'Přepočtené koeficientem množství</t>
  </si>
  <si>
    <t>74</t>
  </si>
  <si>
    <t>712771401</t>
  </si>
  <si>
    <t>Provedení vegetační vrstvy vegetační střechy ze substrátu, tloušťky do 100 mm, sklon střechy do 5°</t>
  </si>
  <si>
    <t>-422836556</t>
  </si>
  <si>
    <t>https://podminky.urs.cz/item/CS_URS_2023_01/712771401</t>
  </si>
  <si>
    <t>75</t>
  </si>
  <si>
    <t>10321001</t>
  </si>
  <si>
    <t>substrát vegetačních střech extenzivní suchomilných rostlin</t>
  </si>
  <si>
    <t>1152917634</t>
  </si>
  <si>
    <t>98,600*0,060</t>
  </si>
  <si>
    <t>76</t>
  </si>
  <si>
    <t>712771521</t>
  </si>
  <si>
    <t>Založení vegetace vegetační střechy položením vegetační nebo trávníkové rohože, sklon střechy do 5°</t>
  </si>
  <si>
    <t>548580594</t>
  </si>
  <si>
    <t>https://podminky.urs.cz/item/CS_URS_2023_01/712771521</t>
  </si>
  <si>
    <t>77</t>
  </si>
  <si>
    <t>69334504</t>
  </si>
  <si>
    <t>koberec rozchodníkový vegetačních střech</t>
  </si>
  <si>
    <t>1557269727</t>
  </si>
  <si>
    <t>P</t>
  </si>
  <si>
    <t>Poznámka k položce:_x000d_
nejméně 5 druhů v 1m2 z uvedeného seznamu rostlin: Sedum Album, Sedum Album CoralCarpet, SedumSexangulare, SedumHispanicum, SedumLydium, SedumLydiumGlauca, SedumAcre, SedumReflexum, SedumReflexum Angelina, SedumSpuriumFuldagut, SedumHybridumImmergrunchen, SedumKamtschaticum</t>
  </si>
  <si>
    <t>78</t>
  </si>
  <si>
    <t>712771601</t>
  </si>
  <si>
    <t>Provedení ochranných pásů vegetační střechy po obvodu střechy, v místech střešních prostupům napojení na zeď apod. z praného říčního kameniva, tloušťky do 100 mm, šířky do 500 mm</t>
  </si>
  <si>
    <t>-714751534</t>
  </si>
  <si>
    <t>https://podminky.urs.cz/item/CS_URS_2023_01/712771601</t>
  </si>
  <si>
    <t xml:space="preserve">"S1 - skladba zelené střechy"  0,100*2</t>
  </si>
  <si>
    <t>79</t>
  </si>
  <si>
    <t>58337401</t>
  </si>
  <si>
    <t>kamenivo dekorační (kačírek) frakce 8/16</t>
  </si>
  <si>
    <t>2076088629</t>
  </si>
  <si>
    <t>0,2*1,6524 'Přepočtené koeficientem množství</t>
  </si>
  <si>
    <t>80</t>
  </si>
  <si>
    <t>712771613</t>
  </si>
  <si>
    <t>Provedení ochranných pásů vegetační střechy osazení ochranné kačírkové lišty navařením na hydroizolaci</t>
  </si>
  <si>
    <t>-1304693205</t>
  </si>
  <si>
    <t>https://podminky.urs.cz/item/CS_URS_2023_01/712771613</t>
  </si>
  <si>
    <t>23,000+26,000+0,950*2+2,100*2+2,700*2</t>
  </si>
  <si>
    <t>81</t>
  </si>
  <si>
    <t>6933404R</t>
  </si>
  <si>
    <t>lišta kačírková výška 180mm nerez</t>
  </si>
  <si>
    <t>2038179512</t>
  </si>
  <si>
    <t>60,5*1,02 'Přepočtené koeficientem množství</t>
  </si>
  <si>
    <t>82</t>
  </si>
  <si>
    <t>712811101</t>
  </si>
  <si>
    <t>Provedení povlakové krytiny střech samostatným vytažením izolačního povlaku za studena na konstrukce převyšující úroveň střechy, nátěrem penetračním</t>
  </si>
  <si>
    <t>-1550692413</t>
  </si>
  <si>
    <t>https://podminky.urs.cz/item/CS_URS_2023_01/712811101</t>
  </si>
  <si>
    <t xml:space="preserve">"atika"  34,000*0,400</t>
  </si>
  <si>
    <t xml:space="preserve">"světlík"  1,400*8*0,400</t>
  </si>
  <si>
    <t xml:space="preserve">"fasáda"  4,600*0,400</t>
  </si>
  <si>
    <t>83</t>
  </si>
  <si>
    <t>1717040655</t>
  </si>
  <si>
    <t>19,92*0,00035 'Přepočtené koeficientem množství</t>
  </si>
  <si>
    <t>84</t>
  </si>
  <si>
    <t>712831101</t>
  </si>
  <si>
    <t>Provedení povlakové krytiny střech samostatným vytažením izolačního povlaku pásy na sucho na konstrukce převyšující úroveň střechy, AIP, NAIP nebo tkaninou</t>
  </si>
  <si>
    <t>-971210902</t>
  </si>
  <si>
    <t>https://podminky.urs.cz/item/CS_URS_2023_01/712831101</t>
  </si>
  <si>
    <t xml:space="preserve">"atika"  34,000*0,600</t>
  </si>
  <si>
    <t xml:space="preserve">"světlík"  1,400*8*0,600</t>
  </si>
  <si>
    <t xml:space="preserve">"fasáda"  4,600*0,600</t>
  </si>
  <si>
    <t>85</t>
  </si>
  <si>
    <t>1976716950</t>
  </si>
  <si>
    <t>29,88*1,2 'Přepočtené koeficientem množství</t>
  </si>
  <si>
    <t>86</t>
  </si>
  <si>
    <t>712841559</t>
  </si>
  <si>
    <t>Provedení povlakové krytiny střech samostatným vytažením izolačního povlaku pásy přitavením na konstrukce převyšující úroveň střechy, NAIP</t>
  </si>
  <si>
    <t>101885628</t>
  </si>
  <si>
    <t>https://podminky.urs.cz/item/CS_URS_2023_01/712841559</t>
  </si>
  <si>
    <t xml:space="preserve">"2x pás"  19,920*2</t>
  </si>
  <si>
    <t>87</t>
  </si>
  <si>
    <t>-1230373440</t>
  </si>
  <si>
    <t>19,92*1,2 'Přepočtené koeficientem množství</t>
  </si>
  <si>
    <t>88</t>
  </si>
  <si>
    <t>1389221114</t>
  </si>
  <si>
    <t>89</t>
  </si>
  <si>
    <t>712861702</t>
  </si>
  <si>
    <t>Provedení povlakové krytiny střech samostatným vytažením izolačního povlaku fólií na konstrukce převyšující úroveň střechy, přilepenou bodově</t>
  </si>
  <si>
    <t>-957956836</t>
  </si>
  <si>
    <t>https://podminky.urs.cz/item/CS_URS_2023_01/712861702</t>
  </si>
  <si>
    <t>90</t>
  </si>
  <si>
    <t>-585095192</t>
  </si>
  <si>
    <t>91</t>
  </si>
  <si>
    <t>998712202</t>
  </si>
  <si>
    <t>Přesun hmot pro povlakové krytiny stanovený procentní sazbou (%) z ceny vodorovná dopravní vzdálenost do 50 m v objektech výšky přes 6 do 12 m</t>
  </si>
  <si>
    <t>%</t>
  </si>
  <si>
    <t>1012268433</t>
  </si>
  <si>
    <t>https://podminky.urs.cz/item/CS_URS_2023_01/998712202</t>
  </si>
  <si>
    <t>713</t>
  </si>
  <si>
    <t>Izolace tepelné</t>
  </si>
  <si>
    <t>92</t>
  </si>
  <si>
    <t>713121121</t>
  </si>
  <si>
    <t>Montáž tepelné izolace podlah rohožemi, pásy, deskami, dílci, bloky (izolační materiál ve specifikaci) kladenými volně dvouvrstvá</t>
  </si>
  <si>
    <t>1819816174</t>
  </si>
  <si>
    <t>https://podminky.urs.cz/item/CS_URS_2023_01/713121121</t>
  </si>
  <si>
    <t xml:space="preserve">"výplň atiky"   42,200*0,300</t>
  </si>
  <si>
    <t>93</t>
  </si>
  <si>
    <t>28375014</t>
  </si>
  <si>
    <t>deska EPS 70 pro konstrukce s malým zatížením λ=0,039 tl 150mm</t>
  </si>
  <si>
    <t>-987036809</t>
  </si>
  <si>
    <t>12,66*2,2 'Přepočtené koeficientem množství</t>
  </si>
  <si>
    <t>94</t>
  </si>
  <si>
    <t>713140811</t>
  </si>
  <si>
    <t>Odstranění tepelné izolace střech plochých z rohoží, pásů, dílců, desek, bloků nadstřešních izolací volně položených z vláknitých materiálů suchých, tloušťka izolace do 100 mm</t>
  </si>
  <si>
    <t>-1923423915</t>
  </si>
  <si>
    <t>https://podminky.urs.cz/item/CS_URS_2023_01/713140811</t>
  </si>
  <si>
    <t>95</t>
  </si>
  <si>
    <t>713141136</t>
  </si>
  <si>
    <t>Montáž tepelné izolace střech plochých rohožemi, pásy, deskami, dílci, bloky (izolační materiál ve specifikaci) přilepenými za studena nízkoexpanzní (PUR) pěnou</t>
  </si>
  <si>
    <t>-1282448109</t>
  </si>
  <si>
    <t>https://podminky.urs.cz/item/CS_URS_2023_01/713141136</t>
  </si>
  <si>
    <t xml:space="preserve">"změna výškové úrovně"  7,100*0,600*2</t>
  </si>
  <si>
    <t>96</t>
  </si>
  <si>
    <t>28376516</t>
  </si>
  <si>
    <t>deska izolační PIR s oboustrannou kompozitní fólií s hliníkovou vložkou pro ploché střechy tl 100mm</t>
  </si>
  <si>
    <t>-1631030371</t>
  </si>
  <si>
    <t>155,12*1,05 'Přepočtené koeficientem množství</t>
  </si>
  <si>
    <t>97</t>
  </si>
  <si>
    <t>713141243</t>
  </si>
  <si>
    <t>Montáž tepelné izolace střech plochých mechanické přikotvení šrouby včetně dodávky šroubů, bez položení tepelné izolace tl. izolace přes 140 do 200 mm do betonu</t>
  </si>
  <si>
    <t>37743370</t>
  </si>
  <si>
    <t>https://podminky.urs.cz/item/CS_URS_2023_01/713141243</t>
  </si>
  <si>
    <t>98</t>
  </si>
  <si>
    <t>713141336</t>
  </si>
  <si>
    <t>Montáž tepelné izolace střech plochých spádovými klíny v ploše přilepenými za studena nízkoexpanzní (PUR) pěnou</t>
  </si>
  <si>
    <t>-1743084359</t>
  </si>
  <si>
    <t>https://podminky.urs.cz/item/CS_URS_2023_01/713141336</t>
  </si>
  <si>
    <t>99</t>
  </si>
  <si>
    <t>28376143</t>
  </si>
  <si>
    <t>klín izolační EPS 200 spád do 5%</t>
  </si>
  <si>
    <t>-1447653939</t>
  </si>
  <si>
    <t>146,600*(0,020+0,110)/2</t>
  </si>
  <si>
    <t>9,529*1,15 'Přepočtené koeficientem množství</t>
  </si>
  <si>
    <t>100</t>
  </si>
  <si>
    <t>998713202</t>
  </si>
  <si>
    <t>Přesun hmot pro izolace tepelné stanovený procentní sazbou (%) z ceny vodorovná dopravní vzdálenost do 50 m v objektech výšky přes 6 do 12 m</t>
  </si>
  <si>
    <t>999596884</t>
  </si>
  <si>
    <t>https://podminky.urs.cz/item/CS_URS_2023_01/998713202</t>
  </si>
  <si>
    <t>714</t>
  </si>
  <si>
    <t>Akustická a protiotřesová opatření</t>
  </si>
  <si>
    <t>101</t>
  </si>
  <si>
    <t>714451001</t>
  </si>
  <si>
    <t>Montáž antivibračních rohoží stavebních konstrukcí a strojních zařízení z recyklované pryže volně položených vodorovně nebo svisle</t>
  </si>
  <si>
    <t>-1312341850</t>
  </si>
  <si>
    <t>https://podminky.urs.cz/item/CS_URS_2023_01/714451001</t>
  </si>
  <si>
    <t>dle TZ a PD, v.č. D.1.1-b2</t>
  </si>
  <si>
    <t xml:space="preserve">"S1 - skladba zelené střechy - pod PVC květináče"  0,500*24</t>
  </si>
  <si>
    <t>102</t>
  </si>
  <si>
    <t>27244001</t>
  </si>
  <si>
    <t>rohož antivibrační pryžová tl 10mm</t>
  </si>
  <si>
    <t>357250983</t>
  </si>
  <si>
    <t>12*1,05 'Přepočtené koeficientem množství</t>
  </si>
  <si>
    <t>103</t>
  </si>
  <si>
    <t>998714202</t>
  </si>
  <si>
    <t>Přesun hmot pro akustická a protiotřesová opatření stanovený procentní sazbou (%) z ceny vodorovná dopravní vzdálenost do 50 m v objektech výšky přes 6 do 12 m</t>
  </si>
  <si>
    <t>1918890199</t>
  </si>
  <si>
    <t>https://podminky.urs.cz/item/CS_URS_2023_01/998714202</t>
  </si>
  <si>
    <t>721</t>
  </si>
  <si>
    <t>Zdravotechnika - vnitřní kanalizace</t>
  </si>
  <si>
    <t>104</t>
  </si>
  <si>
    <t>721210823</t>
  </si>
  <si>
    <t>Demontáž kanalizačního příslušenství střešních vtoků DN 125</t>
  </si>
  <si>
    <t>363065665</t>
  </si>
  <si>
    <t>https://podminky.urs.cz/item/CS_URS_2023_01/721210823</t>
  </si>
  <si>
    <t>105</t>
  </si>
  <si>
    <t>721-002R</t>
  </si>
  <si>
    <t>Monitoring stavu stávající dešťové kanalizace kamerou</t>
  </si>
  <si>
    <t>kpl</t>
  </si>
  <si>
    <t>188491639</t>
  </si>
  <si>
    <t>106</t>
  </si>
  <si>
    <t>721239114</t>
  </si>
  <si>
    <t>Střešní vtoky (vpusti) montáž střešních vtoků ostatních typů se svislým odtokem do DN 160</t>
  </si>
  <si>
    <t>1017856380</t>
  </si>
  <si>
    <t>https://podminky.urs.cz/item/CS_URS_2023_01/721239114</t>
  </si>
  <si>
    <t>107</t>
  </si>
  <si>
    <t>56231127</t>
  </si>
  <si>
    <t>vtok střešní svislý sanační s manžetou pro PVC-P hydroizolaci plochých střech se záchytným košem DN 75/90/104/110/125/160</t>
  </si>
  <si>
    <t>2001675582</t>
  </si>
  <si>
    <t>108</t>
  </si>
  <si>
    <t>998721202</t>
  </si>
  <si>
    <t>Přesun hmot pro vnitřní kanalizace stanovený procentní sazbou (%) z ceny vodorovná dopravní vzdálenost do 50 m v objektech výšky přes 6 do 12 m</t>
  </si>
  <si>
    <t>-1751581136</t>
  </si>
  <si>
    <t>https://podminky.urs.cz/item/CS_URS_2023_01/998721202</t>
  </si>
  <si>
    <t>762</t>
  </si>
  <si>
    <t>Konstrukce tesařské</t>
  </si>
  <si>
    <t>109</t>
  </si>
  <si>
    <t>762-001R</t>
  </si>
  <si>
    <t>D+M chodníčku terasy</t>
  </si>
  <si>
    <t>-577081002</t>
  </si>
  <si>
    <t>skladba S3 - kompletní dodávka a montáž chodníku ve skladbě:</t>
  </si>
  <si>
    <t>-terasové prkno WPC, tl. 20 mm, barva šedá</t>
  </si>
  <si>
    <t>-podkladní rošt</t>
  </si>
  <si>
    <t>-rektifikovatelné terče</t>
  </si>
  <si>
    <t>48,000</t>
  </si>
  <si>
    <t>110</t>
  </si>
  <si>
    <t>998762202</t>
  </si>
  <si>
    <t>Přesun hmot pro konstrukce tesařské stanovený procentní sazbou (%) z ceny vodorovná dopravní vzdálenost do 50 m v objektech výšky přes 6 do 12 m</t>
  </si>
  <si>
    <t>1770638959</t>
  </si>
  <si>
    <t>https://podminky.urs.cz/item/CS_URS_2023_01/998762202</t>
  </si>
  <si>
    <t>764</t>
  </si>
  <si>
    <t>Konstrukce klempířské</t>
  </si>
  <si>
    <t>111</t>
  </si>
  <si>
    <t>764001821</t>
  </si>
  <si>
    <t>Demontáž klempířských konstrukcí krytiny ze svitků nebo tabulí do suti</t>
  </si>
  <si>
    <t>527328359</t>
  </si>
  <si>
    <t>https://podminky.urs.cz/item/CS_URS_2023_01/764001821</t>
  </si>
  <si>
    <t xml:space="preserve">"podezdívka  světlíku - svisle"  1,400*8*0,900</t>
  </si>
  <si>
    <t>112</t>
  </si>
  <si>
    <t>764002851</t>
  </si>
  <si>
    <t>Demontáž klempířských konstrukcí oplechování parapetů do suti</t>
  </si>
  <si>
    <t>-1096951516</t>
  </si>
  <si>
    <t>https://podminky.urs.cz/item/CS_URS_2023_01/764002851</t>
  </si>
  <si>
    <t>dle TZ a PD, D.1.1.-b1</t>
  </si>
  <si>
    <t xml:space="preserve">"parapet světlíku"  1,400*8</t>
  </si>
  <si>
    <t>113</t>
  </si>
  <si>
    <t>76400288R</t>
  </si>
  <si>
    <t>Demontáž klempířských konstrukcí lemování zdí do suti</t>
  </si>
  <si>
    <t>-781185595</t>
  </si>
  <si>
    <t xml:space="preserve">oplechování atiky vč. vložky pro zeleň </t>
  </si>
  <si>
    <t>"atika" (30,000+5,600*2)*1,600</t>
  </si>
  <si>
    <t xml:space="preserve">"květináče u fasády"  (4,500+1,900*2)*2,100</t>
  </si>
  <si>
    <t>114</t>
  </si>
  <si>
    <t>764214608</t>
  </si>
  <si>
    <t>Oplechování horních ploch zdí a nadezdívek (atik) z pozinkovaného plechu s povrchovou úpravou mechanicky kotvené rš 750 mm</t>
  </si>
  <si>
    <t>-1867373191</t>
  </si>
  <si>
    <t>https://podminky.urs.cz/item/CS_URS_2023_01/764214608</t>
  </si>
  <si>
    <t xml:space="preserve">"1/Fe-Zn, r.š. 730 mm"  45,000</t>
  </si>
  <si>
    <t>115</t>
  </si>
  <si>
    <t>764311615</t>
  </si>
  <si>
    <t>Lemování zdí z pozinkovaného plechu s povrchovou úpravou boční nebo horní rovné, střech s krytinou skládanou mimo prejzovou rš 400 mm</t>
  </si>
  <si>
    <t>-768230731</t>
  </si>
  <si>
    <t>https://podminky.urs.cz/item/CS_URS_2023_01/764311615</t>
  </si>
  <si>
    <t xml:space="preserve">"2/Fe-Zn, r.š. 340 mm"  58,000</t>
  </si>
  <si>
    <t xml:space="preserve">"3/Fe-Zn, r.š. 390 mm"  8,000</t>
  </si>
  <si>
    <t>116</t>
  </si>
  <si>
    <t>998764102</t>
  </si>
  <si>
    <t>Přesun hmot pro konstrukce klempířské stanovený z hmotnosti přesunovaného materiálu vodorovná dopravní vzdálenost do 50 m v objektech výšky přes 6 do 12 m</t>
  </si>
  <si>
    <t>5084108</t>
  </si>
  <si>
    <t>https://podminky.urs.cz/item/CS_URS_2023_01/998764102</t>
  </si>
  <si>
    <t>767</t>
  </si>
  <si>
    <t>Konstrukce zámečnické</t>
  </si>
  <si>
    <t>117</t>
  </si>
  <si>
    <t>767161813</t>
  </si>
  <si>
    <t>Demontáž zábradlí do suti rovného nerozebíratelný spoj hmotnosti 1 m zábradlí do 20 kg</t>
  </si>
  <si>
    <t>-729647237</t>
  </si>
  <si>
    <t>https://podminky.urs.cz/item/CS_URS_2023_01/767161813</t>
  </si>
  <si>
    <t xml:space="preserve">"u atiky"  30,000+5,600*2</t>
  </si>
  <si>
    <t xml:space="preserve">"u rampy"  2,500*2</t>
  </si>
  <si>
    <t>118</t>
  </si>
  <si>
    <t>767163121</t>
  </si>
  <si>
    <t>Montáž kompletního kovového zábradlí přímého z dílců v rovině (na rovné ploše) kotveného do betonu</t>
  </si>
  <si>
    <t>664551715</t>
  </si>
  <si>
    <t>https://podminky.urs.cz/item/CS_URS_2023_01/767163121</t>
  </si>
  <si>
    <t>dle TZ a PD, výpis zámečnických výrobků, D.1.1.-b8</t>
  </si>
  <si>
    <t xml:space="preserve">"v atice"  28*1,500</t>
  </si>
  <si>
    <t xml:space="preserve">"u rampy"  3,125*2</t>
  </si>
  <si>
    <t>119</t>
  </si>
  <si>
    <t>RMAT0001</t>
  </si>
  <si>
    <t>ocel. zábradlí v atice, v. 750 mm, PÚ PU mat RAL 3011</t>
  </si>
  <si>
    <t>355979531</t>
  </si>
  <si>
    <t>120</t>
  </si>
  <si>
    <t>RMAT0002</t>
  </si>
  <si>
    <t>ocel. zábradlí u rampy, v. 900 mm, PÚ PU mat RAL 3011</t>
  </si>
  <si>
    <t>90221257</t>
  </si>
  <si>
    <t>121</t>
  </si>
  <si>
    <t>998767202</t>
  </si>
  <si>
    <t>Přesun hmot pro zámečnické konstrukce stanovený procentní sazbou (%) z ceny vodorovná dopravní vzdálenost do 50 m v objektech výšky přes 6 do 12 m</t>
  </si>
  <si>
    <t>1882415144</t>
  </si>
  <si>
    <t>https://podminky.urs.cz/item/CS_URS_2023_01/998767202</t>
  </si>
  <si>
    <t>VRN.ZV - Vedlejší rozpočtové náklady - způsobilé výdaje</t>
  </si>
  <si>
    <t>VRN - Vedlejší rozpočtové náklady</t>
  </si>
  <si>
    <t>VRN</t>
  </si>
  <si>
    <t>Vedlejší rozpočtové náklady</t>
  </si>
  <si>
    <t>VRN1</t>
  </si>
  <si>
    <t>Zajištění a projednání všech nezbytných administrativních úkonů spojených s realizací stavby.</t>
  </si>
  <si>
    <t>sada</t>
  </si>
  <si>
    <t>1024</t>
  </si>
  <si>
    <t>1647573033</t>
  </si>
  <si>
    <t>VRN2</t>
  </si>
  <si>
    <t>Zařízení a vybavení staveniště.</t>
  </si>
  <si>
    <t>-1634984259</t>
  </si>
  <si>
    <t>VRN3</t>
  </si>
  <si>
    <t>D+M informační tabule s uvedením názvu stavby, investora stavby, zhotovitele stavby, uvedením termínu a realizce stavby, uvedení kontaktu na odpovědného stavbyvedoucího.</t>
  </si>
  <si>
    <t>245436116</t>
  </si>
  <si>
    <t>VRN6</t>
  </si>
  <si>
    <t>Zajištění kompletační a koordinační činnosti spojené s realizací stavby a následným dáním do užívání.</t>
  </si>
  <si>
    <t>-145121131</t>
  </si>
  <si>
    <t>VRN7</t>
  </si>
  <si>
    <t>Zpracování harmonogramu stavby a ZOV včetně průběžné aktualizace.</t>
  </si>
  <si>
    <t>137576717</t>
  </si>
  <si>
    <t>VRN8</t>
  </si>
  <si>
    <t>Bezpečnostní opatření na ochranu osob a majetku v rozsahu platné legislativy a dle podmínek v SoD.</t>
  </si>
  <si>
    <t>1797751733</t>
  </si>
  <si>
    <t>VRN9</t>
  </si>
  <si>
    <t>Bezpečnostní hrazení, oplocení, zajištění přístupu na staveniště apod. Zajištění, ostraha majetku, osob v průběhu realizace stavby a až do předání stavby do užívání. Zabezpečení staveniště, vnější stavby a ploch dotčených stavbou, vybavení proti odcizení a škodám.</t>
  </si>
  <si>
    <t>131295593</t>
  </si>
  <si>
    <t>VRN10</t>
  </si>
  <si>
    <t>Provedení veškerých měření a zkoušek, revizních zpráv a podobně dle platné legislativy a dle SoD</t>
  </si>
  <si>
    <t>-1992823418</t>
  </si>
  <si>
    <t>VRN12</t>
  </si>
  <si>
    <t>Součinnost se všemi zúčastněnými stranami - investorem, budoucím uživatelem, projektantem, zástupci organizací státní správy, koordinátorem BOZP a podobně.</t>
  </si>
  <si>
    <t>1220396922</t>
  </si>
  <si>
    <t>VRN13</t>
  </si>
  <si>
    <t>Zajištění splnění podmínek vyplívajících z vydaných rozhodnutí a povolení a podobně.</t>
  </si>
  <si>
    <t>-252317511</t>
  </si>
  <si>
    <t>VRN14</t>
  </si>
  <si>
    <t>Zajíštění průzkumů, zkoušek, atestů, sond a revizí a podobně, uvedených v rozhodnutích a v projektové dokumentaci nezbytně nutných k provedení díla.</t>
  </si>
  <si>
    <t>-737282556</t>
  </si>
  <si>
    <t>VRN15</t>
  </si>
  <si>
    <t>Vypracování dokumetace skutečného provedení stavby dle SOD, platné legislativy, podmínek a požadavků investora a uživatele, zajištění požadovaných dokladů a vyjádření DOSS</t>
  </si>
  <si>
    <t>1293534806</t>
  </si>
  <si>
    <t>VRN16</t>
  </si>
  <si>
    <t>Vypracování zhotovitelské realizační a výrobní projektové dokumetace.</t>
  </si>
  <si>
    <t>-1821465925</t>
  </si>
  <si>
    <t>VRN17</t>
  </si>
  <si>
    <t>Zaškolení obsluhy a investorem pověřených osob, vypracování a odsouhlasení provozních a manipulačních řádů, proškolení provozovatele s provozováním a uživáním realizovaného díla dle SoD, PD, požadavků investora, uživatele a podobně.</t>
  </si>
  <si>
    <t>1084704597</t>
  </si>
  <si>
    <t>VRN18</t>
  </si>
  <si>
    <t>Fotodokumentace průběhu výstavby a dle specifikace uvedené v SoD a podmínek dotačního titulu.</t>
  </si>
  <si>
    <t>1276830548</t>
  </si>
  <si>
    <t>VRN19</t>
  </si>
  <si>
    <t>Pasportizace území stavby a jejího okolí, zejména stavu příjezdových komunikací staveništní dopravy, předpokládaných dotčených ploch zasažených realizací stavby, požadavků vlastníků a uživatelů sousedních nemovitostí, DOSS a podobně.</t>
  </si>
  <si>
    <t>-1709310482</t>
  </si>
  <si>
    <t>VRN20</t>
  </si>
  <si>
    <t>Dopravní opatření - dopravní a informační značení na komunikacích pro motorová a nemotorová vozidla a pro pěší, zajištění průchodů a podobně, projednání s příslušným odborem dopravy, zajištění údržby, čištění a podobně, dopravního značení a komunikací a podobně.</t>
  </si>
  <si>
    <t>-16532522</t>
  </si>
  <si>
    <t>VRN21</t>
  </si>
  <si>
    <t>Ostatní náklady spojené s požadavky objednatele, které jsou uvedeny v jednotlivých článcích smlouvy o dílo, pokud nejsou zahrnuty v soupisech prací včetně požadované záruky za jakost (60 měsíců) na provedené práce a dodávky.</t>
  </si>
  <si>
    <t>-177790693</t>
  </si>
  <si>
    <t>NV - Nezpůsobilé výdaje</t>
  </si>
  <si>
    <t>SO 01.NV - Pochozí betonová dlažba - nezpůsobilé výdaje</t>
  </si>
  <si>
    <t>-1177475603</t>
  </si>
  <si>
    <t>dle TZ a PD, v.č. D.1.1-b2 až b6, b11</t>
  </si>
  <si>
    <t xml:space="preserve">"S2 - skladba pochozí střechy - terasa"  43,500</t>
  </si>
  <si>
    <t>636311123</t>
  </si>
  <si>
    <t>Kladení dlažby z betonových dlaždic na sucho na terče z umělé hmoty o rozměru dlažby 50x50 cm, o výšce terče přes 70 do 100 mm</t>
  </si>
  <si>
    <t>1086529464</t>
  </si>
  <si>
    <t>https://podminky.urs.cz/item/CS_URS_2023_01/636311123</t>
  </si>
  <si>
    <t>59245601</t>
  </si>
  <si>
    <t>dlažba desková betonová tl 50mm přírodní</t>
  </si>
  <si>
    <t>-1437805724</t>
  </si>
  <si>
    <t>43,5*1,02 'Přepočtené koeficientem množství</t>
  </si>
  <si>
    <t>56284607</t>
  </si>
  <si>
    <t>terč rektifikační pro dlažbu H 70-110mm</t>
  </si>
  <si>
    <t>-526058004</t>
  </si>
  <si>
    <t xml:space="preserve">"cca 6ks/m2"  45,00*6</t>
  </si>
  <si>
    <t>-2000602308</t>
  </si>
  <si>
    <t>666967699</t>
  </si>
  <si>
    <t>950653956</t>
  </si>
  <si>
    <t>43,5*0,00032 'Přepočtené koeficientem množství</t>
  </si>
  <si>
    <t>682599060</t>
  </si>
  <si>
    <t>969534959</t>
  </si>
  <si>
    <t>43,5*1,1655 'Přepočtené koeficientem množství</t>
  </si>
  <si>
    <t>1336503311</t>
  </si>
  <si>
    <t>-1894182558</t>
  </si>
  <si>
    <t>-1831887627</t>
  </si>
  <si>
    <t xml:space="preserve">"S2 - pod rektif. terče - odhad"  200*0,100*0,100</t>
  </si>
  <si>
    <t>2081658104</t>
  </si>
  <si>
    <t>45,5*1,1655 'Přepočtené koeficientem množství</t>
  </si>
  <si>
    <t>259443471</t>
  </si>
  <si>
    <t>10+2</t>
  </si>
  <si>
    <t>-618452324</t>
  </si>
  <si>
    <t>1655937822</t>
  </si>
  <si>
    <t>-1710642027</t>
  </si>
  <si>
    <t>dle TZ a PD, výpis klemp. výrobků D.1.1.-b8</t>
  </si>
  <si>
    <t xml:space="preserve">"atika, fasáda"  16,200</t>
  </si>
  <si>
    <t>-862562827</t>
  </si>
  <si>
    <t xml:space="preserve">"atika"  5,000+2,300</t>
  </si>
  <si>
    <t>548250540</t>
  </si>
  <si>
    <t>-358734444</t>
  </si>
  <si>
    <t>43,5*1,155 'Přepočtené koeficientem množství</t>
  </si>
  <si>
    <t>527953085</t>
  </si>
  <si>
    <t>S2 - skladba pochozí střechy - terasa</t>
  </si>
  <si>
    <t xml:space="preserve">"atika"  (2,300+5,100)*0,400</t>
  </si>
  <si>
    <t xml:space="preserve">"fasáda"  8,400*2*0,400</t>
  </si>
  <si>
    <t>1762232960</t>
  </si>
  <si>
    <t>9,68*0,00035 'Přepočtené koeficientem množství</t>
  </si>
  <si>
    <t>474883802</t>
  </si>
  <si>
    <t xml:space="preserve">"atika"  (2,300+5,100)*0,600</t>
  </si>
  <si>
    <t xml:space="preserve">"fasáda"  8,400*2*0,600</t>
  </si>
  <si>
    <t>-1253668035</t>
  </si>
  <si>
    <t>14,52*1,2 'Přepočtené koeficientem množství</t>
  </si>
  <si>
    <t>93120017</t>
  </si>
  <si>
    <t xml:space="preserve">"2x pás"  9,680*2</t>
  </si>
  <si>
    <t>1348181585</t>
  </si>
  <si>
    <t>9,68*1,2 'Přepočtené koeficientem množství</t>
  </si>
  <si>
    <t>-81104960</t>
  </si>
  <si>
    <t>-1327742896</t>
  </si>
  <si>
    <t>1864224792</t>
  </si>
  <si>
    <t>1600849306</t>
  </si>
  <si>
    <t>-168985873</t>
  </si>
  <si>
    <t>-476479064</t>
  </si>
  <si>
    <t>43,5*1,05 'Přepočtené koeficientem množství</t>
  </si>
  <si>
    <t>1559179142</t>
  </si>
  <si>
    <t>1821169870</t>
  </si>
  <si>
    <t>1091476329</t>
  </si>
  <si>
    <t>43,5*(0,020+0,110)/2</t>
  </si>
  <si>
    <t>2,828*1,15 'Přepočtené koeficientem množství</t>
  </si>
  <si>
    <t>-667495918</t>
  </si>
  <si>
    <t>-1052990992</t>
  </si>
  <si>
    <t>-758062912</t>
  </si>
  <si>
    <t>-215296270</t>
  </si>
  <si>
    <t>269634880</t>
  </si>
  <si>
    <t>SO 02.NV - Prosklená fasády zimní zahrady, světlík, oprava fasády - nezpůsobilé výdaje</t>
  </si>
  <si>
    <t xml:space="preserve">    765 - Krytina skládaná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</si>
  <si>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</si>
  <si>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</si>
  <si>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</si>
  <si>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611131121</t>
  </si>
  <si>
    <t>Podkladní a spojovací vrstva vnitřních omítaných ploch penetrace disperzní nanášená ručně stropů</t>
  </si>
  <si>
    <t>892092299</t>
  </si>
  <si>
    <t>https://podminky.urs.cz/item/CS_URS_2023_01/611131121</t>
  </si>
  <si>
    <t xml:space="preserve">"strop v 1.NP celoplošně + opravy 30%"  121,000+121,000*0,3</t>
  </si>
  <si>
    <t>611322421</t>
  </si>
  <si>
    <t>Omítka vápenocementová lehčená vyztužená vlákny vnitřních ploch nanášená ručně jednovrstvá, tloušťky do 10 mm hladká vodorovných konstrukcí stropů rovných</t>
  </si>
  <si>
    <t>-1208176757</t>
  </si>
  <si>
    <t>https://podminky.urs.cz/item/CS_URS_2023_01/611322421</t>
  </si>
  <si>
    <t xml:space="preserve">"strop v 1.NP - opravy do 30%"  121,000*0,3</t>
  </si>
  <si>
    <t xml:space="preserve">"strop v 1.NP - celoplošně štuk"  121,000</t>
  </si>
  <si>
    <t>612131121</t>
  </si>
  <si>
    <t>Podkladní a spojovací vrstva vnitřních omítaných ploch penetrace disperzní nanášená ručně stěn</t>
  </si>
  <si>
    <t>2126676156</t>
  </si>
  <si>
    <t>https://podminky.urs.cz/item/CS_URS_2023_01/612131121</t>
  </si>
  <si>
    <t>612322421</t>
  </si>
  <si>
    <t>Omítka vápenocementová lehčená vyztužená vlákny vnitřních ploch nanášená ručně jednovrstvá, tloušťky do 10 mm hladká svislých konstrukcí stěn</t>
  </si>
  <si>
    <t>-75183919</t>
  </si>
  <si>
    <t>https://podminky.urs.cz/item/CS_URS_2023_01/612322421</t>
  </si>
  <si>
    <t xml:space="preserve">"vnitřní stěny světlíku"  1,400*8*1,100</t>
  </si>
  <si>
    <t>622131121</t>
  </si>
  <si>
    <t>Podkladní a spojovací vrstva vnějších omítaných ploch penetrace nanášená ručně stěn</t>
  </si>
  <si>
    <t>1188984133</t>
  </si>
  <si>
    <t>https://podminky.urs.cz/item/CS_URS_2023_01/622131121</t>
  </si>
  <si>
    <t xml:space="preserve">"vnitřní líc atikové stěny - pod omítku + pod ETICS"  44,000*2</t>
  </si>
  <si>
    <t xml:space="preserve">"vnější stěny světlíku - pod omítku + pod ETICS"  12,320*2</t>
  </si>
  <si>
    <t>622151011</t>
  </si>
  <si>
    <t>Penetrační nátěr vnějších pastovitých tenkovrstvých omítek silikátový stěn</t>
  </si>
  <si>
    <t>1708236855</t>
  </si>
  <si>
    <t>https://podminky.urs.cz/item/CS_URS_2023_01/622151011</t>
  </si>
  <si>
    <t xml:space="preserve">"vnitřní líc atikové stěny"  (30,000+5,600*2)*0,500</t>
  </si>
  <si>
    <t>622211011</t>
  </si>
  <si>
    <t>Montáž kontaktního zateplení lepením a mechanickým kotvením z polystyrenových desek na vnější stěny, na podklad betonový nebo z lehčeného betonu, z tvárnic keramických nebo vápenopískových, tloušťky desek přes 40 do 80 mm</t>
  </si>
  <si>
    <t>380025972</t>
  </si>
  <si>
    <t>https://podminky.urs.cz/item/CS_URS_2023_01/622211011</t>
  </si>
  <si>
    <t xml:space="preserve">"vnější stěny světlíku"  12,320</t>
  </si>
  <si>
    <t xml:space="preserve">"vnitřní líc atikové stěny"  44,000</t>
  </si>
  <si>
    <t>28375933</t>
  </si>
  <si>
    <t>deska EPS 70 fasádní λ=0,039 tl 50mm</t>
  </si>
  <si>
    <t>-792955905</t>
  </si>
  <si>
    <t>56,32*1,05 'Přepočtené koeficientem množství</t>
  </si>
  <si>
    <t>62232242R</t>
  </si>
  <si>
    <t>Omítka vápenocementová lehčená vyztužená vlákny vnějších ploch nanášená ručně jednovrstvá, tloušťky do 10 mm hladká svislých konstrukcí stěn</t>
  </si>
  <si>
    <t>-240180110</t>
  </si>
  <si>
    <t xml:space="preserve">"vnější stěny světlíku"  1,400*8*1,100</t>
  </si>
  <si>
    <t>622325253</t>
  </si>
  <si>
    <t>Oprava vápenné omítky s celoplošným přeštukováním vnějších ploch stupně členitosti 1, v rozsahu opravované plochy přes 30 do 50%</t>
  </si>
  <si>
    <t>780375945</t>
  </si>
  <si>
    <t>https://podminky.urs.cz/item/CS_URS_2023_01/622325253</t>
  </si>
  <si>
    <t xml:space="preserve">"vnější  líc atikové stěny"  44,000</t>
  </si>
  <si>
    <t>622325259</t>
  </si>
  <si>
    <t>Oprava vápenné omítky s celoplošným přeštukováním vnějších ploch stupně členitosti 1, v rozsahu opravované plochy přes 80 do 100%</t>
  </si>
  <si>
    <t>1706487684</t>
  </si>
  <si>
    <t>https://podminky.urs.cz/item/CS_URS_2023_01/622325259</t>
  </si>
  <si>
    <t xml:space="preserve">"fasáda terasy"  20,000</t>
  </si>
  <si>
    <t>622521022</t>
  </si>
  <si>
    <t>Omítka tenkovrstvá silikátová vnějších ploch probarvená bez penetrace zatíraná (škrábaná ), zrnitost 2,0 mm stěn</t>
  </si>
  <si>
    <t>-1466723476</t>
  </si>
  <si>
    <t>https://podminky.urs.cz/item/CS_URS_2023_01/622521022</t>
  </si>
  <si>
    <t>946112114</t>
  </si>
  <si>
    <t>Montáž pojízdných věží trubkových nebo dílcových s maximálním zatížením podlahy do 200 kg/m2 šířky přes 0,9 do 1,6 m, délky do 3,2 m, výšky přes 3,5 m do 4,5 m</t>
  </si>
  <si>
    <t>-343499031</t>
  </si>
  <si>
    <t>https://podminky.urs.cz/item/CS_URS_2023_01/946112114</t>
  </si>
  <si>
    <t xml:space="preserve">"pro opravu omítek stropů v 1.NP"  2</t>
  </si>
  <si>
    <t>946112117</t>
  </si>
  <si>
    <t>Montáž pojízdných věží trubkových nebo dílcových s maximálním zatížením podlahy do 200 kg/m2 šířky přes 0,9 do 1,6 m, délky do 3,2 m, výšky přes 6,6 m do 7,6 m</t>
  </si>
  <si>
    <t>-465231541</t>
  </si>
  <si>
    <t>https://podminky.urs.cz/item/CS_URS_2023_01/946112117</t>
  </si>
  <si>
    <t>dle TZ a PD, v.č. D.1.1-b1-b13</t>
  </si>
  <si>
    <t xml:space="preserve">"pro demontáž a montáž prosklené fasády"  2*2</t>
  </si>
  <si>
    <t>946112214</t>
  </si>
  <si>
    <t>Montáž pojízdných věží trubkových nebo dílcových s maximálním zatížením podlahy do 200 kg/m2 Příplatek za první a každý další den použití pojízdného lešení k ceně -2114</t>
  </si>
  <si>
    <t>1137984091</t>
  </si>
  <si>
    <t>https://podminky.urs.cz/item/CS_URS_2023_01/946112214</t>
  </si>
  <si>
    <t xml:space="preserve">"pro opravu omítek stropů v 1.NP"  2*30</t>
  </si>
  <si>
    <t>946112217</t>
  </si>
  <si>
    <t>Montáž pojízdných věží trubkových nebo dílcových s maximálním zatížením podlahy do 200 kg/m2 Příplatek za první a každý další den použití pojízdného lešení k ceně -2117</t>
  </si>
  <si>
    <t>1465774580</t>
  </si>
  <si>
    <t>https://podminky.urs.cz/item/CS_URS_2023_01/946112217</t>
  </si>
  <si>
    <t xml:space="preserve">"pro demontáž a montáž prosklené fasády"  2*7+2*20</t>
  </si>
  <si>
    <t>946112814</t>
  </si>
  <si>
    <t>Demontáž pojízdných věží trubkových nebo dílcových s maximálním zatížením podlahy do 200 kg/m2 šířky přes 0,9 do 1,6 m, délky do 3,2 m, výšky přes 3,5 m do 4,5 m</t>
  </si>
  <si>
    <t>-783014342</t>
  </si>
  <si>
    <t>https://podminky.urs.cz/item/CS_URS_2023_01/946112814</t>
  </si>
  <si>
    <t>946112817</t>
  </si>
  <si>
    <t>Demontáž pojízdných věží trubkových nebo dílcových s maximálním zatížením podlahy do 200 kg/m2 šířky přes 0,9 do 1,6 m, délky do 3,2 m, výšky přes 6,6 m do 7,6 m</t>
  </si>
  <si>
    <t>-2072258230</t>
  </si>
  <si>
    <t>https://podminky.urs.cz/item/CS_URS_2023_01/946112817</t>
  </si>
  <si>
    <t>952901111</t>
  </si>
  <si>
    <t>Vyčištění budov nebo objektů před předáním do užívání budov bytové nebo občanské výstavby, světlé výšky podlaží do 4 m</t>
  </si>
  <si>
    <t>-242781526</t>
  </si>
  <si>
    <t>https://podminky.urs.cz/item/CS_URS_2023_01/952901111</t>
  </si>
  <si>
    <t xml:space="preserve">"1.NP"  121,000</t>
  </si>
  <si>
    <t xml:space="preserve">"2.NP zimní zahrada"  30,000</t>
  </si>
  <si>
    <t>968062376</t>
  </si>
  <si>
    <t>Vybourání dřevěných rámů oken s křídly, dveřních zárubní, vrat, stěn, ostění nebo obkladů rámů oken s křídly zdvojených, plochy do 4 m2</t>
  </si>
  <si>
    <t>1351446834</t>
  </si>
  <si>
    <t>https://podminky.urs.cz/item/CS_URS_2023_01/968062376</t>
  </si>
  <si>
    <t xml:space="preserve">"střecha světlíku+ boky"  9,500+1,400*1,700*8</t>
  </si>
  <si>
    <t xml:space="preserve">"prosklená fasáda"  (1,500+5,500)*2*6,050</t>
  </si>
  <si>
    <t>978011141</t>
  </si>
  <si>
    <t>Otlučení vápenných nebo vápenocementových omítek vnitřních ploch stropů, v rozsahu přes 10 do 30 %</t>
  </si>
  <si>
    <t>-951994502</t>
  </si>
  <si>
    <t>https://podminky.urs.cz/item/CS_URS_2023_01/978011141</t>
  </si>
  <si>
    <t xml:space="preserve">"strop v 1.NP"  121,000</t>
  </si>
  <si>
    <t>978013191</t>
  </si>
  <si>
    <t>Otlučení vápenných nebo vápenocementových omítek vnitřních ploch stěn s vyškrabáním spar, s očištěním zdiva, v rozsahu přes 50 do 100 %</t>
  </si>
  <si>
    <t>-809783230</t>
  </si>
  <si>
    <t>https://podminky.urs.cz/item/CS_URS_2023_01/978013191</t>
  </si>
  <si>
    <t>978015361</t>
  </si>
  <si>
    <t>Otlučení vápenných nebo vápenocementových omítek vnějších ploch s vyškrabáním spar a s očištěním zdiva stupně členitosti 1 a 2, v rozsahu přes 30 do 50 %</t>
  </si>
  <si>
    <t>1523731926</t>
  </si>
  <si>
    <t>https://podminky.urs.cz/item/CS_URS_2023_01/978015361</t>
  </si>
  <si>
    <t>978015391</t>
  </si>
  <si>
    <t>Otlučení vápenných nebo vápenocementových omítek vnějších ploch s vyškrabáním spar a s očištěním zdiva stupně členitosti 1 a 2, v rozsahu přes 80 do 100 %</t>
  </si>
  <si>
    <t>883342238</t>
  </si>
  <si>
    <t>https://podminky.urs.cz/item/CS_URS_2023_01/978015391</t>
  </si>
  <si>
    <t>985131311</t>
  </si>
  <si>
    <t>Očištění ploch stěn, rubu kleneb a podlah ruční dočištění ocelovými kartáči</t>
  </si>
  <si>
    <t>-1429752717</t>
  </si>
  <si>
    <t>https://podminky.urs.cz/item/CS_URS_2023_01/985131311</t>
  </si>
  <si>
    <t>odstranění výkvětů</t>
  </si>
  <si>
    <t xml:space="preserve">"vnější líc atikové stěny 50%"  44,000*0,5</t>
  </si>
  <si>
    <t>985132311</t>
  </si>
  <si>
    <t>Očištění ploch líce kleneb a podhledů ruční dočištění ocelovými kartáči</t>
  </si>
  <si>
    <t>1005668295</t>
  </si>
  <si>
    <t>https://podminky.urs.cz/item/CS_URS_2023_01/985132311</t>
  </si>
  <si>
    <t xml:space="preserve">"strop v 1.NP omítka do 30%"  121,000*0,3</t>
  </si>
  <si>
    <t>98514111R</t>
  </si>
  <si>
    <t>Vyčištění trhlin nebo dutin - vyškrábání, vyčištění</t>
  </si>
  <si>
    <t>907881679</t>
  </si>
  <si>
    <t>stěny světlíku, strop 1.NP, zdivo atiky, fasáda terasy</t>
  </si>
  <si>
    <t xml:space="preserve">"odhad"  50,000</t>
  </si>
  <si>
    <t>985411111</t>
  </si>
  <si>
    <t>Beztlakové zalití trhlin a dutin aktivovanou maltou</t>
  </si>
  <si>
    <t>-1965624157</t>
  </si>
  <si>
    <t>https://podminky.urs.cz/item/CS_URS_2023_01/985411111</t>
  </si>
  <si>
    <t>50,000*0,010*0,150</t>
  </si>
  <si>
    <t>888290711</t>
  </si>
  <si>
    <t>608536136</t>
  </si>
  <si>
    <t>-1416000207</t>
  </si>
  <si>
    <t>9,717*15 'Přepočtené koeficientem množství</t>
  </si>
  <si>
    <t>1112852310</t>
  </si>
  <si>
    <t>997013804</t>
  </si>
  <si>
    <t>Poplatek za uložení stavebního odpadu na skládce (skládkovné) ze skla zatříděného do Katalogu odpadů pod kódem 17 02 02</t>
  </si>
  <si>
    <t>-575851849</t>
  </si>
  <si>
    <t>https://podminky.urs.cz/item/CS_URS_2023_01/997013804</t>
  </si>
  <si>
    <t>997013811</t>
  </si>
  <si>
    <t>Poplatek za uložení stavebního odpadu na skládce (skládkovné) dřevěného zatříděného do Katalogu odpadů pod kódem 17 02 01</t>
  </si>
  <si>
    <t>402566724</t>
  </si>
  <si>
    <t>https://podminky.urs.cz/item/CS_URS_2023_01/997013811</t>
  </si>
  <si>
    <t>-154176172</t>
  </si>
  <si>
    <t>1081822172</t>
  </si>
  <si>
    <t>712331801</t>
  </si>
  <si>
    <t>Odstranění povlakové krytiny střech plochých do 10° z pásů uložených na sucho AIP nebo NAIP</t>
  </si>
  <si>
    <t>-805421452</t>
  </si>
  <si>
    <t>https://podminky.urs.cz/item/CS_URS_2023_01/712331801</t>
  </si>
  <si>
    <t xml:space="preserve">"střecha světlíku"  9,500</t>
  </si>
  <si>
    <t>762331811</t>
  </si>
  <si>
    <t>Demontáž vázaných konstrukcí krovů sklonu do 60° z hranolů, hranolků, fošen, průřezové plochy do 120 cm2</t>
  </si>
  <si>
    <t>1997819513</t>
  </si>
  <si>
    <t>https://podminky.urs.cz/item/CS_URS_2023_01/762331811</t>
  </si>
  <si>
    <t xml:space="preserve">"střecha světlíku"  (1,400*2+2,000+1,800)*8</t>
  </si>
  <si>
    <t>762341811</t>
  </si>
  <si>
    <t>Demontáž bednění a laťování bednění střech rovných, obloukových, sklonu do 60° se všemi nadstřešními konstrukcemi z prken hrubých, hoblovaných tl. do 32 mm</t>
  </si>
  <si>
    <t>-1445741706</t>
  </si>
  <si>
    <t>https://podminky.urs.cz/item/CS_URS_2023_01/762341811</t>
  </si>
  <si>
    <t>764002812</t>
  </si>
  <si>
    <t>Demontáž klempířských konstrukcí okapového plechu do suti, v krytině skládané</t>
  </si>
  <si>
    <t>1199259860</t>
  </si>
  <si>
    <t>https://podminky.urs.cz/item/CS_URS_2023_01/764002812</t>
  </si>
  <si>
    <t xml:space="preserve">"střecha světlíku"  1,400*8</t>
  </si>
  <si>
    <t>765</t>
  </si>
  <si>
    <t>Krytina skládaná</t>
  </si>
  <si>
    <t>765151801</t>
  </si>
  <si>
    <t>Demontáž krytiny bitumenové ze šindelů sklonu do 30° do suti</t>
  </si>
  <si>
    <t>995308006</t>
  </si>
  <si>
    <t>https://podminky.urs.cz/item/CS_URS_2023_01/765151801</t>
  </si>
  <si>
    <t>767-001R</t>
  </si>
  <si>
    <t>D+M bodového světlíku z hliníkových profilů, proskleného</t>
  </si>
  <si>
    <t>1099213324</t>
  </si>
  <si>
    <t>kompletní provedení</t>
  </si>
  <si>
    <t>767-002R</t>
  </si>
  <si>
    <t>D+M prosklené fasády z hliníkových profilů, s dveřmi</t>
  </si>
  <si>
    <t>-387720160</t>
  </si>
  <si>
    <t>dle TZ a PD, v.č. D.1.1-b7</t>
  </si>
  <si>
    <t>767-003R</t>
  </si>
  <si>
    <t>Doprava pro bodový světlík a prosklenou fasádu</t>
  </si>
  <si>
    <t>1334161611</t>
  </si>
  <si>
    <t>767996702</t>
  </si>
  <si>
    <t>Demontáž ostatních zámečnických konstrukcí řezáním o hmotnosti jednotlivých dílů přes 50 do 100 kg</t>
  </si>
  <si>
    <t>kg</t>
  </si>
  <si>
    <t>-96683210</t>
  </si>
  <si>
    <t>https://podminky.urs.cz/item/CS_URS_2023_01/767996702</t>
  </si>
  <si>
    <t xml:space="preserve">"podhled světlíku - ocel. rošt"  100,00</t>
  </si>
  <si>
    <t>-1866255441</t>
  </si>
  <si>
    <t>783</t>
  </si>
  <si>
    <t>Dokončovací práce - nátěry</t>
  </si>
  <si>
    <t>783301311</t>
  </si>
  <si>
    <t>Příprava podkladu zámečnických konstrukcí před provedením nátěru odmaštění odmašťovačem vodou ředitelným</t>
  </si>
  <si>
    <t>-990992872</t>
  </si>
  <si>
    <t>https://podminky.urs.cz/item/CS_URS_2023_01/783301311</t>
  </si>
  <si>
    <t>dle TZ a PD, v.č. D1.1-b2, poznámka 2</t>
  </si>
  <si>
    <t>stávající ocel. profily nosné kce prosklené fasády</t>
  </si>
  <si>
    <t>(0,150+0,150)*2*6,050*5</t>
  </si>
  <si>
    <t>783306801</t>
  </si>
  <si>
    <t>Odstranění nátěrů ze zámečnických konstrukcí obroušením</t>
  </si>
  <si>
    <t>-1783266775</t>
  </si>
  <si>
    <t>https://podminky.urs.cz/item/CS_URS_2023_01/783306801</t>
  </si>
  <si>
    <t>783314201</t>
  </si>
  <si>
    <t>Základní antikorozní nátěr zámečnických konstrukcí jednonásobný syntetický standardní</t>
  </si>
  <si>
    <t>848519489</t>
  </si>
  <si>
    <t>https://podminky.urs.cz/item/CS_URS_2023_01/783314201</t>
  </si>
  <si>
    <t>783317101</t>
  </si>
  <si>
    <t>Krycí nátěr (email) zámečnických konstrukcí jednonásobný syntetický standardní</t>
  </si>
  <si>
    <t>-1389580961</t>
  </si>
  <si>
    <t>https://podminky.urs.cz/item/CS_URS_2023_01/783317101</t>
  </si>
  <si>
    <t>stávající ocel. profily nosné kce prosklené fasády, 2x nátěr RAL 3011</t>
  </si>
  <si>
    <t>18,150*2</t>
  </si>
  <si>
    <t>783823131</t>
  </si>
  <si>
    <t>Penetrační nátěr omítek hladkých omítek hladkých, zrnitých tenkovrstvých nebo štukových stupně členitosti 1 a 2 akrylátový</t>
  </si>
  <si>
    <t>-663351055</t>
  </si>
  <si>
    <t>https://podminky.urs.cz/item/CS_URS_2023_01/783823131</t>
  </si>
  <si>
    <t>783827421</t>
  </si>
  <si>
    <t>Krycí (ochranný ) nátěr omítek dvojnásobný hladkých omítek hladkých, zrnitých tenkovrstvých nebo štukových stupně členitosti 1 a 2 akrylátový</t>
  </si>
  <si>
    <t>-780625685</t>
  </si>
  <si>
    <t>https://podminky.urs.cz/item/CS_URS_2023_01/783827421</t>
  </si>
  <si>
    <t>784</t>
  </si>
  <si>
    <t>Dokončovací práce - malby a tapety</t>
  </si>
  <si>
    <t>784171101</t>
  </si>
  <si>
    <t>Zakrytí nemalovaných ploch (materiál ve specifikaci) včetně pozdějšího odkrytí podlah</t>
  </si>
  <si>
    <t>-1476716905</t>
  </si>
  <si>
    <t>https://podminky.urs.cz/item/CS_URS_2023_01/784171101</t>
  </si>
  <si>
    <t xml:space="preserve">"podlaha v 1.NP"  121,000</t>
  </si>
  <si>
    <t>28323157</t>
  </si>
  <si>
    <t>fólie pro malířské potřeby zakrývací tl 14µ 4x5m</t>
  </si>
  <si>
    <t>-973888334</t>
  </si>
  <si>
    <t>121*1,05 'Přepočtené koeficientem množství</t>
  </si>
  <si>
    <t>784181101</t>
  </si>
  <si>
    <t>Penetrace podkladu jednonásobná základní akrylátová bezbarvá v místnostech výšky do 3,80 m</t>
  </si>
  <si>
    <t>-1675472763</t>
  </si>
  <si>
    <t>https://podminky.urs.cz/item/CS_URS_2023_01/784181101</t>
  </si>
  <si>
    <t xml:space="preserve">"stěny v 1.NP"  420,000</t>
  </si>
  <si>
    <t>784221101</t>
  </si>
  <si>
    <t>Malby z malířských směsí otěruvzdorných za sucha dvojnásobné, bílé za sucha otěruvzdorné dobře v místnostech výšky do 3,80 m</t>
  </si>
  <si>
    <t>-638376971</t>
  </si>
  <si>
    <t>https://podminky.urs.cz/item/CS_URS_2023_01/784221101</t>
  </si>
  <si>
    <t>787</t>
  </si>
  <si>
    <t>Dokončovací práce - zasklívání</t>
  </si>
  <si>
    <t>787300803</t>
  </si>
  <si>
    <t>Vysklívání střešních konstrukcí a střešních světlíků netmelených</t>
  </si>
  <si>
    <t>413287541</t>
  </si>
  <si>
    <t>https://podminky.urs.cz/item/CS_URS_2023_01/787300803</t>
  </si>
  <si>
    <t xml:space="preserve">"podhled světlíku - drátosklo"  7,000</t>
  </si>
  <si>
    <t>VRN.NV - Vedlejší rozpočtové náklady - nezpůsobilé výdaje</t>
  </si>
  <si>
    <t>898032155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</si>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</sst>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50" fillId="0" borderId="0" applyNumberFormat="0" applyFill="0" applyBorder="0" applyAlignment="0" applyProtection="0"/>
  </cellStyleXfs>
  <cellXfs count="37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8" fillId="0" borderId="15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5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6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  <xf numFmtId="4" fontId="1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3" fillId="0" borderId="13" xfId="0" applyNumberFormat="1" applyFont="1" applyBorder="1" applyAlignment="1" applyProtection="1"/>
    <xf numFmtId="166" fontId="33" fillId="0" borderId="14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</xf>
    <xf numFmtId="0" fontId="36" fillId="0" borderId="0" xfId="1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8" fillId="0" borderId="23" xfId="0" applyFont="1" applyBorder="1" applyAlignment="1" applyProtection="1">
      <alignment horizontal="center" vertical="center"/>
    </xf>
    <xf numFmtId="49" fontId="38" fillId="0" borderId="23" xfId="0" applyNumberFormat="1" applyFont="1" applyBorder="1" applyAlignment="1" applyProtection="1">
      <alignment horizontal="left" vertical="center" wrapText="1"/>
    </xf>
    <xf numFmtId="0" fontId="38" fillId="0" borderId="23" xfId="0" applyFont="1" applyBorder="1" applyAlignment="1" applyProtection="1">
      <alignment horizontal="left" vertical="center" wrapText="1"/>
    </xf>
    <xf numFmtId="0" fontId="38" fillId="0" borderId="23" xfId="0" applyFont="1" applyBorder="1" applyAlignment="1" applyProtection="1">
      <alignment horizontal="center" vertical="center" wrapText="1"/>
    </xf>
    <xf numFmtId="167" fontId="38" fillId="0" borderId="23" xfId="0" applyNumberFormat="1" applyFont="1" applyBorder="1" applyAlignment="1" applyProtection="1">
      <alignment vertical="center"/>
    </xf>
    <xf numFmtId="4" fontId="38" fillId="2" borderId="23" xfId="0" applyNumberFormat="1" applyFont="1" applyFill="1" applyBorder="1" applyAlignment="1" applyProtection="1">
      <alignment vertical="center"/>
      <protection locked="0"/>
    </xf>
    <xf numFmtId="4" fontId="38" fillId="0" borderId="23" xfId="0" applyNumberFormat="1" applyFont="1" applyBorder="1" applyAlignment="1" applyProtection="1">
      <alignment vertical="center"/>
    </xf>
    <xf numFmtId="0" fontId="39" fillId="0" borderId="4" xfId="0" applyFont="1" applyBorder="1" applyAlignment="1">
      <alignment vertical="center"/>
    </xf>
    <xf numFmtId="0" fontId="38" fillId="2" borderId="15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40" fillId="0" borderId="0" xfId="0" applyFont="1" applyAlignment="1" applyProtection="1">
      <alignment vertical="center" wrapText="1"/>
    </xf>
    <xf numFmtId="167" fontId="22" fillId="2" borderId="23" xfId="0" applyNumberFormat="1" applyFont="1" applyFill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center" vertical="center"/>
    </xf>
    <xf numFmtId="166" fontId="23" fillId="0" borderId="21" xfId="0" applyNumberFormat="1" applyFont="1" applyBorder="1" applyAlignment="1" applyProtection="1">
      <alignment vertical="center"/>
    </xf>
    <xf numFmtId="166" fontId="23" fillId="0" borderId="22" xfId="0" applyNumberFormat="1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7" xfId="0" applyFont="1" applyBorder="1" applyAlignment="1">
      <alignment vertical="center" wrapText="1"/>
    </xf>
    <xf numFmtId="0" fontId="43" fillId="0" borderId="29" xfId="0" applyFont="1" applyBorder="1" applyAlignment="1">
      <alignment horizontal="left" wrapText="1"/>
    </xf>
    <xf numFmtId="0" fontId="41" fillId="0" borderId="28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5" fillId="0" borderId="27" xfId="0" applyFont="1" applyBorder="1" applyAlignment="1">
      <alignment vertical="center" wrapText="1"/>
    </xf>
    <xf numFmtId="0" fontId="44" fillId="0" borderId="1" xfId="0" applyFont="1" applyBorder="1" applyAlignment="1">
      <alignment vertical="center" wrapText="1"/>
    </xf>
    <xf numFmtId="0" fontId="44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vertical="center"/>
    </xf>
    <xf numFmtId="49" fontId="44" fillId="0" borderId="1" xfId="0" applyNumberFormat="1" applyFont="1" applyBorder="1" applyAlignment="1">
      <alignment horizontal="left" vertical="center" wrapText="1"/>
    </xf>
    <xf numFmtId="49" fontId="44" fillId="0" borderId="1" xfId="0" applyNumberFormat="1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1" fillId="0" borderId="31" xfId="0" applyFont="1" applyBorder="1" applyAlignment="1">
      <alignment vertical="center" wrapText="1"/>
    </xf>
    <xf numFmtId="0" fontId="41" fillId="0" borderId="1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9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44" fillId="0" borderId="1" xfId="0" applyFont="1" applyFill="1" applyBorder="1" applyAlignment="1">
      <alignment horizontal="left" vertical="center"/>
    </xf>
    <xf numFmtId="0" fontId="44" fillId="0" borderId="1" xfId="0" applyFont="1" applyFill="1" applyBorder="1" applyAlignment="1">
      <alignment horizontal="center" vertical="center"/>
    </xf>
    <xf numFmtId="0" fontId="41" fillId="0" borderId="30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top"/>
    </xf>
    <xf numFmtId="0" fontId="44" fillId="0" borderId="1" xfId="0" applyFont="1" applyBorder="1" applyAlignment="1">
      <alignment horizontal="center" vertical="top"/>
    </xf>
    <xf numFmtId="0" fontId="45" fillId="0" borderId="30" xfId="0" applyFont="1" applyBorder="1" applyAlignment="1">
      <alignment horizontal="left" vertical="center"/>
    </xf>
    <xf numFmtId="0" fontId="45" fillId="0" borderId="31" xfId="0" applyFont="1" applyBorder="1" applyAlignment="1">
      <alignment horizontal="left" vertical="center"/>
    </xf>
    <xf numFmtId="0" fontId="45" fillId="0" borderId="1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3" fillId="0" borderId="1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4" fillId="0" borderId="1" xfId="0" applyFont="1" applyBorder="1" applyAlignment="1">
      <alignment vertical="top"/>
    </xf>
    <xf numFmtId="49" fontId="44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7" fillId="0" borderId="29" xfId="0" applyFont="1" applyBorder="1" applyAlignment="1"/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3_01/183101314" TargetMode="External" /><Relationship Id="rId2" Type="http://schemas.openxmlformats.org/officeDocument/2006/relationships/hyperlink" Target="https://podminky.urs.cz/item/CS_URS_2023_01/183211319" TargetMode="External" /><Relationship Id="rId3" Type="http://schemas.openxmlformats.org/officeDocument/2006/relationships/hyperlink" Target="https://podminky.urs.cz/item/CS_URS_2023_01/183211322" TargetMode="External" /><Relationship Id="rId4" Type="http://schemas.openxmlformats.org/officeDocument/2006/relationships/hyperlink" Target="https://podminky.urs.cz/item/CS_URS_2023_01/183902124" TargetMode="External" /><Relationship Id="rId5" Type="http://schemas.openxmlformats.org/officeDocument/2006/relationships/hyperlink" Target="https://podminky.urs.cz/item/CS_URS_2023_01/183902148" TargetMode="External" /><Relationship Id="rId6" Type="http://schemas.openxmlformats.org/officeDocument/2006/relationships/hyperlink" Target="https://podminky.urs.cz/item/CS_URS_2023_01/184102112" TargetMode="External" /><Relationship Id="rId7" Type="http://schemas.openxmlformats.org/officeDocument/2006/relationships/hyperlink" Target="https://podminky.urs.cz/item/CS_URS_2023_01/184502111" TargetMode="External" /><Relationship Id="rId8" Type="http://schemas.openxmlformats.org/officeDocument/2006/relationships/hyperlink" Target="https://podminky.urs.cz/item/CS_URS_2023_01/417321313" TargetMode="External" /><Relationship Id="rId9" Type="http://schemas.openxmlformats.org/officeDocument/2006/relationships/hyperlink" Target="https://podminky.urs.cz/item/CS_URS_2023_01/417351115" TargetMode="External" /><Relationship Id="rId10" Type="http://schemas.openxmlformats.org/officeDocument/2006/relationships/hyperlink" Target="https://podminky.urs.cz/item/CS_URS_2023_01/417351116" TargetMode="External" /><Relationship Id="rId11" Type="http://schemas.openxmlformats.org/officeDocument/2006/relationships/hyperlink" Target="https://podminky.urs.cz/item/CS_URS_2023_01/631311124" TargetMode="External" /><Relationship Id="rId12" Type="http://schemas.openxmlformats.org/officeDocument/2006/relationships/hyperlink" Target="https://podminky.urs.cz/item/CS_URS_2023_01/631319012" TargetMode="External" /><Relationship Id="rId13" Type="http://schemas.openxmlformats.org/officeDocument/2006/relationships/hyperlink" Target="https://podminky.urs.cz/item/CS_URS_2023_01/632451034" TargetMode="External" /><Relationship Id="rId14" Type="http://schemas.openxmlformats.org/officeDocument/2006/relationships/hyperlink" Target="https://podminky.urs.cz/item/CS_URS_2023_01/941211111" TargetMode="External" /><Relationship Id="rId15" Type="http://schemas.openxmlformats.org/officeDocument/2006/relationships/hyperlink" Target="https://podminky.urs.cz/item/CS_URS_2023_01/941211211" TargetMode="External" /><Relationship Id="rId16" Type="http://schemas.openxmlformats.org/officeDocument/2006/relationships/hyperlink" Target="https://podminky.urs.cz/item/CS_URS_2023_01/941211811" TargetMode="External" /><Relationship Id="rId17" Type="http://schemas.openxmlformats.org/officeDocument/2006/relationships/hyperlink" Target="https://podminky.urs.cz/item/CS_URS_2023_01/944511111" TargetMode="External" /><Relationship Id="rId18" Type="http://schemas.openxmlformats.org/officeDocument/2006/relationships/hyperlink" Target="https://podminky.urs.cz/item/CS_URS_2023_01/944511211" TargetMode="External" /><Relationship Id="rId19" Type="http://schemas.openxmlformats.org/officeDocument/2006/relationships/hyperlink" Target="https://podminky.urs.cz/item/CS_URS_2023_01/944511811" TargetMode="External" /><Relationship Id="rId20" Type="http://schemas.openxmlformats.org/officeDocument/2006/relationships/hyperlink" Target="https://podminky.urs.cz/item/CS_URS_2023_01/962031133" TargetMode="External" /><Relationship Id="rId21" Type="http://schemas.openxmlformats.org/officeDocument/2006/relationships/hyperlink" Target="https://podminky.urs.cz/item/CS_URS_2023_01/965042141" TargetMode="External" /><Relationship Id="rId22" Type="http://schemas.openxmlformats.org/officeDocument/2006/relationships/hyperlink" Target="https://podminky.urs.cz/item/CS_URS_2023_01/965042241" TargetMode="External" /><Relationship Id="rId23" Type="http://schemas.openxmlformats.org/officeDocument/2006/relationships/hyperlink" Target="https://podminky.urs.cz/item/CS_URS_2023_01/965045113" TargetMode="External" /><Relationship Id="rId24" Type="http://schemas.openxmlformats.org/officeDocument/2006/relationships/hyperlink" Target="https://podminky.urs.cz/item/CS_URS_2023_01/965049111" TargetMode="External" /><Relationship Id="rId25" Type="http://schemas.openxmlformats.org/officeDocument/2006/relationships/hyperlink" Target="https://podminky.urs.cz/item/CS_URS_2023_01/965081313" TargetMode="External" /><Relationship Id="rId26" Type="http://schemas.openxmlformats.org/officeDocument/2006/relationships/hyperlink" Target="https://podminky.urs.cz/item/CS_URS_2023_01/965082923" TargetMode="External" /><Relationship Id="rId27" Type="http://schemas.openxmlformats.org/officeDocument/2006/relationships/hyperlink" Target="https://podminky.urs.cz/item/CS_URS_2023_01/978059641" TargetMode="External" /><Relationship Id="rId28" Type="http://schemas.openxmlformats.org/officeDocument/2006/relationships/hyperlink" Target="https://podminky.urs.cz/item/CS_URS_2023_01/997013111" TargetMode="External" /><Relationship Id="rId29" Type="http://schemas.openxmlformats.org/officeDocument/2006/relationships/hyperlink" Target="https://podminky.urs.cz/item/CS_URS_2023_01/997013311" TargetMode="External" /><Relationship Id="rId30" Type="http://schemas.openxmlformats.org/officeDocument/2006/relationships/hyperlink" Target="https://podminky.urs.cz/item/CS_URS_2023_01/997013321" TargetMode="External" /><Relationship Id="rId31" Type="http://schemas.openxmlformats.org/officeDocument/2006/relationships/hyperlink" Target="https://podminky.urs.cz/item/CS_URS_2023_01/997013501" TargetMode="External" /><Relationship Id="rId32" Type="http://schemas.openxmlformats.org/officeDocument/2006/relationships/hyperlink" Target="https://podminky.urs.cz/item/CS_URS_2023_01/997013509" TargetMode="External" /><Relationship Id="rId33" Type="http://schemas.openxmlformats.org/officeDocument/2006/relationships/hyperlink" Target="https://podminky.urs.cz/item/CS_URS_2023_01/997013601" TargetMode="External" /><Relationship Id="rId34" Type="http://schemas.openxmlformats.org/officeDocument/2006/relationships/hyperlink" Target="https://podminky.urs.cz/item/CS_URS_2023_01/997013603" TargetMode="External" /><Relationship Id="rId35" Type="http://schemas.openxmlformats.org/officeDocument/2006/relationships/hyperlink" Target="https://podminky.urs.cz/item/CS_URS_2023_01/997013631" TargetMode="External" /><Relationship Id="rId36" Type="http://schemas.openxmlformats.org/officeDocument/2006/relationships/hyperlink" Target="https://podminky.urs.cz/item/CS_URS_2023_01/997013645" TargetMode="External" /><Relationship Id="rId37" Type="http://schemas.openxmlformats.org/officeDocument/2006/relationships/hyperlink" Target="https://podminky.urs.cz/item/CS_URS_2023_01/997013655" TargetMode="External" /><Relationship Id="rId38" Type="http://schemas.openxmlformats.org/officeDocument/2006/relationships/hyperlink" Target="https://podminky.urs.cz/item/CS_URS_2023_01/997013814" TargetMode="External" /><Relationship Id="rId39" Type="http://schemas.openxmlformats.org/officeDocument/2006/relationships/hyperlink" Target="https://podminky.urs.cz/item/CS_URS_2023_01/998011002" TargetMode="External" /><Relationship Id="rId40" Type="http://schemas.openxmlformats.org/officeDocument/2006/relationships/hyperlink" Target="https://podminky.urs.cz/item/CS_URS_2023_01/712311101" TargetMode="External" /><Relationship Id="rId41" Type="http://schemas.openxmlformats.org/officeDocument/2006/relationships/hyperlink" Target="https://podminky.urs.cz/item/CS_URS_2023_01/712340831" TargetMode="External" /><Relationship Id="rId42" Type="http://schemas.openxmlformats.org/officeDocument/2006/relationships/hyperlink" Target="https://podminky.urs.cz/item/CS_URS_2023_01/712340833" TargetMode="External" /><Relationship Id="rId43" Type="http://schemas.openxmlformats.org/officeDocument/2006/relationships/hyperlink" Target="https://podminky.urs.cz/item/CS_URS_2023_01/712340834" TargetMode="External" /><Relationship Id="rId44" Type="http://schemas.openxmlformats.org/officeDocument/2006/relationships/hyperlink" Target="https://podminky.urs.cz/item/CS_URS_2023_01/712341559" TargetMode="External" /><Relationship Id="rId45" Type="http://schemas.openxmlformats.org/officeDocument/2006/relationships/hyperlink" Target="https://podminky.urs.cz/item/CS_URS_2023_01/712341659" TargetMode="External" /><Relationship Id="rId46" Type="http://schemas.openxmlformats.org/officeDocument/2006/relationships/hyperlink" Target="https://podminky.urs.cz/item/CS_URS_2023_01/712361701" TargetMode="External" /><Relationship Id="rId47" Type="http://schemas.openxmlformats.org/officeDocument/2006/relationships/hyperlink" Target="https://podminky.urs.cz/item/CS_URS_2023_01/712363122" TargetMode="External" /><Relationship Id="rId48" Type="http://schemas.openxmlformats.org/officeDocument/2006/relationships/hyperlink" Target="https://podminky.urs.cz/item/CS_URS_2023_01/712363352" TargetMode="External" /><Relationship Id="rId49" Type="http://schemas.openxmlformats.org/officeDocument/2006/relationships/hyperlink" Target="https://podminky.urs.cz/item/CS_URS_2023_01/712391171" TargetMode="External" /><Relationship Id="rId50" Type="http://schemas.openxmlformats.org/officeDocument/2006/relationships/hyperlink" Target="https://podminky.urs.cz/item/CS_URS_2023_01/712391172" TargetMode="External" /><Relationship Id="rId51" Type="http://schemas.openxmlformats.org/officeDocument/2006/relationships/hyperlink" Target="https://podminky.urs.cz/item/CS_URS_2023_01/712771101" TargetMode="External" /><Relationship Id="rId52" Type="http://schemas.openxmlformats.org/officeDocument/2006/relationships/hyperlink" Target="https://podminky.urs.cz/item/CS_URS_2023_01/712771221" TargetMode="External" /><Relationship Id="rId53" Type="http://schemas.openxmlformats.org/officeDocument/2006/relationships/hyperlink" Target="https://podminky.urs.cz/item/CS_URS_2023_01/712771255" TargetMode="External" /><Relationship Id="rId54" Type="http://schemas.openxmlformats.org/officeDocument/2006/relationships/hyperlink" Target="https://podminky.urs.cz/item/CS_URS_2023_01/712771311" TargetMode="External" /><Relationship Id="rId55" Type="http://schemas.openxmlformats.org/officeDocument/2006/relationships/hyperlink" Target="https://podminky.urs.cz/item/CS_URS_2023_01/712771401" TargetMode="External" /><Relationship Id="rId56" Type="http://schemas.openxmlformats.org/officeDocument/2006/relationships/hyperlink" Target="https://podminky.urs.cz/item/CS_URS_2023_01/712771521" TargetMode="External" /><Relationship Id="rId57" Type="http://schemas.openxmlformats.org/officeDocument/2006/relationships/hyperlink" Target="https://podminky.urs.cz/item/CS_URS_2023_01/712771601" TargetMode="External" /><Relationship Id="rId58" Type="http://schemas.openxmlformats.org/officeDocument/2006/relationships/hyperlink" Target="https://podminky.urs.cz/item/CS_URS_2023_01/712771613" TargetMode="External" /><Relationship Id="rId59" Type="http://schemas.openxmlformats.org/officeDocument/2006/relationships/hyperlink" Target="https://podminky.urs.cz/item/CS_URS_2023_01/712811101" TargetMode="External" /><Relationship Id="rId60" Type="http://schemas.openxmlformats.org/officeDocument/2006/relationships/hyperlink" Target="https://podminky.urs.cz/item/CS_URS_2023_01/712831101" TargetMode="External" /><Relationship Id="rId61" Type="http://schemas.openxmlformats.org/officeDocument/2006/relationships/hyperlink" Target="https://podminky.urs.cz/item/CS_URS_2023_01/712841559" TargetMode="External" /><Relationship Id="rId62" Type="http://schemas.openxmlformats.org/officeDocument/2006/relationships/hyperlink" Target="https://podminky.urs.cz/item/CS_URS_2023_01/712861702" TargetMode="External" /><Relationship Id="rId63" Type="http://schemas.openxmlformats.org/officeDocument/2006/relationships/hyperlink" Target="https://podminky.urs.cz/item/CS_URS_2023_01/998712202" TargetMode="External" /><Relationship Id="rId64" Type="http://schemas.openxmlformats.org/officeDocument/2006/relationships/hyperlink" Target="https://podminky.urs.cz/item/CS_URS_2023_01/713121121" TargetMode="External" /><Relationship Id="rId65" Type="http://schemas.openxmlformats.org/officeDocument/2006/relationships/hyperlink" Target="https://podminky.urs.cz/item/CS_URS_2023_01/713140811" TargetMode="External" /><Relationship Id="rId66" Type="http://schemas.openxmlformats.org/officeDocument/2006/relationships/hyperlink" Target="https://podminky.urs.cz/item/CS_URS_2023_01/713141136" TargetMode="External" /><Relationship Id="rId67" Type="http://schemas.openxmlformats.org/officeDocument/2006/relationships/hyperlink" Target="https://podminky.urs.cz/item/CS_URS_2023_01/713141243" TargetMode="External" /><Relationship Id="rId68" Type="http://schemas.openxmlformats.org/officeDocument/2006/relationships/hyperlink" Target="https://podminky.urs.cz/item/CS_URS_2023_01/713141336" TargetMode="External" /><Relationship Id="rId69" Type="http://schemas.openxmlformats.org/officeDocument/2006/relationships/hyperlink" Target="https://podminky.urs.cz/item/CS_URS_2023_01/998713202" TargetMode="External" /><Relationship Id="rId70" Type="http://schemas.openxmlformats.org/officeDocument/2006/relationships/hyperlink" Target="https://podminky.urs.cz/item/CS_URS_2023_01/714451001" TargetMode="External" /><Relationship Id="rId71" Type="http://schemas.openxmlformats.org/officeDocument/2006/relationships/hyperlink" Target="https://podminky.urs.cz/item/CS_URS_2023_01/998714202" TargetMode="External" /><Relationship Id="rId72" Type="http://schemas.openxmlformats.org/officeDocument/2006/relationships/hyperlink" Target="https://podminky.urs.cz/item/CS_URS_2023_01/721210823" TargetMode="External" /><Relationship Id="rId73" Type="http://schemas.openxmlformats.org/officeDocument/2006/relationships/hyperlink" Target="https://podminky.urs.cz/item/CS_URS_2023_01/721239114" TargetMode="External" /><Relationship Id="rId74" Type="http://schemas.openxmlformats.org/officeDocument/2006/relationships/hyperlink" Target="https://podminky.urs.cz/item/CS_URS_2023_01/998721202" TargetMode="External" /><Relationship Id="rId75" Type="http://schemas.openxmlformats.org/officeDocument/2006/relationships/hyperlink" Target="https://podminky.urs.cz/item/CS_URS_2023_01/998762202" TargetMode="External" /><Relationship Id="rId76" Type="http://schemas.openxmlformats.org/officeDocument/2006/relationships/hyperlink" Target="https://podminky.urs.cz/item/CS_URS_2023_01/764001821" TargetMode="External" /><Relationship Id="rId77" Type="http://schemas.openxmlformats.org/officeDocument/2006/relationships/hyperlink" Target="https://podminky.urs.cz/item/CS_URS_2023_01/764002851" TargetMode="External" /><Relationship Id="rId78" Type="http://schemas.openxmlformats.org/officeDocument/2006/relationships/hyperlink" Target="https://podminky.urs.cz/item/CS_URS_2023_01/764214608" TargetMode="External" /><Relationship Id="rId79" Type="http://schemas.openxmlformats.org/officeDocument/2006/relationships/hyperlink" Target="https://podminky.urs.cz/item/CS_URS_2023_01/764311615" TargetMode="External" /><Relationship Id="rId80" Type="http://schemas.openxmlformats.org/officeDocument/2006/relationships/hyperlink" Target="https://podminky.urs.cz/item/CS_URS_2023_01/998764102" TargetMode="External" /><Relationship Id="rId81" Type="http://schemas.openxmlformats.org/officeDocument/2006/relationships/hyperlink" Target="https://podminky.urs.cz/item/CS_URS_2023_01/767161813" TargetMode="External" /><Relationship Id="rId82" Type="http://schemas.openxmlformats.org/officeDocument/2006/relationships/hyperlink" Target="https://podminky.urs.cz/item/CS_URS_2023_01/767163121" TargetMode="External" /><Relationship Id="rId83" Type="http://schemas.openxmlformats.org/officeDocument/2006/relationships/hyperlink" Target="https://podminky.urs.cz/item/CS_URS_2023_01/998767202" TargetMode="External" /><Relationship Id="rId84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3_01/632451034" TargetMode="External" /><Relationship Id="rId2" Type="http://schemas.openxmlformats.org/officeDocument/2006/relationships/hyperlink" Target="https://podminky.urs.cz/item/CS_URS_2023_01/636311123" TargetMode="External" /><Relationship Id="rId3" Type="http://schemas.openxmlformats.org/officeDocument/2006/relationships/hyperlink" Target="https://podminky.urs.cz/item/CS_URS_2023_01/998011002" TargetMode="External" /><Relationship Id="rId4" Type="http://schemas.openxmlformats.org/officeDocument/2006/relationships/hyperlink" Target="https://podminky.urs.cz/item/CS_URS_2023_01/712311101" TargetMode="External" /><Relationship Id="rId5" Type="http://schemas.openxmlformats.org/officeDocument/2006/relationships/hyperlink" Target="https://podminky.urs.cz/item/CS_URS_2023_01/712341559" TargetMode="External" /><Relationship Id="rId6" Type="http://schemas.openxmlformats.org/officeDocument/2006/relationships/hyperlink" Target="https://podminky.urs.cz/item/CS_URS_2023_01/712341659" TargetMode="External" /><Relationship Id="rId7" Type="http://schemas.openxmlformats.org/officeDocument/2006/relationships/hyperlink" Target="https://podminky.urs.cz/item/CS_URS_2023_01/712361701" TargetMode="External" /><Relationship Id="rId8" Type="http://schemas.openxmlformats.org/officeDocument/2006/relationships/hyperlink" Target="https://podminky.urs.cz/item/CS_URS_2023_01/712363122" TargetMode="External" /><Relationship Id="rId9" Type="http://schemas.openxmlformats.org/officeDocument/2006/relationships/hyperlink" Target="https://podminky.urs.cz/item/CS_URS_2023_01/712363352" TargetMode="External" /><Relationship Id="rId10" Type="http://schemas.openxmlformats.org/officeDocument/2006/relationships/hyperlink" Target="https://podminky.urs.cz/item/CS_URS_2023_01/712391171" TargetMode="External" /><Relationship Id="rId11" Type="http://schemas.openxmlformats.org/officeDocument/2006/relationships/hyperlink" Target="https://podminky.urs.cz/item/CS_URS_2023_01/712811101" TargetMode="External" /><Relationship Id="rId12" Type="http://schemas.openxmlformats.org/officeDocument/2006/relationships/hyperlink" Target="https://podminky.urs.cz/item/CS_URS_2023_01/712831101" TargetMode="External" /><Relationship Id="rId13" Type="http://schemas.openxmlformats.org/officeDocument/2006/relationships/hyperlink" Target="https://podminky.urs.cz/item/CS_URS_2023_01/712841559" TargetMode="External" /><Relationship Id="rId14" Type="http://schemas.openxmlformats.org/officeDocument/2006/relationships/hyperlink" Target="https://podminky.urs.cz/item/CS_URS_2023_01/712861702" TargetMode="External" /><Relationship Id="rId15" Type="http://schemas.openxmlformats.org/officeDocument/2006/relationships/hyperlink" Target="https://podminky.urs.cz/item/CS_URS_2023_01/998712202" TargetMode="External" /><Relationship Id="rId16" Type="http://schemas.openxmlformats.org/officeDocument/2006/relationships/hyperlink" Target="https://podminky.urs.cz/item/CS_URS_2023_01/713141136" TargetMode="External" /><Relationship Id="rId17" Type="http://schemas.openxmlformats.org/officeDocument/2006/relationships/hyperlink" Target="https://podminky.urs.cz/item/CS_URS_2023_01/713141243" TargetMode="External" /><Relationship Id="rId18" Type="http://schemas.openxmlformats.org/officeDocument/2006/relationships/hyperlink" Target="https://podminky.urs.cz/item/CS_URS_2023_01/713141336" TargetMode="External" /><Relationship Id="rId19" Type="http://schemas.openxmlformats.org/officeDocument/2006/relationships/hyperlink" Target="https://podminky.urs.cz/item/CS_URS_2023_01/998713202" TargetMode="External" /><Relationship Id="rId20" Type="http://schemas.openxmlformats.org/officeDocument/2006/relationships/hyperlink" Target="https://podminky.urs.cz/item/CS_URS_2023_01/721239114" TargetMode="External" /><Relationship Id="rId21" Type="http://schemas.openxmlformats.org/officeDocument/2006/relationships/hyperlink" Target="https://podminky.urs.cz/item/CS_URS_2023_01/998721202" TargetMode="External" /><Relationship Id="rId22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3_01/611131121" TargetMode="External" /><Relationship Id="rId2" Type="http://schemas.openxmlformats.org/officeDocument/2006/relationships/hyperlink" Target="https://podminky.urs.cz/item/CS_URS_2023_01/611322421" TargetMode="External" /><Relationship Id="rId3" Type="http://schemas.openxmlformats.org/officeDocument/2006/relationships/hyperlink" Target="https://podminky.urs.cz/item/CS_URS_2023_01/612131121" TargetMode="External" /><Relationship Id="rId4" Type="http://schemas.openxmlformats.org/officeDocument/2006/relationships/hyperlink" Target="https://podminky.urs.cz/item/CS_URS_2023_01/612322421" TargetMode="External" /><Relationship Id="rId5" Type="http://schemas.openxmlformats.org/officeDocument/2006/relationships/hyperlink" Target="https://podminky.urs.cz/item/CS_URS_2023_01/622131121" TargetMode="External" /><Relationship Id="rId6" Type="http://schemas.openxmlformats.org/officeDocument/2006/relationships/hyperlink" Target="https://podminky.urs.cz/item/CS_URS_2023_01/622151011" TargetMode="External" /><Relationship Id="rId7" Type="http://schemas.openxmlformats.org/officeDocument/2006/relationships/hyperlink" Target="https://podminky.urs.cz/item/CS_URS_2023_01/622211011" TargetMode="External" /><Relationship Id="rId8" Type="http://schemas.openxmlformats.org/officeDocument/2006/relationships/hyperlink" Target="https://podminky.urs.cz/item/CS_URS_2023_01/622325253" TargetMode="External" /><Relationship Id="rId9" Type="http://schemas.openxmlformats.org/officeDocument/2006/relationships/hyperlink" Target="https://podminky.urs.cz/item/CS_URS_2023_01/622325259" TargetMode="External" /><Relationship Id="rId10" Type="http://schemas.openxmlformats.org/officeDocument/2006/relationships/hyperlink" Target="https://podminky.urs.cz/item/CS_URS_2023_01/622521022" TargetMode="External" /><Relationship Id="rId11" Type="http://schemas.openxmlformats.org/officeDocument/2006/relationships/hyperlink" Target="https://podminky.urs.cz/item/CS_URS_2023_01/946112114" TargetMode="External" /><Relationship Id="rId12" Type="http://schemas.openxmlformats.org/officeDocument/2006/relationships/hyperlink" Target="https://podminky.urs.cz/item/CS_URS_2023_01/946112117" TargetMode="External" /><Relationship Id="rId13" Type="http://schemas.openxmlformats.org/officeDocument/2006/relationships/hyperlink" Target="https://podminky.urs.cz/item/CS_URS_2023_01/946112214" TargetMode="External" /><Relationship Id="rId14" Type="http://schemas.openxmlformats.org/officeDocument/2006/relationships/hyperlink" Target="https://podminky.urs.cz/item/CS_URS_2023_01/946112217" TargetMode="External" /><Relationship Id="rId15" Type="http://schemas.openxmlformats.org/officeDocument/2006/relationships/hyperlink" Target="https://podminky.urs.cz/item/CS_URS_2023_01/946112814" TargetMode="External" /><Relationship Id="rId16" Type="http://schemas.openxmlformats.org/officeDocument/2006/relationships/hyperlink" Target="https://podminky.urs.cz/item/CS_URS_2023_01/946112817" TargetMode="External" /><Relationship Id="rId17" Type="http://schemas.openxmlformats.org/officeDocument/2006/relationships/hyperlink" Target="https://podminky.urs.cz/item/CS_URS_2023_01/952901111" TargetMode="External" /><Relationship Id="rId18" Type="http://schemas.openxmlformats.org/officeDocument/2006/relationships/hyperlink" Target="https://podminky.urs.cz/item/CS_URS_2023_01/968062376" TargetMode="External" /><Relationship Id="rId19" Type="http://schemas.openxmlformats.org/officeDocument/2006/relationships/hyperlink" Target="https://podminky.urs.cz/item/CS_URS_2023_01/978011141" TargetMode="External" /><Relationship Id="rId20" Type="http://schemas.openxmlformats.org/officeDocument/2006/relationships/hyperlink" Target="https://podminky.urs.cz/item/CS_URS_2023_01/978013191" TargetMode="External" /><Relationship Id="rId21" Type="http://schemas.openxmlformats.org/officeDocument/2006/relationships/hyperlink" Target="https://podminky.urs.cz/item/CS_URS_2023_01/978015361" TargetMode="External" /><Relationship Id="rId22" Type="http://schemas.openxmlformats.org/officeDocument/2006/relationships/hyperlink" Target="https://podminky.urs.cz/item/CS_URS_2023_01/978015391" TargetMode="External" /><Relationship Id="rId23" Type="http://schemas.openxmlformats.org/officeDocument/2006/relationships/hyperlink" Target="https://podminky.urs.cz/item/CS_URS_2023_01/985131311" TargetMode="External" /><Relationship Id="rId24" Type="http://schemas.openxmlformats.org/officeDocument/2006/relationships/hyperlink" Target="https://podminky.urs.cz/item/CS_URS_2023_01/985132311" TargetMode="External" /><Relationship Id="rId25" Type="http://schemas.openxmlformats.org/officeDocument/2006/relationships/hyperlink" Target="https://podminky.urs.cz/item/CS_URS_2023_01/985411111" TargetMode="External" /><Relationship Id="rId26" Type="http://schemas.openxmlformats.org/officeDocument/2006/relationships/hyperlink" Target="https://podminky.urs.cz/item/CS_URS_2023_01/997013111" TargetMode="External" /><Relationship Id="rId27" Type="http://schemas.openxmlformats.org/officeDocument/2006/relationships/hyperlink" Target="https://podminky.urs.cz/item/CS_URS_2023_01/997013501" TargetMode="External" /><Relationship Id="rId28" Type="http://schemas.openxmlformats.org/officeDocument/2006/relationships/hyperlink" Target="https://podminky.urs.cz/item/CS_URS_2023_01/997013509" TargetMode="External" /><Relationship Id="rId29" Type="http://schemas.openxmlformats.org/officeDocument/2006/relationships/hyperlink" Target="https://podminky.urs.cz/item/CS_URS_2023_01/997013631" TargetMode="External" /><Relationship Id="rId30" Type="http://schemas.openxmlformats.org/officeDocument/2006/relationships/hyperlink" Target="https://podminky.urs.cz/item/CS_URS_2023_01/997013804" TargetMode="External" /><Relationship Id="rId31" Type="http://schemas.openxmlformats.org/officeDocument/2006/relationships/hyperlink" Target="https://podminky.urs.cz/item/CS_URS_2023_01/997013811" TargetMode="External" /><Relationship Id="rId32" Type="http://schemas.openxmlformats.org/officeDocument/2006/relationships/hyperlink" Target="https://podminky.urs.cz/item/CS_URS_2023_01/997013814" TargetMode="External" /><Relationship Id="rId33" Type="http://schemas.openxmlformats.org/officeDocument/2006/relationships/hyperlink" Target="https://podminky.urs.cz/item/CS_URS_2023_01/998011002" TargetMode="External" /><Relationship Id="rId34" Type="http://schemas.openxmlformats.org/officeDocument/2006/relationships/hyperlink" Target="https://podminky.urs.cz/item/CS_URS_2023_01/712331801" TargetMode="External" /><Relationship Id="rId35" Type="http://schemas.openxmlformats.org/officeDocument/2006/relationships/hyperlink" Target="https://podminky.urs.cz/item/CS_URS_2023_01/762331811" TargetMode="External" /><Relationship Id="rId36" Type="http://schemas.openxmlformats.org/officeDocument/2006/relationships/hyperlink" Target="https://podminky.urs.cz/item/CS_URS_2023_01/762341811" TargetMode="External" /><Relationship Id="rId37" Type="http://schemas.openxmlformats.org/officeDocument/2006/relationships/hyperlink" Target="https://podminky.urs.cz/item/CS_URS_2023_01/764002812" TargetMode="External" /><Relationship Id="rId38" Type="http://schemas.openxmlformats.org/officeDocument/2006/relationships/hyperlink" Target="https://podminky.urs.cz/item/CS_URS_2023_01/765151801" TargetMode="External" /><Relationship Id="rId39" Type="http://schemas.openxmlformats.org/officeDocument/2006/relationships/hyperlink" Target="https://podminky.urs.cz/item/CS_URS_2023_01/767996702" TargetMode="External" /><Relationship Id="rId40" Type="http://schemas.openxmlformats.org/officeDocument/2006/relationships/hyperlink" Target="https://podminky.urs.cz/item/CS_URS_2023_01/998767202" TargetMode="External" /><Relationship Id="rId41" Type="http://schemas.openxmlformats.org/officeDocument/2006/relationships/hyperlink" Target="https://podminky.urs.cz/item/CS_URS_2023_01/783301311" TargetMode="External" /><Relationship Id="rId42" Type="http://schemas.openxmlformats.org/officeDocument/2006/relationships/hyperlink" Target="https://podminky.urs.cz/item/CS_URS_2023_01/783306801" TargetMode="External" /><Relationship Id="rId43" Type="http://schemas.openxmlformats.org/officeDocument/2006/relationships/hyperlink" Target="https://podminky.urs.cz/item/CS_URS_2023_01/783314201" TargetMode="External" /><Relationship Id="rId44" Type="http://schemas.openxmlformats.org/officeDocument/2006/relationships/hyperlink" Target="https://podminky.urs.cz/item/CS_URS_2023_01/783317101" TargetMode="External" /><Relationship Id="rId45" Type="http://schemas.openxmlformats.org/officeDocument/2006/relationships/hyperlink" Target="https://podminky.urs.cz/item/CS_URS_2023_01/783823131" TargetMode="External" /><Relationship Id="rId46" Type="http://schemas.openxmlformats.org/officeDocument/2006/relationships/hyperlink" Target="https://podminky.urs.cz/item/CS_URS_2023_01/783827421" TargetMode="External" /><Relationship Id="rId47" Type="http://schemas.openxmlformats.org/officeDocument/2006/relationships/hyperlink" Target="https://podminky.urs.cz/item/CS_URS_2023_01/784171101" TargetMode="External" /><Relationship Id="rId48" Type="http://schemas.openxmlformats.org/officeDocument/2006/relationships/hyperlink" Target="https://podminky.urs.cz/item/CS_URS_2023_01/784181101" TargetMode="External" /><Relationship Id="rId49" Type="http://schemas.openxmlformats.org/officeDocument/2006/relationships/hyperlink" Target="https://podminky.urs.cz/item/CS_URS_2023_01/784221101" TargetMode="External" /><Relationship Id="rId50" Type="http://schemas.openxmlformats.org/officeDocument/2006/relationships/hyperlink" Target="https://podminky.urs.cz/item/CS_URS_2023_01/787300803" TargetMode="External" /><Relationship Id="rId5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21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27</v>
      </c>
      <c r="AL10" s="23"/>
      <c r="AM10" s="23"/>
      <c r="AN10" s="28" t="s">
        <v>28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29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30</v>
      </c>
      <c r="AL11" s="23"/>
      <c r="AM11" s="23"/>
      <c r="AN11" s="28" t="s">
        <v>28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27</v>
      </c>
      <c r="AL13" s="23"/>
      <c r="AM13" s="23"/>
      <c r="AN13" s="35" t="s">
        <v>32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32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30</v>
      </c>
      <c r="AL14" s="23"/>
      <c r="AM14" s="23"/>
      <c r="AN14" s="35" t="s">
        <v>32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27</v>
      </c>
      <c r="AL16" s="23"/>
      <c r="AM16" s="23"/>
      <c r="AN16" s="28" t="s">
        <v>28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30</v>
      </c>
      <c r="AL17" s="23"/>
      <c r="AM17" s="23"/>
      <c r="AN17" s="28" t="s">
        <v>28</v>
      </c>
      <c r="AO17" s="23"/>
      <c r="AP17" s="23"/>
      <c r="AQ17" s="23"/>
      <c r="AR17" s="21"/>
      <c r="BE17" s="32"/>
      <c r="BS17" s="18" t="s">
        <v>35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27</v>
      </c>
      <c r="AL19" s="23"/>
      <c r="AM19" s="23"/>
      <c r="AN19" s="28" t="s">
        <v>37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38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30</v>
      </c>
      <c r="AL20" s="23"/>
      <c r="AM20" s="23"/>
      <c r="AN20" s="28" t="s">
        <v>28</v>
      </c>
      <c r="AO20" s="23"/>
      <c r="AP20" s="23"/>
      <c r="AQ20" s="23"/>
      <c r="AR20" s="21"/>
      <c r="BE20" s="32"/>
      <c r="BS20" s="18" t="s">
        <v>4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47.25" customHeight="1">
      <c r="B23" s="22"/>
      <c r="C23" s="23"/>
      <c r="D23" s="23"/>
      <c r="E23" s="37" t="s">
        <v>40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41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42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43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44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45</v>
      </c>
      <c r="E29" s="48"/>
      <c r="F29" s="33" t="s">
        <v>46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47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48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49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50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="2" customFormat="1" ht="25.92" customHeight="1">
      <c r="A35" s="39"/>
      <c r="B35" s="40"/>
      <c r="C35" s="53"/>
      <c r="D35" s="54" t="s">
        <v>51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52</v>
      </c>
      <c r="U35" s="55"/>
      <c r="V35" s="55"/>
      <c r="W35" s="55"/>
      <c r="X35" s="57" t="s">
        <v>53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6.96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="2" customFormat="1" ht="6.96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="2" customFormat="1" ht="24.96" customHeight="1">
      <c r="A42" s="39"/>
      <c r="B42" s="40"/>
      <c r="C42" s="24" t="s">
        <v>54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="2" customFormat="1" ht="6.96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12_2022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="5" customFormat="1" ht="36.96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Senior centrum - Rolnická 24 - terasa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="2" customFormat="1" ht="12" customHeight="1">
      <c r="A47" s="39"/>
      <c r="B47" s="40"/>
      <c r="C47" s="33" t="s">
        <v>22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Rolnická 24, Opava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24</v>
      </c>
      <c r="AJ47" s="41"/>
      <c r="AK47" s="41"/>
      <c r="AL47" s="41"/>
      <c r="AM47" s="73" t="str">
        <f>IF(AN8= "","",AN8)</f>
        <v>9. 1. 2023</v>
      </c>
      <c r="AN47" s="73"/>
      <c r="AO47" s="41"/>
      <c r="AP47" s="41"/>
      <c r="AQ47" s="41"/>
      <c r="AR47" s="45"/>
      <c r="B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="2" customFormat="1" ht="25.65" customHeight="1">
      <c r="A49" s="39"/>
      <c r="B49" s="40"/>
      <c r="C49" s="33" t="s">
        <v>26</v>
      </c>
      <c r="D49" s="41"/>
      <c r="E49" s="41"/>
      <c r="F49" s="41"/>
      <c r="G49" s="41"/>
      <c r="H49" s="41"/>
      <c r="I49" s="41"/>
      <c r="J49" s="41"/>
      <c r="K49" s="41"/>
      <c r="L49" s="65" t="str">
        <f>IF(E11= "","",E11)</f>
        <v>Statutární město Opava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33</v>
      </c>
      <c r="AJ49" s="41"/>
      <c r="AK49" s="41"/>
      <c r="AL49" s="41"/>
      <c r="AM49" s="74" t="str">
        <f>IF(E17="","",E17)</f>
        <v>Projekční kancelář INFO Home, Opava</v>
      </c>
      <c r="AN49" s="65"/>
      <c r="AO49" s="65"/>
      <c r="AP49" s="65"/>
      <c r="AQ49" s="41"/>
      <c r="AR49" s="45"/>
      <c r="AS49" s="75" t="s">
        <v>55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="2" customFormat="1" ht="15.15" customHeight="1">
      <c r="A50" s="39"/>
      <c r="B50" s="40"/>
      <c r="C50" s="33" t="s">
        <v>31</v>
      </c>
      <c r="D50" s="41"/>
      <c r="E50" s="41"/>
      <c r="F50" s="41"/>
      <c r="G50" s="41"/>
      <c r="H50" s="41"/>
      <c r="I50" s="41"/>
      <c r="J50" s="41"/>
      <c r="K50" s="41"/>
      <c r="L50" s="65" t="str">
        <f>IF(E14= 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36</v>
      </c>
      <c r="AJ50" s="41"/>
      <c r="AK50" s="41"/>
      <c r="AL50" s="41"/>
      <c r="AM50" s="74" t="str">
        <f>IF(E20="","",E20)</f>
        <v>Ing. Alena Chmelová, Opava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="2" customFormat="1" ht="29.28" customHeight="1">
      <c r="A52" s="39"/>
      <c r="B52" s="40"/>
      <c r="C52" s="87" t="s">
        <v>56</v>
      </c>
      <c r="D52" s="88"/>
      <c r="E52" s="88"/>
      <c r="F52" s="88"/>
      <c r="G52" s="88"/>
      <c r="H52" s="89"/>
      <c r="I52" s="90" t="s">
        <v>57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58</v>
      </c>
      <c r="AH52" s="88"/>
      <c r="AI52" s="88"/>
      <c r="AJ52" s="88"/>
      <c r="AK52" s="88"/>
      <c r="AL52" s="88"/>
      <c r="AM52" s="88"/>
      <c r="AN52" s="90" t="s">
        <v>59</v>
      </c>
      <c r="AO52" s="88"/>
      <c r="AP52" s="88"/>
      <c r="AQ52" s="92" t="s">
        <v>60</v>
      </c>
      <c r="AR52" s="45"/>
      <c r="AS52" s="93" t="s">
        <v>61</v>
      </c>
      <c r="AT52" s="94" t="s">
        <v>62</v>
      </c>
      <c r="AU52" s="94" t="s">
        <v>63</v>
      </c>
      <c r="AV52" s="94" t="s">
        <v>64</v>
      </c>
      <c r="AW52" s="94" t="s">
        <v>65</v>
      </c>
      <c r="AX52" s="94" t="s">
        <v>66</v>
      </c>
      <c r="AY52" s="94" t="s">
        <v>67</v>
      </c>
      <c r="AZ52" s="94" t="s">
        <v>68</v>
      </c>
      <c r="BA52" s="94" t="s">
        <v>69</v>
      </c>
      <c r="BB52" s="94" t="s">
        <v>70</v>
      </c>
      <c r="BC52" s="94" t="s">
        <v>71</v>
      </c>
      <c r="BD52" s="95" t="s">
        <v>72</v>
      </c>
      <c r="BE52" s="39"/>
    </row>
    <row r="53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="6" customFormat="1" ht="32.4" customHeight="1">
      <c r="A54" s="6"/>
      <c r="B54" s="99"/>
      <c r="C54" s="100" t="s">
        <v>73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ROUND(AG55+AG58,2)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28</v>
      </c>
      <c r="AR54" s="105"/>
      <c r="AS54" s="106">
        <f>ROUND(AS55+AS58,2)</f>
        <v>0</v>
      </c>
      <c r="AT54" s="107">
        <f>ROUND(SUM(AV54:AW54),2)</f>
        <v>0</v>
      </c>
      <c r="AU54" s="108">
        <f>ROUND(AU55+AU58,5)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ROUND(AZ55+AZ58,2)</f>
        <v>0</v>
      </c>
      <c r="BA54" s="107">
        <f>ROUND(BA55+BA58,2)</f>
        <v>0</v>
      </c>
      <c r="BB54" s="107">
        <f>ROUND(BB55+BB58,2)</f>
        <v>0</v>
      </c>
      <c r="BC54" s="107">
        <f>ROUND(BC55+BC58,2)</f>
        <v>0</v>
      </c>
      <c r="BD54" s="109">
        <f>ROUND(BD55+BD58,2)</f>
        <v>0</v>
      </c>
      <c r="BE54" s="6"/>
      <c r="BS54" s="110" t="s">
        <v>74</v>
      </c>
      <c r="BT54" s="110" t="s">
        <v>75</v>
      </c>
      <c r="BU54" s="111" t="s">
        <v>76</v>
      </c>
      <c r="BV54" s="110" t="s">
        <v>77</v>
      </c>
      <c r="BW54" s="110" t="s">
        <v>5</v>
      </c>
      <c r="BX54" s="110" t="s">
        <v>78</v>
      </c>
      <c r="CL54" s="110" t="s">
        <v>19</v>
      </c>
    </row>
    <row r="55" s="7" customFormat="1" ht="16.5" customHeight="1">
      <c r="A55" s="7"/>
      <c r="B55" s="112"/>
      <c r="C55" s="113"/>
      <c r="D55" s="114" t="s">
        <v>79</v>
      </c>
      <c r="E55" s="114"/>
      <c r="F55" s="114"/>
      <c r="G55" s="114"/>
      <c r="H55" s="114"/>
      <c r="I55" s="115"/>
      <c r="J55" s="114" t="s">
        <v>80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ROUND(SUM(AG56:AG57),2)</f>
        <v>0</v>
      </c>
      <c r="AH55" s="115"/>
      <c r="AI55" s="115"/>
      <c r="AJ55" s="115"/>
      <c r="AK55" s="115"/>
      <c r="AL55" s="115"/>
      <c r="AM55" s="115"/>
      <c r="AN55" s="117">
        <f>SUM(AG55,AT55)</f>
        <v>0</v>
      </c>
      <c r="AO55" s="115"/>
      <c r="AP55" s="115"/>
      <c r="AQ55" s="118" t="s">
        <v>81</v>
      </c>
      <c r="AR55" s="119"/>
      <c r="AS55" s="120">
        <f>ROUND(SUM(AS56:AS57),2)</f>
        <v>0</v>
      </c>
      <c r="AT55" s="121">
        <f>ROUND(SUM(AV55:AW55),2)</f>
        <v>0</v>
      </c>
      <c r="AU55" s="122">
        <f>ROUND(SUM(AU56:AU57),5)</f>
        <v>0</v>
      </c>
      <c r="AV55" s="121">
        <f>ROUND(AZ55*L29,2)</f>
        <v>0</v>
      </c>
      <c r="AW55" s="121">
        <f>ROUND(BA55*L30,2)</f>
        <v>0</v>
      </c>
      <c r="AX55" s="121">
        <f>ROUND(BB55*L29,2)</f>
        <v>0</v>
      </c>
      <c r="AY55" s="121">
        <f>ROUND(BC55*L30,2)</f>
        <v>0</v>
      </c>
      <c r="AZ55" s="121">
        <f>ROUND(SUM(AZ56:AZ57),2)</f>
        <v>0</v>
      </c>
      <c r="BA55" s="121">
        <f>ROUND(SUM(BA56:BA57),2)</f>
        <v>0</v>
      </c>
      <c r="BB55" s="121">
        <f>ROUND(SUM(BB56:BB57),2)</f>
        <v>0</v>
      </c>
      <c r="BC55" s="121">
        <f>ROUND(SUM(BC56:BC57),2)</f>
        <v>0</v>
      </c>
      <c r="BD55" s="123">
        <f>ROUND(SUM(BD56:BD57),2)</f>
        <v>0</v>
      </c>
      <c r="BE55" s="7"/>
      <c r="BS55" s="124" t="s">
        <v>74</v>
      </c>
      <c r="BT55" s="124" t="s">
        <v>82</v>
      </c>
      <c r="BU55" s="124" t="s">
        <v>76</v>
      </c>
      <c r="BV55" s="124" t="s">
        <v>77</v>
      </c>
      <c r="BW55" s="124" t="s">
        <v>83</v>
      </c>
      <c r="BX55" s="124" t="s">
        <v>5</v>
      </c>
      <c r="CL55" s="124" t="s">
        <v>19</v>
      </c>
      <c r="CM55" s="124" t="s">
        <v>82</v>
      </c>
    </row>
    <row r="56" s="4" customFormat="1" ht="23.25" customHeight="1">
      <c r="A56" s="125" t="s">
        <v>84</v>
      </c>
      <c r="B56" s="64"/>
      <c r="C56" s="126"/>
      <c r="D56" s="126"/>
      <c r="E56" s="127" t="s">
        <v>85</v>
      </c>
      <c r="F56" s="127"/>
      <c r="G56" s="127"/>
      <c r="H56" s="127"/>
      <c r="I56" s="127"/>
      <c r="J56" s="126"/>
      <c r="K56" s="127" t="s">
        <v>86</v>
      </c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8">
        <f>'SO 01.ZV - Zelená střecha...'!J32</f>
        <v>0</v>
      </c>
      <c r="AH56" s="126"/>
      <c r="AI56" s="126"/>
      <c r="AJ56" s="126"/>
      <c r="AK56" s="126"/>
      <c r="AL56" s="126"/>
      <c r="AM56" s="126"/>
      <c r="AN56" s="128">
        <f>SUM(AG56,AT56)</f>
        <v>0</v>
      </c>
      <c r="AO56" s="126"/>
      <c r="AP56" s="126"/>
      <c r="AQ56" s="129" t="s">
        <v>87</v>
      </c>
      <c r="AR56" s="66"/>
      <c r="AS56" s="130">
        <v>0</v>
      </c>
      <c r="AT56" s="131">
        <f>ROUND(SUM(AV56:AW56),2)</f>
        <v>0</v>
      </c>
      <c r="AU56" s="132">
        <f>'SO 01.ZV - Zelená střecha...'!P100</f>
        <v>0</v>
      </c>
      <c r="AV56" s="131">
        <f>'SO 01.ZV - Zelená střecha...'!J35</f>
        <v>0</v>
      </c>
      <c r="AW56" s="131">
        <f>'SO 01.ZV - Zelená střecha...'!J36</f>
        <v>0</v>
      </c>
      <c r="AX56" s="131">
        <f>'SO 01.ZV - Zelená střecha...'!J37</f>
        <v>0</v>
      </c>
      <c r="AY56" s="131">
        <f>'SO 01.ZV - Zelená střecha...'!J38</f>
        <v>0</v>
      </c>
      <c r="AZ56" s="131">
        <f>'SO 01.ZV - Zelená střecha...'!F35</f>
        <v>0</v>
      </c>
      <c r="BA56" s="131">
        <f>'SO 01.ZV - Zelená střecha...'!F36</f>
        <v>0</v>
      </c>
      <c r="BB56" s="131">
        <f>'SO 01.ZV - Zelená střecha...'!F37</f>
        <v>0</v>
      </c>
      <c r="BC56" s="131">
        <f>'SO 01.ZV - Zelená střecha...'!F38</f>
        <v>0</v>
      </c>
      <c r="BD56" s="133">
        <f>'SO 01.ZV - Zelená střecha...'!F39</f>
        <v>0</v>
      </c>
      <c r="BE56" s="4"/>
      <c r="BT56" s="134" t="s">
        <v>88</v>
      </c>
      <c r="BV56" s="134" t="s">
        <v>77</v>
      </c>
      <c r="BW56" s="134" t="s">
        <v>89</v>
      </c>
      <c r="BX56" s="134" t="s">
        <v>83</v>
      </c>
      <c r="CL56" s="134" t="s">
        <v>19</v>
      </c>
    </row>
    <row r="57" s="4" customFormat="1" ht="23.25" customHeight="1">
      <c r="A57" s="125" t="s">
        <v>84</v>
      </c>
      <c r="B57" s="64"/>
      <c r="C57" s="126"/>
      <c r="D57" s="126"/>
      <c r="E57" s="127" t="s">
        <v>90</v>
      </c>
      <c r="F57" s="127"/>
      <c r="G57" s="127"/>
      <c r="H57" s="127"/>
      <c r="I57" s="127"/>
      <c r="J57" s="126"/>
      <c r="K57" s="127" t="s">
        <v>91</v>
      </c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8">
        <f>'VRN.ZV - Vedlejší rozpočt...'!J32</f>
        <v>0</v>
      </c>
      <c r="AH57" s="126"/>
      <c r="AI57" s="126"/>
      <c r="AJ57" s="126"/>
      <c r="AK57" s="126"/>
      <c r="AL57" s="126"/>
      <c r="AM57" s="126"/>
      <c r="AN57" s="128">
        <f>SUM(AG57,AT57)</f>
        <v>0</v>
      </c>
      <c r="AO57" s="126"/>
      <c r="AP57" s="126"/>
      <c r="AQ57" s="129" t="s">
        <v>87</v>
      </c>
      <c r="AR57" s="66"/>
      <c r="AS57" s="130">
        <v>0</v>
      </c>
      <c r="AT57" s="131">
        <f>ROUND(SUM(AV57:AW57),2)</f>
        <v>0</v>
      </c>
      <c r="AU57" s="132">
        <f>'VRN.ZV - Vedlejší rozpočt...'!P86</f>
        <v>0</v>
      </c>
      <c r="AV57" s="131">
        <f>'VRN.ZV - Vedlejší rozpočt...'!J35</f>
        <v>0</v>
      </c>
      <c r="AW57" s="131">
        <f>'VRN.ZV - Vedlejší rozpočt...'!J36</f>
        <v>0</v>
      </c>
      <c r="AX57" s="131">
        <f>'VRN.ZV - Vedlejší rozpočt...'!J37</f>
        <v>0</v>
      </c>
      <c r="AY57" s="131">
        <f>'VRN.ZV - Vedlejší rozpočt...'!J38</f>
        <v>0</v>
      </c>
      <c r="AZ57" s="131">
        <f>'VRN.ZV - Vedlejší rozpočt...'!F35</f>
        <v>0</v>
      </c>
      <c r="BA57" s="131">
        <f>'VRN.ZV - Vedlejší rozpočt...'!F36</f>
        <v>0</v>
      </c>
      <c r="BB57" s="131">
        <f>'VRN.ZV - Vedlejší rozpočt...'!F37</f>
        <v>0</v>
      </c>
      <c r="BC57" s="131">
        <f>'VRN.ZV - Vedlejší rozpočt...'!F38</f>
        <v>0</v>
      </c>
      <c r="BD57" s="133">
        <f>'VRN.ZV - Vedlejší rozpočt...'!F39</f>
        <v>0</v>
      </c>
      <c r="BE57" s="4"/>
      <c r="BT57" s="134" t="s">
        <v>88</v>
      </c>
      <c r="BV57" s="134" t="s">
        <v>77</v>
      </c>
      <c r="BW57" s="134" t="s">
        <v>92</v>
      </c>
      <c r="BX57" s="134" t="s">
        <v>83</v>
      </c>
      <c r="CL57" s="134" t="s">
        <v>19</v>
      </c>
    </row>
    <row r="58" s="7" customFormat="1" ht="16.5" customHeight="1">
      <c r="A58" s="7"/>
      <c r="B58" s="112"/>
      <c r="C58" s="113"/>
      <c r="D58" s="114" t="s">
        <v>93</v>
      </c>
      <c r="E58" s="114"/>
      <c r="F58" s="114"/>
      <c r="G58" s="114"/>
      <c r="H58" s="114"/>
      <c r="I58" s="115"/>
      <c r="J58" s="114" t="s">
        <v>94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ROUND(SUM(AG59:AG61),2)</f>
        <v>0</v>
      </c>
      <c r="AH58" s="115"/>
      <c r="AI58" s="115"/>
      <c r="AJ58" s="115"/>
      <c r="AK58" s="115"/>
      <c r="AL58" s="115"/>
      <c r="AM58" s="115"/>
      <c r="AN58" s="117">
        <f>SUM(AG58,AT58)</f>
        <v>0</v>
      </c>
      <c r="AO58" s="115"/>
      <c r="AP58" s="115"/>
      <c r="AQ58" s="118" t="s">
        <v>81</v>
      </c>
      <c r="AR58" s="119"/>
      <c r="AS58" s="120">
        <f>ROUND(SUM(AS59:AS61),2)</f>
        <v>0</v>
      </c>
      <c r="AT58" s="121">
        <f>ROUND(SUM(AV58:AW58),2)</f>
        <v>0</v>
      </c>
      <c r="AU58" s="122">
        <f>ROUND(SUM(AU59:AU61),5)</f>
        <v>0</v>
      </c>
      <c r="AV58" s="121">
        <f>ROUND(AZ58*L29,2)</f>
        <v>0</v>
      </c>
      <c r="AW58" s="121">
        <f>ROUND(BA58*L30,2)</f>
        <v>0</v>
      </c>
      <c r="AX58" s="121">
        <f>ROUND(BB58*L29,2)</f>
        <v>0</v>
      </c>
      <c r="AY58" s="121">
        <f>ROUND(BC58*L30,2)</f>
        <v>0</v>
      </c>
      <c r="AZ58" s="121">
        <f>ROUND(SUM(AZ59:AZ61),2)</f>
        <v>0</v>
      </c>
      <c r="BA58" s="121">
        <f>ROUND(SUM(BA59:BA61),2)</f>
        <v>0</v>
      </c>
      <c r="BB58" s="121">
        <f>ROUND(SUM(BB59:BB61),2)</f>
        <v>0</v>
      </c>
      <c r="BC58" s="121">
        <f>ROUND(SUM(BC59:BC61),2)</f>
        <v>0</v>
      </c>
      <c r="BD58" s="123">
        <f>ROUND(SUM(BD59:BD61),2)</f>
        <v>0</v>
      </c>
      <c r="BE58" s="7"/>
      <c r="BS58" s="124" t="s">
        <v>74</v>
      </c>
      <c r="BT58" s="124" t="s">
        <v>82</v>
      </c>
      <c r="BU58" s="124" t="s">
        <v>76</v>
      </c>
      <c r="BV58" s="124" t="s">
        <v>77</v>
      </c>
      <c r="BW58" s="124" t="s">
        <v>95</v>
      </c>
      <c r="BX58" s="124" t="s">
        <v>5</v>
      </c>
      <c r="CL58" s="124" t="s">
        <v>19</v>
      </c>
      <c r="CM58" s="124" t="s">
        <v>82</v>
      </c>
    </row>
    <row r="59" s="4" customFormat="1" ht="23.25" customHeight="1">
      <c r="A59" s="125" t="s">
        <v>84</v>
      </c>
      <c r="B59" s="64"/>
      <c r="C59" s="126"/>
      <c r="D59" s="126"/>
      <c r="E59" s="127" t="s">
        <v>96</v>
      </c>
      <c r="F59" s="127"/>
      <c r="G59" s="127"/>
      <c r="H59" s="127"/>
      <c r="I59" s="127"/>
      <c r="J59" s="126"/>
      <c r="K59" s="127" t="s">
        <v>97</v>
      </c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8">
        <f>'SO 01.NV - Pochozí betono...'!J32</f>
        <v>0</v>
      </c>
      <c r="AH59" s="126"/>
      <c r="AI59" s="126"/>
      <c r="AJ59" s="126"/>
      <c r="AK59" s="126"/>
      <c r="AL59" s="126"/>
      <c r="AM59" s="126"/>
      <c r="AN59" s="128">
        <f>SUM(AG59,AT59)</f>
        <v>0</v>
      </c>
      <c r="AO59" s="126"/>
      <c r="AP59" s="126"/>
      <c r="AQ59" s="129" t="s">
        <v>87</v>
      </c>
      <c r="AR59" s="66"/>
      <c r="AS59" s="130">
        <v>0</v>
      </c>
      <c r="AT59" s="131">
        <f>ROUND(SUM(AV59:AW59),2)</f>
        <v>0</v>
      </c>
      <c r="AU59" s="132">
        <f>'SO 01.NV - Pochozí betono...'!P92</f>
        <v>0</v>
      </c>
      <c r="AV59" s="131">
        <f>'SO 01.NV - Pochozí betono...'!J35</f>
        <v>0</v>
      </c>
      <c r="AW59" s="131">
        <f>'SO 01.NV - Pochozí betono...'!J36</f>
        <v>0</v>
      </c>
      <c r="AX59" s="131">
        <f>'SO 01.NV - Pochozí betono...'!J37</f>
        <v>0</v>
      </c>
      <c r="AY59" s="131">
        <f>'SO 01.NV - Pochozí betono...'!J38</f>
        <v>0</v>
      </c>
      <c r="AZ59" s="131">
        <f>'SO 01.NV - Pochozí betono...'!F35</f>
        <v>0</v>
      </c>
      <c r="BA59" s="131">
        <f>'SO 01.NV - Pochozí betono...'!F36</f>
        <v>0</v>
      </c>
      <c r="BB59" s="131">
        <f>'SO 01.NV - Pochozí betono...'!F37</f>
        <v>0</v>
      </c>
      <c r="BC59" s="131">
        <f>'SO 01.NV - Pochozí betono...'!F38</f>
        <v>0</v>
      </c>
      <c r="BD59" s="133">
        <f>'SO 01.NV - Pochozí betono...'!F39</f>
        <v>0</v>
      </c>
      <c r="BE59" s="4"/>
      <c r="BT59" s="134" t="s">
        <v>88</v>
      </c>
      <c r="BV59" s="134" t="s">
        <v>77</v>
      </c>
      <c r="BW59" s="134" t="s">
        <v>98</v>
      </c>
      <c r="BX59" s="134" t="s">
        <v>95</v>
      </c>
      <c r="CL59" s="134" t="s">
        <v>19</v>
      </c>
    </row>
    <row r="60" s="4" customFormat="1" ht="23.25" customHeight="1">
      <c r="A60" s="125" t="s">
        <v>84</v>
      </c>
      <c r="B60" s="64"/>
      <c r="C60" s="126"/>
      <c r="D60" s="126"/>
      <c r="E60" s="127" t="s">
        <v>99</v>
      </c>
      <c r="F60" s="127"/>
      <c r="G60" s="127"/>
      <c r="H60" s="127"/>
      <c r="I60" s="127"/>
      <c r="J60" s="126"/>
      <c r="K60" s="127" t="s">
        <v>100</v>
      </c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8">
        <f>'SO 02.NV - Prosklená fasá...'!J32</f>
        <v>0</v>
      </c>
      <c r="AH60" s="126"/>
      <c r="AI60" s="126"/>
      <c r="AJ60" s="126"/>
      <c r="AK60" s="126"/>
      <c r="AL60" s="126"/>
      <c r="AM60" s="126"/>
      <c r="AN60" s="128">
        <f>SUM(AG60,AT60)</f>
        <v>0</v>
      </c>
      <c r="AO60" s="126"/>
      <c r="AP60" s="126"/>
      <c r="AQ60" s="129" t="s">
        <v>87</v>
      </c>
      <c r="AR60" s="66"/>
      <c r="AS60" s="130">
        <v>0</v>
      </c>
      <c r="AT60" s="131">
        <f>ROUND(SUM(AV60:AW60),2)</f>
        <v>0</v>
      </c>
      <c r="AU60" s="132">
        <f>'SO 02.NV - Prosklená fasá...'!P99</f>
        <v>0</v>
      </c>
      <c r="AV60" s="131">
        <f>'SO 02.NV - Prosklená fasá...'!J35</f>
        <v>0</v>
      </c>
      <c r="AW60" s="131">
        <f>'SO 02.NV - Prosklená fasá...'!J36</f>
        <v>0</v>
      </c>
      <c r="AX60" s="131">
        <f>'SO 02.NV - Prosklená fasá...'!J37</f>
        <v>0</v>
      </c>
      <c r="AY60" s="131">
        <f>'SO 02.NV - Prosklená fasá...'!J38</f>
        <v>0</v>
      </c>
      <c r="AZ60" s="131">
        <f>'SO 02.NV - Prosklená fasá...'!F35</f>
        <v>0</v>
      </c>
      <c r="BA60" s="131">
        <f>'SO 02.NV - Prosklená fasá...'!F36</f>
        <v>0</v>
      </c>
      <c r="BB60" s="131">
        <f>'SO 02.NV - Prosklená fasá...'!F37</f>
        <v>0</v>
      </c>
      <c r="BC60" s="131">
        <f>'SO 02.NV - Prosklená fasá...'!F38</f>
        <v>0</v>
      </c>
      <c r="BD60" s="133">
        <f>'SO 02.NV - Prosklená fasá...'!F39</f>
        <v>0</v>
      </c>
      <c r="BE60" s="4"/>
      <c r="BT60" s="134" t="s">
        <v>88</v>
      </c>
      <c r="BV60" s="134" t="s">
        <v>77</v>
      </c>
      <c r="BW60" s="134" t="s">
        <v>101</v>
      </c>
      <c r="BX60" s="134" t="s">
        <v>95</v>
      </c>
      <c r="CL60" s="134" t="s">
        <v>19</v>
      </c>
    </row>
    <row r="61" s="4" customFormat="1" ht="23.25" customHeight="1">
      <c r="A61" s="125" t="s">
        <v>84</v>
      </c>
      <c r="B61" s="64"/>
      <c r="C61" s="126"/>
      <c r="D61" s="126"/>
      <c r="E61" s="127" t="s">
        <v>102</v>
      </c>
      <c r="F61" s="127"/>
      <c r="G61" s="127"/>
      <c r="H61" s="127"/>
      <c r="I61" s="127"/>
      <c r="J61" s="126"/>
      <c r="K61" s="127" t="s">
        <v>103</v>
      </c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8">
        <f>'VRN.NV - Vedlejší rozpočt...'!J32</f>
        <v>0</v>
      </c>
      <c r="AH61" s="126"/>
      <c r="AI61" s="126"/>
      <c r="AJ61" s="126"/>
      <c r="AK61" s="126"/>
      <c r="AL61" s="126"/>
      <c r="AM61" s="126"/>
      <c r="AN61" s="128">
        <f>SUM(AG61,AT61)</f>
        <v>0</v>
      </c>
      <c r="AO61" s="126"/>
      <c r="AP61" s="126"/>
      <c r="AQ61" s="129" t="s">
        <v>87</v>
      </c>
      <c r="AR61" s="66"/>
      <c r="AS61" s="135">
        <v>0</v>
      </c>
      <c r="AT61" s="136">
        <f>ROUND(SUM(AV61:AW61),2)</f>
        <v>0</v>
      </c>
      <c r="AU61" s="137">
        <f>'VRN.NV - Vedlejší rozpočt...'!P86</f>
        <v>0</v>
      </c>
      <c r="AV61" s="136">
        <f>'VRN.NV - Vedlejší rozpočt...'!J35</f>
        <v>0</v>
      </c>
      <c r="AW61" s="136">
        <f>'VRN.NV - Vedlejší rozpočt...'!J36</f>
        <v>0</v>
      </c>
      <c r="AX61" s="136">
        <f>'VRN.NV - Vedlejší rozpočt...'!J37</f>
        <v>0</v>
      </c>
      <c r="AY61" s="136">
        <f>'VRN.NV - Vedlejší rozpočt...'!J38</f>
        <v>0</v>
      </c>
      <c r="AZ61" s="136">
        <f>'VRN.NV - Vedlejší rozpočt...'!F35</f>
        <v>0</v>
      </c>
      <c r="BA61" s="136">
        <f>'VRN.NV - Vedlejší rozpočt...'!F36</f>
        <v>0</v>
      </c>
      <c r="BB61" s="136">
        <f>'VRN.NV - Vedlejší rozpočt...'!F37</f>
        <v>0</v>
      </c>
      <c r="BC61" s="136">
        <f>'VRN.NV - Vedlejší rozpočt...'!F38</f>
        <v>0</v>
      </c>
      <c r="BD61" s="138">
        <f>'VRN.NV - Vedlejší rozpočt...'!F39</f>
        <v>0</v>
      </c>
      <c r="BE61" s="4"/>
      <c r="BT61" s="134" t="s">
        <v>88</v>
      </c>
      <c r="BV61" s="134" t="s">
        <v>77</v>
      </c>
      <c r="BW61" s="134" t="s">
        <v>104</v>
      </c>
      <c r="BX61" s="134" t="s">
        <v>95</v>
      </c>
      <c r="CL61" s="134" t="s">
        <v>19</v>
      </c>
    </row>
    <row r="62" s="2" customFormat="1" ht="30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5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="2" customFormat="1" ht="6.96" customHeight="1">
      <c r="A63" s="3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45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</sheetData>
  <sheetProtection sheet="1" formatColumns="0" formatRows="0" objects="1" scenarios="1" spinCount="100000" saltValue="yGlY9ONXHuL/dnf5wuydL3B76ufT4rp1YxdcZnlQouGRzGZfidBawa2PI2yf4YYqd8TLCeY8Fz9aKaRiIhXW4g==" hashValue="Ejm7+chgQsp1n85kyWyEfn4Rm7HSGRMbAZ1XQAPKwu1rR1IWSoTUzeqIw3QPBTTmVC8igjtejTGU7dS7Ab566Q==" algorithmName="SHA-512" password="CC35"/>
  <mergeCells count="66">
    <mergeCell ref="L45:AO45"/>
    <mergeCell ref="AM47:AN47"/>
    <mergeCell ref="AS49:AT51"/>
    <mergeCell ref="AM49:AP49"/>
    <mergeCell ref="AM50:AP50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AG58:AM58"/>
    <mergeCell ref="AN58:AP58"/>
    <mergeCell ref="D58:H58"/>
    <mergeCell ref="J58:AF58"/>
    <mergeCell ref="AN59:AP59"/>
    <mergeCell ref="AG59:AM59"/>
    <mergeCell ref="E59:I59"/>
    <mergeCell ref="K59:AF59"/>
    <mergeCell ref="AN60:AP60"/>
    <mergeCell ref="AG60:AM60"/>
    <mergeCell ref="E60:I60"/>
    <mergeCell ref="K60:AF60"/>
    <mergeCell ref="AN61:AP61"/>
    <mergeCell ref="AG61:AM61"/>
    <mergeCell ref="E61:I61"/>
    <mergeCell ref="K61:AF61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56" location="'SO 01.ZV - Zelená střecha...'!C2" display="/"/>
    <hyperlink ref="A57" location="'VRN.ZV - Vedlejší rozpočt...'!C2" display="/"/>
    <hyperlink ref="A59" location="'SO 01.NV - Pochozí betono...'!C2" display="/"/>
    <hyperlink ref="A60" location="'SO 02.NV - Prosklená fasá...'!C2" display="/"/>
    <hyperlink ref="A61" location="'VRN.NV - Vedlejší rozpočt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82</v>
      </c>
    </row>
    <row r="4" s="1" customFormat="1" ht="24.96" customHeight="1">
      <c r="B4" s="21"/>
      <c r="D4" s="141" t="s">
        <v>105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Senior centrum - Rolnická 24 - terasa</v>
      </c>
      <c r="F7" s="143"/>
      <c r="G7" s="143"/>
      <c r="H7" s="143"/>
      <c r="L7" s="21"/>
    </row>
    <row r="8" s="1" customFormat="1" ht="12" customHeight="1">
      <c r="B8" s="21"/>
      <c r="D8" s="143" t="s">
        <v>106</v>
      </c>
      <c r="L8" s="21"/>
    </row>
    <row r="9" s="2" customFormat="1" ht="16.5" customHeight="1">
      <c r="A9" s="39"/>
      <c r="B9" s="45"/>
      <c r="C9" s="39"/>
      <c r="D9" s="39"/>
      <c r="E9" s="144" t="s">
        <v>107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108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46" t="s">
        <v>109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28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22</v>
      </c>
      <c r="E14" s="39"/>
      <c r="F14" s="134" t="s">
        <v>23</v>
      </c>
      <c r="G14" s="39"/>
      <c r="H14" s="39"/>
      <c r="I14" s="143" t="s">
        <v>24</v>
      </c>
      <c r="J14" s="147" t="str">
        <f>'Rekapitulace stavby'!AN8</f>
        <v>9. 1. 2023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26</v>
      </c>
      <c r="E16" s="39"/>
      <c r="F16" s="39"/>
      <c r="G16" s="39"/>
      <c r="H16" s="39"/>
      <c r="I16" s="143" t="s">
        <v>27</v>
      </c>
      <c r="J16" s="134" t="s">
        <v>28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">
        <v>29</v>
      </c>
      <c r="F17" s="39"/>
      <c r="G17" s="39"/>
      <c r="H17" s="39"/>
      <c r="I17" s="143" t="s">
        <v>30</v>
      </c>
      <c r="J17" s="134" t="s">
        <v>28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31</v>
      </c>
      <c r="E19" s="39"/>
      <c r="F19" s="39"/>
      <c r="G19" s="39"/>
      <c r="H19" s="39"/>
      <c r="I19" s="143" t="s">
        <v>27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30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33</v>
      </c>
      <c r="E22" s="39"/>
      <c r="F22" s="39"/>
      <c r="G22" s="39"/>
      <c r="H22" s="39"/>
      <c r="I22" s="143" t="s">
        <v>27</v>
      </c>
      <c r="J22" s="134" t="s">
        <v>28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">
        <v>34</v>
      </c>
      <c r="F23" s="39"/>
      <c r="G23" s="39"/>
      <c r="H23" s="39"/>
      <c r="I23" s="143" t="s">
        <v>30</v>
      </c>
      <c r="J23" s="134" t="s">
        <v>28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36</v>
      </c>
      <c r="E25" s="39"/>
      <c r="F25" s="39"/>
      <c r="G25" s="39"/>
      <c r="H25" s="39"/>
      <c r="I25" s="143" t="s">
        <v>27</v>
      </c>
      <c r="J25" s="134" t="s">
        <v>37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43" t="s">
        <v>30</v>
      </c>
      <c r="J26" s="134" t="s">
        <v>28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39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48"/>
      <c r="B29" s="149"/>
      <c r="C29" s="148"/>
      <c r="D29" s="148"/>
      <c r="E29" s="150" t="s">
        <v>28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41</v>
      </c>
      <c r="E32" s="39"/>
      <c r="F32" s="39"/>
      <c r="G32" s="39"/>
      <c r="H32" s="39"/>
      <c r="I32" s="39"/>
      <c r="J32" s="154">
        <f>ROUND(J100,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43</v>
      </c>
      <c r="G34" s="39"/>
      <c r="H34" s="39"/>
      <c r="I34" s="155" t="s">
        <v>42</v>
      </c>
      <c r="J34" s="155" t="s">
        <v>44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45</v>
      </c>
      <c r="E35" s="143" t="s">
        <v>46</v>
      </c>
      <c r="F35" s="157">
        <f>ROUND((SUM(BE100:BE528)),  2)</f>
        <v>0</v>
      </c>
      <c r="G35" s="39"/>
      <c r="H35" s="39"/>
      <c r="I35" s="158">
        <v>0.20999999999999999</v>
      </c>
      <c r="J35" s="157">
        <f>ROUND(((SUM(BE100:BE528))*I35),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47</v>
      </c>
      <c r="F36" s="157">
        <f>ROUND((SUM(BF100:BF528)),  2)</f>
        <v>0</v>
      </c>
      <c r="G36" s="39"/>
      <c r="H36" s="39"/>
      <c r="I36" s="158">
        <v>0.14999999999999999</v>
      </c>
      <c r="J36" s="157">
        <f>ROUND(((SUM(BF100:BF528))*I36),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48</v>
      </c>
      <c r="F37" s="157">
        <f>ROUND((SUM(BG100:BG528)),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49</v>
      </c>
      <c r="F38" s="157">
        <f>ROUND((SUM(BH100:BH528)),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50</v>
      </c>
      <c r="F39" s="157">
        <f>ROUND((SUM(BI100:BI528)),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51</v>
      </c>
      <c r="E41" s="161"/>
      <c r="F41" s="161"/>
      <c r="G41" s="162" t="s">
        <v>52</v>
      </c>
      <c r="H41" s="163" t="s">
        <v>53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110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170" t="str">
        <f>E7</f>
        <v>Senior centrum - Rolnická 24 - terasa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106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107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108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70" t="str">
        <f>E11</f>
        <v>SO 01.ZV - Zelená střecha, pochozí dřevěný chodník - způsobilé výdaje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22</v>
      </c>
      <c r="D56" s="41"/>
      <c r="E56" s="41"/>
      <c r="F56" s="28" t="str">
        <f>F14</f>
        <v>Rolnická 24, Opava</v>
      </c>
      <c r="G56" s="41"/>
      <c r="H56" s="41"/>
      <c r="I56" s="33" t="s">
        <v>24</v>
      </c>
      <c r="J56" s="73" t="str">
        <f>IF(J14="","",J14)</f>
        <v>9. 1. 2023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25.65" customHeight="1">
      <c r="A58" s="39"/>
      <c r="B58" s="40"/>
      <c r="C58" s="33" t="s">
        <v>26</v>
      </c>
      <c r="D58" s="41"/>
      <c r="E58" s="41"/>
      <c r="F58" s="28" t="str">
        <f>E17</f>
        <v>Statutární město Opava</v>
      </c>
      <c r="G58" s="41"/>
      <c r="H58" s="41"/>
      <c r="I58" s="33" t="s">
        <v>33</v>
      </c>
      <c r="J58" s="37" t="str">
        <f>E23</f>
        <v>Projekční kancelář INFO Home, Opava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5.65" customHeight="1">
      <c r="A59" s="39"/>
      <c r="B59" s="40"/>
      <c r="C59" s="33" t="s">
        <v>31</v>
      </c>
      <c r="D59" s="41"/>
      <c r="E59" s="41"/>
      <c r="F59" s="28" t="str">
        <f>IF(E20="","",E20)</f>
        <v>Vyplň údaj</v>
      </c>
      <c r="G59" s="41"/>
      <c r="H59" s="41"/>
      <c r="I59" s="33" t="s">
        <v>36</v>
      </c>
      <c r="J59" s="37" t="str">
        <f>E26</f>
        <v>Ing. Alena Chmelová, Opava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111</v>
      </c>
      <c r="D61" s="172"/>
      <c r="E61" s="172"/>
      <c r="F61" s="172"/>
      <c r="G61" s="172"/>
      <c r="H61" s="172"/>
      <c r="I61" s="172"/>
      <c r="J61" s="173" t="s">
        <v>112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73</v>
      </c>
      <c r="D63" s="41"/>
      <c r="E63" s="41"/>
      <c r="F63" s="41"/>
      <c r="G63" s="41"/>
      <c r="H63" s="41"/>
      <c r="I63" s="41"/>
      <c r="J63" s="103">
        <f>J100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113</v>
      </c>
    </row>
    <row r="64" s="9" customFormat="1" ht="24.96" customHeight="1">
      <c r="A64" s="9"/>
      <c r="B64" s="175"/>
      <c r="C64" s="176"/>
      <c r="D64" s="177" t="s">
        <v>114</v>
      </c>
      <c r="E64" s="178"/>
      <c r="F64" s="178"/>
      <c r="G64" s="178"/>
      <c r="H64" s="178"/>
      <c r="I64" s="178"/>
      <c r="J64" s="179">
        <f>J101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1"/>
      <c r="C65" s="126"/>
      <c r="D65" s="182" t="s">
        <v>115</v>
      </c>
      <c r="E65" s="183"/>
      <c r="F65" s="183"/>
      <c r="G65" s="183"/>
      <c r="H65" s="183"/>
      <c r="I65" s="183"/>
      <c r="J65" s="184">
        <f>J102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1"/>
      <c r="C66" s="126"/>
      <c r="D66" s="182" t="s">
        <v>116</v>
      </c>
      <c r="E66" s="183"/>
      <c r="F66" s="183"/>
      <c r="G66" s="183"/>
      <c r="H66" s="183"/>
      <c r="I66" s="183"/>
      <c r="J66" s="184">
        <f>J138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1"/>
      <c r="C67" s="126"/>
      <c r="D67" s="182" t="s">
        <v>117</v>
      </c>
      <c r="E67" s="183"/>
      <c r="F67" s="183"/>
      <c r="G67" s="183"/>
      <c r="H67" s="183"/>
      <c r="I67" s="183"/>
      <c r="J67" s="184">
        <f>J149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1"/>
      <c r="C68" s="126"/>
      <c r="D68" s="182" t="s">
        <v>118</v>
      </c>
      <c r="E68" s="183"/>
      <c r="F68" s="183"/>
      <c r="G68" s="183"/>
      <c r="H68" s="183"/>
      <c r="I68" s="183"/>
      <c r="J68" s="184">
        <f>J162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1"/>
      <c r="C69" s="126"/>
      <c r="D69" s="182" t="s">
        <v>119</v>
      </c>
      <c r="E69" s="183"/>
      <c r="F69" s="183"/>
      <c r="G69" s="183"/>
      <c r="H69" s="183"/>
      <c r="I69" s="183"/>
      <c r="J69" s="184">
        <f>J218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1"/>
      <c r="C70" s="126"/>
      <c r="D70" s="182" t="s">
        <v>120</v>
      </c>
      <c r="E70" s="183"/>
      <c r="F70" s="183"/>
      <c r="G70" s="183"/>
      <c r="H70" s="183"/>
      <c r="I70" s="183"/>
      <c r="J70" s="184">
        <f>J243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9" customFormat="1" ht="24.96" customHeight="1">
      <c r="A71" s="9"/>
      <c r="B71" s="175"/>
      <c r="C71" s="176"/>
      <c r="D71" s="177" t="s">
        <v>121</v>
      </c>
      <c r="E71" s="178"/>
      <c r="F71" s="178"/>
      <c r="G71" s="178"/>
      <c r="H71" s="178"/>
      <c r="I71" s="178"/>
      <c r="J71" s="179">
        <f>J246</f>
        <v>0</v>
      </c>
      <c r="K71" s="176"/>
      <c r="L71" s="180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10" customFormat="1" ht="19.92" customHeight="1">
      <c r="A72" s="10"/>
      <c r="B72" s="181"/>
      <c r="C72" s="126"/>
      <c r="D72" s="182" t="s">
        <v>122</v>
      </c>
      <c r="E72" s="183"/>
      <c r="F72" s="183"/>
      <c r="G72" s="183"/>
      <c r="H72" s="183"/>
      <c r="I72" s="183"/>
      <c r="J72" s="184">
        <f>J247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1"/>
      <c r="C73" s="126"/>
      <c r="D73" s="182" t="s">
        <v>123</v>
      </c>
      <c r="E73" s="183"/>
      <c r="F73" s="183"/>
      <c r="G73" s="183"/>
      <c r="H73" s="183"/>
      <c r="I73" s="183"/>
      <c r="J73" s="184">
        <f>J422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81"/>
      <c r="C74" s="126"/>
      <c r="D74" s="182" t="s">
        <v>124</v>
      </c>
      <c r="E74" s="183"/>
      <c r="F74" s="183"/>
      <c r="G74" s="183"/>
      <c r="H74" s="183"/>
      <c r="I74" s="183"/>
      <c r="J74" s="184">
        <f>J455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81"/>
      <c r="C75" s="126"/>
      <c r="D75" s="182" t="s">
        <v>125</v>
      </c>
      <c r="E75" s="183"/>
      <c r="F75" s="183"/>
      <c r="G75" s="183"/>
      <c r="H75" s="183"/>
      <c r="I75" s="183"/>
      <c r="J75" s="184">
        <f>J464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81"/>
      <c r="C76" s="126"/>
      <c r="D76" s="182" t="s">
        <v>126</v>
      </c>
      <c r="E76" s="183"/>
      <c r="F76" s="183"/>
      <c r="G76" s="183"/>
      <c r="H76" s="183"/>
      <c r="I76" s="183"/>
      <c r="J76" s="184">
        <f>J475</f>
        <v>0</v>
      </c>
      <c r="K76" s="126"/>
      <c r="L76" s="185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9.92" customHeight="1">
      <c r="A77" s="10"/>
      <c r="B77" s="181"/>
      <c r="C77" s="126"/>
      <c r="D77" s="182" t="s">
        <v>127</v>
      </c>
      <c r="E77" s="183"/>
      <c r="F77" s="183"/>
      <c r="G77" s="183"/>
      <c r="H77" s="183"/>
      <c r="I77" s="183"/>
      <c r="J77" s="184">
        <f>J485</f>
        <v>0</v>
      </c>
      <c r="K77" s="126"/>
      <c r="L77" s="185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9.92" customHeight="1">
      <c r="A78" s="10"/>
      <c r="B78" s="181"/>
      <c r="C78" s="126"/>
      <c r="D78" s="182" t="s">
        <v>128</v>
      </c>
      <c r="E78" s="183"/>
      <c r="F78" s="183"/>
      <c r="G78" s="183"/>
      <c r="H78" s="183"/>
      <c r="I78" s="183"/>
      <c r="J78" s="184">
        <f>J512</f>
        <v>0</v>
      </c>
      <c r="K78" s="126"/>
      <c r="L78" s="185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2" customFormat="1" ht="21.84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6.96" customHeight="1">
      <c r="A80" s="39"/>
      <c r="B80" s="60"/>
      <c r="C80" s="61"/>
      <c r="D80" s="61"/>
      <c r="E80" s="61"/>
      <c r="F80" s="61"/>
      <c r="G80" s="61"/>
      <c r="H80" s="61"/>
      <c r="I80" s="61"/>
      <c r="J80" s="61"/>
      <c r="K80" s="6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4" s="2" customFormat="1" ht="6.96" customHeight="1">
      <c r="A84" s="39"/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24.96" customHeight="1">
      <c r="A85" s="39"/>
      <c r="B85" s="40"/>
      <c r="C85" s="24" t="s">
        <v>129</v>
      </c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2" customHeight="1">
      <c r="A87" s="39"/>
      <c r="B87" s="40"/>
      <c r="C87" s="33" t="s">
        <v>16</v>
      </c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6.5" customHeight="1">
      <c r="A88" s="39"/>
      <c r="B88" s="40"/>
      <c r="C88" s="41"/>
      <c r="D88" s="41"/>
      <c r="E88" s="170" t="str">
        <f>E7</f>
        <v>Senior centrum - Rolnická 24 - terasa</v>
      </c>
      <c r="F88" s="33"/>
      <c r="G88" s="33"/>
      <c r="H88" s="33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1" customFormat="1" ht="12" customHeight="1">
      <c r="B89" s="22"/>
      <c r="C89" s="33" t="s">
        <v>106</v>
      </c>
      <c r="D89" s="23"/>
      <c r="E89" s="23"/>
      <c r="F89" s="23"/>
      <c r="G89" s="23"/>
      <c r="H89" s="23"/>
      <c r="I89" s="23"/>
      <c r="J89" s="23"/>
      <c r="K89" s="23"/>
      <c r="L89" s="21"/>
    </row>
    <row r="90" s="2" customFormat="1" ht="16.5" customHeight="1">
      <c r="A90" s="39"/>
      <c r="B90" s="40"/>
      <c r="C90" s="41"/>
      <c r="D90" s="41"/>
      <c r="E90" s="170" t="s">
        <v>107</v>
      </c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2" customHeight="1">
      <c r="A91" s="39"/>
      <c r="B91" s="40"/>
      <c r="C91" s="33" t="s">
        <v>108</v>
      </c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6.5" customHeight="1">
      <c r="A92" s="39"/>
      <c r="B92" s="40"/>
      <c r="C92" s="41"/>
      <c r="D92" s="41"/>
      <c r="E92" s="70" t="str">
        <f>E11</f>
        <v>SO 01.ZV - Zelená střecha, pochozí dřevěný chodník - způsobilé výdaje</v>
      </c>
      <c r="F92" s="41"/>
      <c r="G92" s="41"/>
      <c r="H92" s="41"/>
      <c r="I92" s="41"/>
      <c r="J92" s="41"/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6.96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12" customHeight="1">
      <c r="A94" s="39"/>
      <c r="B94" s="40"/>
      <c r="C94" s="33" t="s">
        <v>22</v>
      </c>
      <c r="D94" s="41"/>
      <c r="E94" s="41"/>
      <c r="F94" s="28" t="str">
        <f>F14</f>
        <v>Rolnická 24, Opava</v>
      </c>
      <c r="G94" s="41"/>
      <c r="H94" s="41"/>
      <c r="I94" s="33" t="s">
        <v>24</v>
      </c>
      <c r="J94" s="73" t="str">
        <f>IF(J14="","",J14)</f>
        <v>9. 1. 2023</v>
      </c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6.96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5.65" customHeight="1">
      <c r="A96" s="39"/>
      <c r="B96" s="40"/>
      <c r="C96" s="33" t="s">
        <v>26</v>
      </c>
      <c r="D96" s="41"/>
      <c r="E96" s="41"/>
      <c r="F96" s="28" t="str">
        <f>E17</f>
        <v>Statutární město Opava</v>
      </c>
      <c r="G96" s="41"/>
      <c r="H96" s="41"/>
      <c r="I96" s="33" t="s">
        <v>33</v>
      </c>
      <c r="J96" s="37" t="str">
        <f>E23</f>
        <v>Projekční kancelář INFO Home, Opava</v>
      </c>
      <c r="K96" s="41"/>
      <c r="L96" s="14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="2" customFormat="1" ht="25.65" customHeight="1">
      <c r="A97" s="39"/>
      <c r="B97" s="40"/>
      <c r="C97" s="33" t="s">
        <v>31</v>
      </c>
      <c r="D97" s="41"/>
      <c r="E97" s="41"/>
      <c r="F97" s="28" t="str">
        <f>IF(E20="","",E20)</f>
        <v>Vyplň údaj</v>
      </c>
      <c r="G97" s="41"/>
      <c r="H97" s="41"/>
      <c r="I97" s="33" t="s">
        <v>36</v>
      </c>
      <c r="J97" s="37" t="str">
        <f>E26</f>
        <v>Ing. Alena Chmelová, Opava</v>
      </c>
      <c r="K97" s="41"/>
      <c r="L97" s="14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="2" customFormat="1" ht="10.32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145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="11" customFormat="1" ht="29.28" customHeight="1">
      <c r="A99" s="186"/>
      <c r="B99" s="187"/>
      <c r="C99" s="188" t="s">
        <v>130</v>
      </c>
      <c r="D99" s="189" t="s">
        <v>60</v>
      </c>
      <c r="E99" s="189" t="s">
        <v>56</v>
      </c>
      <c r="F99" s="189" t="s">
        <v>57</v>
      </c>
      <c r="G99" s="189" t="s">
        <v>131</v>
      </c>
      <c r="H99" s="189" t="s">
        <v>132</v>
      </c>
      <c r="I99" s="189" t="s">
        <v>133</v>
      </c>
      <c r="J99" s="189" t="s">
        <v>112</v>
      </c>
      <c r="K99" s="190" t="s">
        <v>134</v>
      </c>
      <c r="L99" s="191"/>
      <c r="M99" s="93" t="s">
        <v>28</v>
      </c>
      <c r="N99" s="94" t="s">
        <v>45</v>
      </c>
      <c r="O99" s="94" t="s">
        <v>135</v>
      </c>
      <c r="P99" s="94" t="s">
        <v>136</v>
      </c>
      <c r="Q99" s="94" t="s">
        <v>137</v>
      </c>
      <c r="R99" s="94" t="s">
        <v>138</v>
      </c>
      <c r="S99" s="94" t="s">
        <v>139</v>
      </c>
      <c r="T99" s="95" t="s">
        <v>140</v>
      </c>
      <c r="U99" s="186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</row>
    <row r="100" s="2" customFormat="1" ht="22.8" customHeight="1">
      <c r="A100" s="39"/>
      <c r="B100" s="40"/>
      <c r="C100" s="100" t="s">
        <v>141</v>
      </c>
      <c r="D100" s="41"/>
      <c r="E100" s="41"/>
      <c r="F100" s="41"/>
      <c r="G100" s="41"/>
      <c r="H100" s="41"/>
      <c r="I100" s="41"/>
      <c r="J100" s="192">
        <f>BK100</f>
        <v>0</v>
      </c>
      <c r="K100" s="41"/>
      <c r="L100" s="45"/>
      <c r="M100" s="96"/>
      <c r="N100" s="193"/>
      <c r="O100" s="97"/>
      <c r="P100" s="194">
        <f>P101+P246</f>
        <v>0</v>
      </c>
      <c r="Q100" s="97"/>
      <c r="R100" s="194">
        <f>R101+R246</f>
        <v>32.923039945600003</v>
      </c>
      <c r="S100" s="97"/>
      <c r="T100" s="195">
        <f>T101+T246</f>
        <v>121.00234219999999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74</v>
      </c>
      <c r="AU100" s="18" t="s">
        <v>113</v>
      </c>
      <c r="BK100" s="196">
        <f>BK101+BK246</f>
        <v>0</v>
      </c>
    </row>
    <row r="101" s="12" customFormat="1" ht="25.92" customHeight="1">
      <c r="A101" s="12"/>
      <c r="B101" s="197"/>
      <c r="C101" s="198"/>
      <c r="D101" s="199" t="s">
        <v>74</v>
      </c>
      <c r="E101" s="200" t="s">
        <v>142</v>
      </c>
      <c r="F101" s="200" t="s">
        <v>143</v>
      </c>
      <c r="G101" s="198"/>
      <c r="H101" s="198"/>
      <c r="I101" s="201"/>
      <c r="J101" s="202">
        <f>BK101</f>
        <v>0</v>
      </c>
      <c r="K101" s="198"/>
      <c r="L101" s="203"/>
      <c r="M101" s="204"/>
      <c r="N101" s="205"/>
      <c r="O101" s="205"/>
      <c r="P101" s="206">
        <f>P102+P138+P149+P162+P218+P243</f>
        <v>0</v>
      </c>
      <c r="Q101" s="205"/>
      <c r="R101" s="206">
        <f>R102+R138+R149+R162+R218+R243</f>
        <v>24.024296864</v>
      </c>
      <c r="S101" s="205"/>
      <c r="T101" s="207">
        <f>T102+T138+T149+T162+T218+T243</f>
        <v>109.72095899999999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8" t="s">
        <v>82</v>
      </c>
      <c r="AT101" s="209" t="s">
        <v>74</v>
      </c>
      <c r="AU101" s="209" t="s">
        <v>75</v>
      </c>
      <c r="AY101" s="208" t="s">
        <v>144</v>
      </c>
      <c r="BK101" s="210">
        <f>BK102+BK138+BK149+BK162+BK218+BK243</f>
        <v>0</v>
      </c>
    </row>
    <row r="102" s="12" customFormat="1" ht="22.8" customHeight="1">
      <c r="A102" s="12"/>
      <c r="B102" s="197"/>
      <c r="C102" s="198"/>
      <c r="D102" s="199" t="s">
        <v>74</v>
      </c>
      <c r="E102" s="211" t="s">
        <v>82</v>
      </c>
      <c r="F102" s="211" t="s">
        <v>145</v>
      </c>
      <c r="G102" s="198"/>
      <c r="H102" s="198"/>
      <c r="I102" s="201"/>
      <c r="J102" s="212">
        <f>BK102</f>
        <v>0</v>
      </c>
      <c r="K102" s="198"/>
      <c r="L102" s="203"/>
      <c r="M102" s="204"/>
      <c r="N102" s="205"/>
      <c r="O102" s="205"/>
      <c r="P102" s="206">
        <f>SUM(P103:P137)</f>
        <v>0</v>
      </c>
      <c r="Q102" s="205"/>
      <c r="R102" s="206">
        <f>SUM(R103:R137)</f>
        <v>2.181</v>
      </c>
      <c r="S102" s="205"/>
      <c r="T102" s="207">
        <f>SUM(T103:T137)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8" t="s">
        <v>82</v>
      </c>
      <c r="AT102" s="209" t="s">
        <v>74</v>
      </c>
      <c r="AU102" s="209" t="s">
        <v>82</v>
      </c>
      <c r="AY102" s="208" t="s">
        <v>144</v>
      </c>
      <c r="BK102" s="210">
        <f>SUM(BK103:BK137)</f>
        <v>0</v>
      </c>
    </row>
    <row r="103" s="2" customFormat="1" ht="24.15" customHeight="1">
      <c r="A103" s="39"/>
      <c r="B103" s="40"/>
      <c r="C103" s="213" t="s">
        <v>82</v>
      </c>
      <c r="D103" s="213" t="s">
        <v>146</v>
      </c>
      <c r="E103" s="214" t="s">
        <v>147</v>
      </c>
      <c r="F103" s="215" t="s">
        <v>148</v>
      </c>
      <c r="G103" s="216" t="s">
        <v>149</v>
      </c>
      <c r="H103" s="217">
        <v>75</v>
      </c>
      <c r="I103" s="218"/>
      <c r="J103" s="219">
        <f>ROUND(I103*H103,2)</f>
        <v>0</v>
      </c>
      <c r="K103" s="215" t="s">
        <v>150</v>
      </c>
      <c r="L103" s="45"/>
      <c r="M103" s="220" t="s">
        <v>28</v>
      </c>
      <c r="N103" s="221" t="s">
        <v>47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151</v>
      </c>
      <c r="AT103" s="224" t="s">
        <v>146</v>
      </c>
      <c r="AU103" s="224" t="s">
        <v>88</v>
      </c>
      <c r="AY103" s="18" t="s">
        <v>144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88</v>
      </c>
      <c r="BK103" s="225">
        <f>ROUND(I103*H103,2)</f>
        <v>0</v>
      </c>
      <c r="BL103" s="18" t="s">
        <v>151</v>
      </c>
      <c r="BM103" s="224" t="s">
        <v>152</v>
      </c>
    </row>
    <row r="104" s="2" customFormat="1">
      <c r="A104" s="39"/>
      <c r="B104" s="40"/>
      <c r="C104" s="41"/>
      <c r="D104" s="226" t="s">
        <v>153</v>
      </c>
      <c r="E104" s="41"/>
      <c r="F104" s="227" t="s">
        <v>154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153</v>
      </c>
      <c r="AU104" s="18" t="s">
        <v>88</v>
      </c>
    </row>
    <row r="105" s="13" customFormat="1">
      <c r="A105" s="13"/>
      <c r="B105" s="231"/>
      <c r="C105" s="232"/>
      <c r="D105" s="233" t="s">
        <v>155</v>
      </c>
      <c r="E105" s="234" t="s">
        <v>28</v>
      </c>
      <c r="F105" s="235" t="s">
        <v>156</v>
      </c>
      <c r="G105" s="232"/>
      <c r="H105" s="234" t="s">
        <v>28</v>
      </c>
      <c r="I105" s="236"/>
      <c r="J105" s="232"/>
      <c r="K105" s="232"/>
      <c r="L105" s="237"/>
      <c r="M105" s="238"/>
      <c r="N105" s="239"/>
      <c r="O105" s="239"/>
      <c r="P105" s="239"/>
      <c r="Q105" s="239"/>
      <c r="R105" s="239"/>
      <c r="S105" s="239"/>
      <c r="T105" s="24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1" t="s">
        <v>155</v>
      </c>
      <c r="AU105" s="241" t="s">
        <v>88</v>
      </c>
      <c r="AV105" s="13" t="s">
        <v>82</v>
      </c>
      <c r="AW105" s="13" t="s">
        <v>35</v>
      </c>
      <c r="AX105" s="13" t="s">
        <v>75</v>
      </c>
      <c r="AY105" s="241" t="s">
        <v>144</v>
      </c>
    </row>
    <row r="106" s="14" customFormat="1">
      <c r="A106" s="14"/>
      <c r="B106" s="242"/>
      <c r="C106" s="243"/>
      <c r="D106" s="233" t="s">
        <v>155</v>
      </c>
      <c r="E106" s="244" t="s">
        <v>28</v>
      </c>
      <c r="F106" s="245" t="s">
        <v>157</v>
      </c>
      <c r="G106" s="243"/>
      <c r="H106" s="246">
        <v>75</v>
      </c>
      <c r="I106" s="247"/>
      <c r="J106" s="243"/>
      <c r="K106" s="243"/>
      <c r="L106" s="248"/>
      <c r="M106" s="249"/>
      <c r="N106" s="250"/>
      <c r="O106" s="250"/>
      <c r="P106" s="250"/>
      <c r="Q106" s="250"/>
      <c r="R106" s="250"/>
      <c r="S106" s="250"/>
      <c r="T106" s="251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2" t="s">
        <v>155</v>
      </c>
      <c r="AU106" s="252" t="s">
        <v>88</v>
      </c>
      <c r="AV106" s="14" t="s">
        <v>88</v>
      </c>
      <c r="AW106" s="14" t="s">
        <v>35</v>
      </c>
      <c r="AX106" s="14" t="s">
        <v>82</v>
      </c>
      <c r="AY106" s="252" t="s">
        <v>144</v>
      </c>
    </row>
    <row r="107" s="2" customFormat="1" ht="16.5" customHeight="1">
      <c r="A107" s="39"/>
      <c r="B107" s="40"/>
      <c r="C107" s="253" t="s">
        <v>88</v>
      </c>
      <c r="D107" s="253" t="s">
        <v>158</v>
      </c>
      <c r="E107" s="254" t="s">
        <v>159</v>
      </c>
      <c r="F107" s="255" t="s">
        <v>160</v>
      </c>
      <c r="G107" s="256" t="s">
        <v>161</v>
      </c>
      <c r="H107" s="257">
        <v>9.375</v>
      </c>
      <c r="I107" s="258"/>
      <c r="J107" s="259">
        <f>ROUND(I107*H107,2)</f>
        <v>0</v>
      </c>
      <c r="K107" s="255" t="s">
        <v>150</v>
      </c>
      <c r="L107" s="260"/>
      <c r="M107" s="261" t="s">
        <v>28</v>
      </c>
      <c r="N107" s="262" t="s">
        <v>47</v>
      </c>
      <c r="O107" s="85"/>
      <c r="P107" s="222">
        <f>O107*H107</f>
        <v>0</v>
      </c>
      <c r="Q107" s="222">
        <v>0.22</v>
      </c>
      <c r="R107" s="222">
        <f>Q107*H107</f>
        <v>2.0625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162</v>
      </c>
      <c r="AT107" s="224" t="s">
        <v>158</v>
      </c>
      <c r="AU107" s="224" t="s">
        <v>88</v>
      </c>
      <c r="AY107" s="18" t="s">
        <v>144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88</v>
      </c>
      <c r="BK107" s="225">
        <f>ROUND(I107*H107,2)</f>
        <v>0</v>
      </c>
      <c r="BL107" s="18" t="s">
        <v>151</v>
      </c>
      <c r="BM107" s="224" t="s">
        <v>163</v>
      </c>
    </row>
    <row r="108" s="14" customFormat="1">
      <c r="A108" s="14"/>
      <c r="B108" s="242"/>
      <c r="C108" s="243"/>
      <c r="D108" s="233" t="s">
        <v>155</v>
      </c>
      <c r="E108" s="243"/>
      <c r="F108" s="245" t="s">
        <v>164</v>
      </c>
      <c r="G108" s="243"/>
      <c r="H108" s="246">
        <v>9.375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2" t="s">
        <v>155</v>
      </c>
      <c r="AU108" s="252" t="s">
        <v>88</v>
      </c>
      <c r="AV108" s="14" t="s">
        <v>88</v>
      </c>
      <c r="AW108" s="14" t="s">
        <v>4</v>
      </c>
      <c r="AX108" s="14" t="s">
        <v>82</v>
      </c>
      <c r="AY108" s="252" t="s">
        <v>144</v>
      </c>
    </row>
    <row r="109" s="2" customFormat="1" ht="24.15" customHeight="1">
      <c r="A109" s="39"/>
      <c r="B109" s="40"/>
      <c r="C109" s="213" t="s">
        <v>165</v>
      </c>
      <c r="D109" s="213" t="s">
        <v>146</v>
      </c>
      <c r="E109" s="214" t="s">
        <v>166</v>
      </c>
      <c r="F109" s="215" t="s">
        <v>167</v>
      </c>
      <c r="G109" s="216" t="s">
        <v>149</v>
      </c>
      <c r="H109" s="217">
        <v>179</v>
      </c>
      <c r="I109" s="218"/>
      <c r="J109" s="219">
        <f>ROUND(I109*H109,2)</f>
        <v>0</v>
      </c>
      <c r="K109" s="215" t="s">
        <v>150</v>
      </c>
      <c r="L109" s="45"/>
      <c r="M109" s="220" t="s">
        <v>28</v>
      </c>
      <c r="N109" s="221" t="s">
        <v>47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151</v>
      </c>
      <c r="AT109" s="224" t="s">
        <v>146</v>
      </c>
      <c r="AU109" s="224" t="s">
        <v>88</v>
      </c>
      <c r="AY109" s="18" t="s">
        <v>144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88</v>
      </c>
      <c r="BK109" s="225">
        <f>ROUND(I109*H109,2)</f>
        <v>0</v>
      </c>
      <c r="BL109" s="18" t="s">
        <v>151</v>
      </c>
      <c r="BM109" s="224" t="s">
        <v>168</v>
      </c>
    </row>
    <row r="110" s="2" customFormat="1">
      <c r="A110" s="39"/>
      <c r="B110" s="40"/>
      <c r="C110" s="41"/>
      <c r="D110" s="226" t="s">
        <v>153</v>
      </c>
      <c r="E110" s="41"/>
      <c r="F110" s="227" t="s">
        <v>169</v>
      </c>
      <c r="G110" s="41"/>
      <c r="H110" s="41"/>
      <c r="I110" s="228"/>
      <c r="J110" s="41"/>
      <c r="K110" s="41"/>
      <c r="L110" s="45"/>
      <c r="M110" s="229"/>
      <c r="N110" s="230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153</v>
      </c>
      <c r="AU110" s="18" t="s">
        <v>88</v>
      </c>
    </row>
    <row r="111" s="2" customFormat="1" ht="24.15" customHeight="1">
      <c r="A111" s="39"/>
      <c r="B111" s="40"/>
      <c r="C111" s="213" t="s">
        <v>151</v>
      </c>
      <c r="D111" s="213" t="s">
        <v>146</v>
      </c>
      <c r="E111" s="214" t="s">
        <v>170</v>
      </c>
      <c r="F111" s="215" t="s">
        <v>171</v>
      </c>
      <c r="G111" s="216" t="s">
        <v>149</v>
      </c>
      <c r="H111" s="217">
        <v>179</v>
      </c>
      <c r="I111" s="218"/>
      <c r="J111" s="219">
        <f>ROUND(I111*H111,2)</f>
        <v>0</v>
      </c>
      <c r="K111" s="215" t="s">
        <v>150</v>
      </c>
      <c r="L111" s="45"/>
      <c r="M111" s="220" t="s">
        <v>28</v>
      </c>
      <c r="N111" s="221" t="s">
        <v>47</v>
      </c>
      <c r="O111" s="85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151</v>
      </c>
      <c r="AT111" s="224" t="s">
        <v>146</v>
      </c>
      <c r="AU111" s="224" t="s">
        <v>88</v>
      </c>
      <c r="AY111" s="18" t="s">
        <v>144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88</v>
      </c>
      <c r="BK111" s="225">
        <f>ROUND(I111*H111,2)</f>
        <v>0</v>
      </c>
      <c r="BL111" s="18" t="s">
        <v>151</v>
      </c>
      <c r="BM111" s="224" t="s">
        <v>172</v>
      </c>
    </row>
    <row r="112" s="2" customFormat="1">
      <c r="A112" s="39"/>
      <c r="B112" s="40"/>
      <c r="C112" s="41"/>
      <c r="D112" s="226" t="s">
        <v>153</v>
      </c>
      <c r="E112" s="41"/>
      <c r="F112" s="227" t="s">
        <v>173</v>
      </c>
      <c r="G112" s="41"/>
      <c r="H112" s="41"/>
      <c r="I112" s="228"/>
      <c r="J112" s="41"/>
      <c r="K112" s="41"/>
      <c r="L112" s="45"/>
      <c r="M112" s="229"/>
      <c r="N112" s="23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153</v>
      </c>
      <c r="AU112" s="18" t="s">
        <v>88</v>
      </c>
    </row>
    <row r="113" s="13" customFormat="1">
      <c r="A113" s="13"/>
      <c r="B113" s="231"/>
      <c r="C113" s="232"/>
      <c r="D113" s="233" t="s">
        <v>155</v>
      </c>
      <c r="E113" s="234" t="s">
        <v>28</v>
      </c>
      <c r="F113" s="235" t="s">
        <v>156</v>
      </c>
      <c r="G113" s="232"/>
      <c r="H113" s="234" t="s">
        <v>28</v>
      </c>
      <c r="I113" s="236"/>
      <c r="J113" s="232"/>
      <c r="K113" s="232"/>
      <c r="L113" s="237"/>
      <c r="M113" s="238"/>
      <c r="N113" s="239"/>
      <c r="O113" s="239"/>
      <c r="P113" s="239"/>
      <c r="Q113" s="239"/>
      <c r="R113" s="239"/>
      <c r="S113" s="239"/>
      <c r="T113" s="24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1" t="s">
        <v>155</v>
      </c>
      <c r="AU113" s="241" t="s">
        <v>88</v>
      </c>
      <c r="AV113" s="13" t="s">
        <v>82</v>
      </c>
      <c r="AW113" s="13" t="s">
        <v>35</v>
      </c>
      <c r="AX113" s="13" t="s">
        <v>75</v>
      </c>
      <c r="AY113" s="241" t="s">
        <v>144</v>
      </c>
    </row>
    <row r="114" s="14" customFormat="1">
      <c r="A114" s="14"/>
      <c r="B114" s="242"/>
      <c r="C114" s="243"/>
      <c r="D114" s="233" t="s">
        <v>155</v>
      </c>
      <c r="E114" s="244" t="s">
        <v>28</v>
      </c>
      <c r="F114" s="245" t="s">
        <v>174</v>
      </c>
      <c r="G114" s="243"/>
      <c r="H114" s="246">
        <v>35</v>
      </c>
      <c r="I114" s="247"/>
      <c r="J114" s="243"/>
      <c r="K114" s="243"/>
      <c r="L114" s="248"/>
      <c r="M114" s="249"/>
      <c r="N114" s="250"/>
      <c r="O114" s="250"/>
      <c r="P114" s="250"/>
      <c r="Q114" s="250"/>
      <c r="R114" s="250"/>
      <c r="S114" s="250"/>
      <c r="T114" s="251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2" t="s">
        <v>155</v>
      </c>
      <c r="AU114" s="252" t="s">
        <v>88</v>
      </c>
      <c r="AV114" s="14" t="s">
        <v>88</v>
      </c>
      <c r="AW114" s="14" t="s">
        <v>35</v>
      </c>
      <c r="AX114" s="14" t="s">
        <v>75</v>
      </c>
      <c r="AY114" s="252" t="s">
        <v>144</v>
      </c>
    </row>
    <row r="115" s="14" customFormat="1">
      <c r="A115" s="14"/>
      <c r="B115" s="242"/>
      <c r="C115" s="243"/>
      <c r="D115" s="233" t="s">
        <v>155</v>
      </c>
      <c r="E115" s="244" t="s">
        <v>28</v>
      </c>
      <c r="F115" s="245" t="s">
        <v>175</v>
      </c>
      <c r="G115" s="243"/>
      <c r="H115" s="246">
        <v>144</v>
      </c>
      <c r="I115" s="247"/>
      <c r="J115" s="243"/>
      <c r="K115" s="243"/>
      <c r="L115" s="248"/>
      <c r="M115" s="249"/>
      <c r="N115" s="250"/>
      <c r="O115" s="250"/>
      <c r="P115" s="250"/>
      <c r="Q115" s="250"/>
      <c r="R115" s="250"/>
      <c r="S115" s="250"/>
      <c r="T115" s="251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2" t="s">
        <v>155</v>
      </c>
      <c r="AU115" s="252" t="s">
        <v>88</v>
      </c>
      <c r="AV115" s="14" t="s">
        <v>88</v>
      </c>
      <c r="AW115" s="14" t="s">
        <v>35</v>
      </c>
      <c r="AX115" s="14" t="s">
        <v>75</v>
      </c>
      <c r="AY115" s="252" t="s">
        <v>144</v>
      </c>
    </row>
    <row r="116" s="15" customFormat="1">
      <c r="A116" s="15"/>
      <c r="B116" s="263"/>
      <c r="C116" s="264"/>
      <c r="D116" s="233" t="s">
        <v>155</v>
      </c>
      <c r="E116" s="265" t="s">
        <v>28</v>
      </c>
      <c r="F116" s="266" t="s">
        <v>176</v>
      </c>
      <c r="G116" s="264"/>
      <c r="H116" s="267">
        <v>179</v>
      </c>
      <c r="I116" s="268"/>
      <c r="J116" s="264"/>
      <c r="K116" s="264"/>
      <c r="L116" s="269"/>
      <c r="M116" s="270"/>
      <c r="N116" s="271"/>
      <c r="O116" s="271"/>
      <c r="P116" s="271"/>
      <c r="Q116" s="271"/>
      <c r="R116" s="271"/>
      <c r="S116" s="271"/>
      <c r="T116" s="272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73" t="s">
        <v>155</v>
      </c>
      <c r="AU116" s="273" t="s">
        <v>88</v>
      </c>
      <c r="AV116" s="15" t="s">
        <v>151</v>
      </c>
      <c r="AW116" s="15" t="s">
        <v>35</v>
      </c>
      <c r="AX116" s="15" t="s">
        <v>82</v>
      </c>
      <c r="AY116" s="273" t="s">
        <v>144</v>
      </c>
    </row>
    <row r="117" s="2" customFormat="1" ht="16.5" customHeight="1">
      <c r="A117" s="39"/>
      <c r="B117" s="40"/>
      <c r="C117" s="253" t="s">
        <v>177</v>
      </c>
      <c r="D117" s="253" t="s">
        <v>158</v>
      </c>
      <c r="E117" s="254" t="s">
        <v>178</v>
      </c>
      <c r="F117" s="255" t="s">
        <v>179</v>
      </c>
      <c r="G117" s="256" t="s">
        <v>149</v>
      </c>
      <c r="H117" s="257">
        <v>24</v>
      </c>
      <c r="I117" s="258"/>
      <c r="J117" s="259">
        <f>ROUND(I117*H117,2)</f>
        <v>0</v>
      </c>
      <c r="K117" s="255" t="s">
        <v>28</v>
      </c>
      <c r="L117" s="260"/>
      <c r="M117" s="261" t="s">
        <v>28</v>
      </c>
      <c r="N117" s="262" t="s">
        <v>47</v>
      </c>
      <c r="O117" s="85"/>
      <c r="P117" s="222">
        <f>O117*H117</f>
        <v>0</v>
      </c>
      <c r="Q117" s="222">
        <v>0.002</v>
      </c>
      <c r="R117" s="222">
        <f>Q117*H117</f>
        <v>0.048000000000000001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162</v>
      </c>
      <c r="AT117" s="224" t="s">
        <v>158</v>
      </c>
      <c r="AU117" s="224" t="s">
        <v>88</v>
      </c>
      <c r="AY117" s="18" t="s">
        <v>144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88</v>
      </c>
      <c r="BK117" s="225">
        <f>ROUND(I117*H117,2)</f>
        <v>0</v>
      </c>
      <c r="BL117" s="18" t="s">
        <v>151</v>
      </c>
      <c r="BM117" s="224" t="s">
        <v>180</v>
      </c>
    </row>
    <row r="118" s="2" customFormat="1" ht="16.5" customHeight="1">
      <c r="A118" s="39"/>
      <c r="B118" s="40"/>
      <c r="C118" s="253" t="s">
        <v>181</v>
      </c>
      <c r="D118" s="253" t="s">
        <v>158</v>
      </c>
      <c r="E118" s="254" t="s">
        <v>182</v>
      </c>
      <c r="F118" s="255" t="s">
        <v>183</v>
      </c>
      <c r="G118" s="256" t="s">
        <v>149</v>
      </c>
      <c r="H118" s="257">
        <v>48</v>
      </c>
      <c r="I118" s="258"/>
      <c r="J118" s="259">
        <f>ROUND(I118*H118,2)</f>
        <v>0</v>
      </c>
      <c r="K118" s="255" t="s">
        <v>28</v>
      </c>
      <c r="L118" s="260"/>
      <c r="M118" s="261" t="s">
        <v>28</v>
      </c>
      <c r="N118" s="262" t="s">
        <v>47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162</v>
      </c>
      <c r="AT118" s="224" t="s">
        <v>158</v>
      </c>
      <c r="AU118" s="224" t="s">
        <v>88</v>
      </c>
      <c r="AY118" s="18" t="s">
        <v>144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88</v>
      </c>
      <c r="BK118" s="225">
        <f>ROUND(I118*H118,2)</f>
        <v>0</v>
      </c>
      <c r="BL118" s="18" t="s">
        <v>151</v>
      </c>
      <c r="BM118" s="224" t="s">
        <v>184</v>
      </c>
    </row>
    <row r="119" s="14" customFormat="1">
      <c r="A119" s="14"/>
      <c r="B119" s="242"/>
      <c r="C119" s="243"/>
      <c r="D119" s="233" t="s">
        <v>155</v>
      </c>
      <c r="E119" s="244" t="s">
        <v>28</v>
      </c>
      <c r="F119" s="245" t="s">
        <v>185</v>
      </c>
      <c r="G119" s="243"/>
      <c r="H119" s="246">
        <v>48</v>
      </c>
      <c r="I119" s="247"/>
      <c r="J119" s="243"/>
      <c r="K119" s="243"/>
      <c r="L119" s="248"/>
      <c r="M119" s="249"/>
      <c r="N119" s="250"/>
      <c r="O119" s="250"/>
      <c r="P119" s="250"/>
      <c r="Q119" s="250"/>
      <c r="R119" s="250"/>
      <c r="S119" s="250"/>
      <c r="T119" s="251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2" t="s">
        <v>155</v>
      </c>
      <c r="AU119" s="252" t="s">
        <v>88</v>
      </c>
      <c r="AV119" s="14" t="s">
        <v>88</v>
      </c>
      <c r="AW119" s="14" t="s">
        <v>35</v>
      </c>
      <c r="AX119" s="14" t="s">
        <v>82</v>
      </c>
      <c r="AY119" s="252" t="s">
        <v>144</v>
      </c>
    </row>
    <row r="120" s="2" customFormat="1" ht="16.5" customHeight="1">
      <c r="A120" s="39"/>
      <c r="B120" s="40"/>
      <c r="C120" s="253" t="s">
        <v>186</v>
      </c>
      <c r="D120" s="253" t="s">
        <v>158</v>
      </c>
      <c r="E120" s="254" t="s">
        <v>187</v>
      </c>
      <c r="F120" s="255" t="s">
        <v>188</v>
      </c>
      <c r="G120" s="256" t="s">
        <v>149</v>
      </c>
      <c r="H120" s="257">
        <v>48</v>
      </c>
      <c r="I120" s="258"/>
      <c r="J120" s="259">
        <f>ROUND(I120*H120,2)</f>
        <v>0</v>
      </c>
      <c r="K120" s="255" t="s">
        <v>28</v>
      </c>
      <c r="L120" s="260"/>
      <c r="M120" s="261" t="s">
        <v>28</v>
      </c>
      <c r="N120" s="262" t="s">
        <v>47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162</v>
      </c>
      <c r="AT120" s="224" t="s">
        <v>158</v>
      </c>
      <c r="AU120" s="224" t="s">
        <v>88</v>
      </c>
      <c r="AY120" s="18" t="s">
        <v>144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88</v>
      </c>
      <c r="BK120" s="225">
        <f>ROUND(I120*H120,2)</f>
        <v>0</v>
      </c>
      <c r="BL120" s="18" t="s">
        <v>151</v>
      </c>
      <c r="BM120" s="224" t="s">
        <v>189</v>
      </c>
    </row>
    <row r="121" s="14" customFormat="1">
      <c r="A121" s="14"/>
      <c r="B121" s="242"/>
      <c r="C121" s="243"/>
      <c r="D121" s="233" t="s">
        <v>155</v>
      </c>
      <c r="E121" s="244" t="s">
        <v>28</v>
      </c>
      <c r="F121" s="245" t="s">
        <v>185</v>
      </c>
      <c r="G121" s="243"/>
      <c r="H121" s="246">
        <v>48</v>
      </c>
      <c r="I121" s="247"/>
      <c r="J121" s="243"/>
      <c r="K121" s="243"/>
      <c r="L121" s="248"/>
      <c r="M121" s="249"/>
      <c r="N121" s="250"/>
      <c r="O121" s="250"/>
      <c r="P121" s="250"/>
      <c r="Q121" s="250"/>
      <c r="R121" s="250"/>
      <c r="S121" s="250"/>
      <c r="T121" s="251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2" t="s">
        <v>155</v>
      </c>
      <c r="AU121" s="252" t="s">
        <v>88</v>
      </c>
      <c r="AV121" s="14" t="s">
        <v>88</v>
      </c>
      <c r="AW121" s="14" t="s">
        <v>35</v>
      </c>
      <c r="AX121" s="14" t="s">
        <v>82</v>
      </c>
      <c r="AY121" s="252" t="s">
        <v>144</v>
      </c>
    </row>
    <row r="122" s="2" customFormat="1" ht="16.5" customHeight="1">
      <c r="A122" s="39"/>
      <c r="B122" s="40"/>
      <c r="C122" s="253" t="s">
        <v>162</v>
      </c>
      <c r="D122" s="253" t="s">
        <v>158</v>
      </c>
      <c r="E122" s="254" t="s">
        <v>190</v>
      </c>
      <c r="F122" s="255" t="s">
        <v>191</v>
      </c>
      <c r="G122" s="256" t="s">
        <v>149</v>
      </c>
      <c r="H122" s="257">
        <v>24</v>
      </c>
      <c r="I122" s="258"/>
      <c r="J122" s="259">
        <f>ROUND(I122*H122,2)</f>
        <v>0</v>
      </c>
      <c r="K122" s="255" t="s">
        <v>28</v>
      </c>
      <c r="L122" s="260"/>
      <c r="M122" s="261" t="s">
        <v>28</v>
      </c>
      <c r="N122" s="262" t="s">
        <v>47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162</v>
      </c>
      <c r="AT122" s="224" t="s">
        <v>158</v>
      </c>
      <c r="AU122" s="224" t="s">
        <v>88</v>
      </c>
      <c r="AY122" s="18" t="s">
        <v>144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88</v>
      </c>
      <c r="BK122" s="225">
        <f>ROUND(I122*H122,2)</f>
        <v>0</v>
      </c>
      <c r="BL122" s="18" t="s">
        <v>151</v>
      </c>
      <c r="BM122" s="224" t="s">
        <v>192</v>
      </c>
    </row>
    <row r="123" s="2" customFormat="1" ht="24.15" customHeight="1">
      <c r="A123" s="39"/>
      <c r="B123" s="40"/>
      <c r="C123" s="213" t="s">
        <v>193</v>
      </c>
      <c r="D123" s="213" t="s">
        <v>146</v>
      </c>
      <c r="E123" s="214" t="s">
        <v>194</v>
      </c>
      <c r="F123" s="215" t="s">
        <v>195</v>
      </c>
      <c r="G123" s="216" t="s">
        <v>149</v>
      </c>
      <c r="H123" s="217">
        <v>2</v>
      </c>
      <c r="I123" s="218"/>
      <c r="J123" s="219">
        <f>ROUND(I123*H123,2)</f>
        <v>0</v>
      </c>
      <c r="K123" s="215" t="s">
        <v>150</v>
      </c>
      <c r="L123" s="45"/>
      <c r="M123" s="220" t="s">
        <v>28</v>
      </c>
      <c r="N123" s="221" t="s">
        <v>47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151</v>
      </c>
      <c r="AT123" s="224" t="s">
        <v>146</v>
      </c>
      <c r="AU123" s="224" t="s">
        <v>88</v>
      </c>
      <c r="AY123" s="18" t="s">
        <v>144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88</v>
      </c>
      <c r="BK123" s="225">
        <f>ROUND(I123*H123,2)</f>
        <v>0</v>
      </c>
      <c r="BL123" s="18" t="s">
        <v>151</v>
      </c>
      <c r="BM123" s="224" t="s">
        <v>196</v>
      </c>
    </row>
    <row r="124" s="2" customFormat="1">
      <c r="A124" s="39"/>
      <c r="B124" s="40"/>
      <c r="C124" s="41"/>
      <c r="D124" s="226" t="s">
        <v>153</v>
      </c>
      <c r="E124" s="41"/>
      <c r="F124" s="227" t="s">
        <v>197</v>
      </c>
      <c r="G124" s="41"/>
      <c r="H124" s="41"/>
      <c r="I124" s="228"/>
      <c r="J124" s="41"/>
      <c r="K124" s="41"/>
      <c r="L124" s="45"/>
      <c r="M124" s="229"/>
      <c r="N124" s="230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153</v>
      </c>
      <c r="AU124" s="18" t="s">
        <v>88</v>
      </c>
    </row>
    <row r="125" s="13" customFormat="1">
      <c r="A125" s="13"/>
      <c r="B125" s="231"/>
      <c r="C125" s="232"/>
      <c r="D125" s="233" t="s">
        <v>155</v>
      </c>
      <c r="E125" s="234" t="s">
        <v>28</v>
      </c>
      <c r="F125" s="235" t="s">
        <v>198</v>
      </c>
      <c r="G125" s="232"/>
      <c r="H125" s="234" t="s">
        <v>28</v>
      </c>
      <c r="I125" s="236"/>
      <c r="J125" s="232"/>
      <c r="K125" s="232"/>
      <c r="L125" s="237"/>
      <c r="M125" s="238"/>
      <c r="N125" s="239"/>
      <c r="O125" s="239"/>
      <c r="P125" s="239"/>
      <c r="Q125" s="239"/>
      <c r="R125" s="239"/>
      <c r="S125" s="239"/>
      <c r="T125" s="24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1" t="s">
        <v>155</v>
      </c>
      <c r="AU125" s="241" t="s">
        <v>88</v>
      </c>
      <c r="AV125" s="13" t="s">
        <v>82</v>
      </c>
      <c r="AW125" s="13" t="s">
        <v>35</v>
      </c>
      <c r="AX125" s="13" t="s">
        <v>75</v>
      </c>
      <c r="AY125" s="241" t="s">
        <v>144</v>
      </c>
    </row>
    <row r="126" s="14" customFormat="1">
      <c r="A126" s="14"/>
      <c r="B126" s="242"/>
      <c r="C126" s="243"/>
      <c r="D126" s="233" t="s">
        <v>155</v>
      </c>
      <c r="E126" s="244" t="s">
        <v>28</v>
      </c>
      <c r="F126" s="245" t="s">
        <v>199</v>
      </c>
      <c r="G126" s="243"/>
      <c r="H126" s="246">
        <v>2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2" t="s">
        <v>155</v>
      </c>
      <c r="AU126" s="252" t="s">
        <v>88</v>
      </c>
      <c r="AV126" s="14" t="s">
        <v>88</v>
      </c>
      <c r="AW126" s="14" t="s">
        <v>35</v>
      </c>
      <c r="AX126" s="14" t="s">
        <v>82</v>
      </c>
      <c r="AY126" s="252" t="s">
        <v>144</v>
      </c>
    </row>
    <row r="127" s="2" customFormat="1" ht="24.15" customHeight="1">
      <c r="A127" s="39"/>
      <c r="B127" s="40"/>
      <c r="C127" s="213" t="s">
        <v>200</v>
      </c>
      <c r="D127" s="213" t="s">
        <v>146</v>
      </c>
      <c r="E127" s="214" t="s">
        <v>201</v>
      </c>
      <c r="F127" s="215" t="s">
        <v>202</v>
      </c>
      <c r="G127" s="216" t="s">
        <v>149</v>
      </c>
      <c r="H127" s="217">
        <v>2</v>
      </c>
      <c r="I127" s="218"/>
      <c r="J127" s="219">
        <f>ROUND(I127*H127,2)</f>
        <v>0</v>
      </c>
      <c r="K127" s="215" t="s">
        <v>150</v>
      </c>
      <c r="L127" s="45"/>
      <c r="M127" s="220" t="s">
        <v>28</v>
      </c>
      <c r="N127" s="221" t="s">
        <v>47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151</v>
      </c>
      <c r="AT127" s="224" t="s">
        <v>146</v>
      </c>
      <c r="AU127" s="224" t="s">
        <v>88</v>
      </c>
      <c r="AY127" s="18" t="s">
        <v>144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88</v>
      </c>
      <c r="BK127" s="225">
        <f>ROUND(I127*H127,2)</f>
        <v>0</v>
      </c>
      <c r="BL127" s="18" t="s">
        <v>151</v>
      </c>
      <c r="BM127" s="224" t="s">
        <v>203</v>
      </c>
    </row>
    <row r="128" s="2" customFormat="1">
      <c r="A128" s="39"/>
      <c r="B128" s="40"/>
      <c r="C128" s="41"/>
      <c r="D128" s="226" t="s">
        <v>153</v>
      </c>
      <c r="E128" s="41"/>
      <c r="F128" s="227" t="s">
        <v>204</v>
      </c>
      <c r="G128" s="41"/>
      <c r="H128" s="41"/>
      <c r="I128" s="228"/>
      <c r="J128" s="41"/>
      <c r="K128" s="41"/>
      <c r="L128" s="45"/>
      <c r="M128" s="229"/>
      <c r="N128" s="230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153</v>
      </c>
      <c r="AU128" s="18" t="s">
        <v>88</v>
      </c>
    </row>
    <row r="129" s="13" customFormat="1">
      <c r="A129" s="13"/>
      <c r="B129" s="231"/>
      <c r="C129" s="232"/>
      <c r="D129" s="233" t="s">
        <v>155</v>
      </c>
      <c r="E129" s="234" t="s">
        <v>28</v>
      </c>
      <c r="F129" s="235" t="s">
        <v>205</v>
      </c>
      <c r="G129" s="232"/>
      <c r="H129" s="234" t="s">
        <v>28</v>
      </c>
      <c r="I129" s="236"/>
      <c r="J129" s="232"/>
      <c r="K129" s="232"/>
      <c r="L129" s="237"/>
      <c r="M129" s="238"/>
      <c r="N129" s="239"/>
      <c r="O129" s="239"/>
      <c r="P129" s="239"/>
      <c r="Q129" s="239"/>
      <c r="R129" s="239"/>
      <c r="S129" s="239"/>
      <c r="T129" s="24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1" t="s">
        <v>155</v>
      </c>
      <c r="AU129" s="241" t="s">
        <v>88</v>
      </c>
      <c r="AV129" s="13" t="s">
        <v>82</v>
      </c>
      <c r="AW129" s="13" t="s">
        <v>35</v>
      </c>
      <c r="AX129" s="13" t="s">
        <v>75</v>
      </c>
      <c r="AY129" s="241" t="s">
        <v>144</v>
      </c>
    </row>
    <row r="130" s="14" customFormat="1">
      <c r="A130" s="14"/>
      <c r="B130" s="242"/>
      <c r="C130" s="243"/>
      <c r="D130" s="233" t="s">
        <v>155</v>
      </c>
      <c r="E130" s="244" t="s">
        <v>28</v>
      </c>
      <c r="F130" s="245" t="s">
        <v>206</v>
      </c>
      <c r="G130" s="243"/>
      <c r="H130" s="246">
        <v>2</v>
      </c>
      <c r="I130" s="247"/>
      <c r="J130" s="243"/>
      <c r="K130" s="243"/>
      <c r="L130" s="248"/>
      <c r="M130" s="249"/>
      <c r="N130" s="250"/>
      <c r="O130" s="250"/>
      <c r="P130" s="250"/>
      <c r="Q130" s="250"/>
      <c r="R130" s="250"/>
      <c r="S130" s="250"/>
      <c r="T130" s="251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2" t="s">
        <v>155</v>
      </c>
      <c r="AU130" s="252" t="s">
        <v>88</v>
      </c>
      <c r="AV130" s="14" t="s">
        <v>88</v>
      </c>
      <c r="AW130" s="14" t="s">
        <v>35</v>
      </c>
      <c r="AX130" s="14" t="s">
        <v>82</v>
      </c>
      <c r="AY130" s="252" t="s">
        <v>144</v>
      </c>
    </row>
    <row r="131" s="2" customFormat="1" ht="24.15" customHeight="1">
      <c r="A131" s="39"/>
      <c r="B131" s="40"/>
      <c r="C131" s="213" t="s">
        <v>207</v>
      </c>
      <c r="D131" s="213" t="s">
        <v>146</v>
      </c>
      <c r="E131" s="214" t="s">
        <v>208</v>
      </c>
      <c r="F131" s="215" t="s">
        <v>209</v>
      </c>
      <c r="G131" s="216" t="s">
        <v>149</v>
      </c>
      <c r="H131" s="217">
        <v>35</v>
      </c>
      <c r="I131" s="218"/>
      <c r="J131" s="219">
        <f>ROUND(I131*H131,2)</f>
        <v>0</v>
      </c>
      <c r="K131" s="215" t="s">
        <v>150</v>
      </c>
      <c r="L131" s="45"/>
      <c r="M131" s="220" t="s">
        <v>28</v>
      </c>
      <c r="N131" s="221" t="s">
        <v>47</v>
      </c>
      <c r="O131" s="85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151</v>
      </c>
      <c r="AT131" s="224" t="s">
        <v>146</v>
      </c>
      <c r="AU131" s="224" t="s">
        <v>88</v>
      </c>
      <c r="AY131" s="18" t="s">
        <v>144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88</v>
      </c>
      <c r="BK131" s="225">
        <f>ROUND(I131*H131,2)</f>
        <v>0</v>
      </c>
      <c r="BL131" s="18" t="s">
        <v>151</v>
      </c>
      <c r="BM131" s="224" t="s">
        <v>210</v>
      </c>
    </row>
    <row r="132" s="2" customFormat="1">
      <c r="A132" s="39"/>
      <c r="B132" s="40"/>
      <c r="C132" s="41"/>
      <c r="D132" s="226" t="s">
        <v>153</v>
      </c>
      <c r="E132" s="41"/>
      <c r="F132" s="227" t="s">
        <v>211</v>
      </c>
      <c r="G132" s="41"/>
      <c r="H132" s="41"/>
      <c r="I132" s="228"/>
      <c r="J132" s="41"/>
      <c r="K132" s="41"/>
      <c r="L132" s="45"/>
      <c r="M132" s="229"/>
      <c r="N132" s="23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153</v>
      </c>
      <c r="AU132" s="18" t="s">
        <v>88</v>
      </c>
    </row>
    <row r="133" s="13" customFormat="1">
      <c r="A133" s="13"/>
      <c r="B133" s="231"/>
      <c r="C133" s="232"/>
      <c r="D133" s="233" t="s">
        <v>155</v>
      </c>
      <c r="E133" s="234" t="s">
        <v>28</v>
      </c>
      <c r="F133" s="235" t="s">
        <v>156</v>
      </c>
      <c r="G133" s="232"/>
      <c r="H133" s="234" t="s">
        <v>28</v>
      </c>
      <c r="I133" s="236"/>
      <c r="J133" s="232"/>
      <c r="K133" s="232"/>
      <c r="L133" s="237"/>
      <c r="M133" s="238"/>
      <c r="N133" s="239"/>
      <c r="O133" s="239"/>
      <c r="P133" s="239"/>
      <c r="Q133" s="239"/>
      <c r="R133" s="239"/>
      <c r="S133" s="239"/>
      <c r="T133" s="24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1" t="s">
        <v>155</v>
      </c>
      <c r="AU133" s="241" t="s">
        <v>88</v>
      </c>
      <c r="AV133" s="13" t="s">
        <v>82</v>
      </c>
      <c r="AW133" s="13" t="s">
        <v>35</v>
      </c>
      <c r="AX133" s="13" t="s">
        <v>75</v>
      </c>
      <c r="AY133" s="241" t="s">
        <v>144</v>
      </c>
    </row>
    <row r="134" s="14" customFormat="1">
      <c r="A134" s="14"/>
      <c r="B134" s="242"/>
      <c r="C134" s="243"/>
      <c r="D134" s="233" t="s">
        <v>155</v>
      </c>
      <c r="E134" s="244" t="s">
        <v>28</v>
      </c>
      <c r="F134" s="245" t="s">
        <v>212</v>
      </c>
      <c r="G134" s="243"/>
      <c r="H134" s="246">
        <v>35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2" t="s">
        <v>155</v>
      </c>
      <c r="AU134" s="252" t="s">
        <v>88</v>
      </c>
      <c r="AV134" s="14" t="s">
        <v>88</v>
      </c>
      <c r="AW134" s="14" t="s">
        <v>35</v>
      </c>
      <c r="AX134" s="14" t="s">
        <v>82</v>
      </c>
      <c r="AY134" s="252" t="s">
        <v>144</v>
      </c>
    </row>
    <row r="135" s="2" customFormat="1" ht="21.75" customHeight="1">
      <c r="A135" s="39"/>
      <c r="B135" s="40"/>
      <c r="C135" s="213" t="s">
        <v>21</v>
      </c>
      <c r="D135" s="213" t="s">
        <v>146</v>
      </c>
      <c r="E135" s="214" t="s">
        <v>213</v>
      </c>
      <c r="F135" s="215" t="s">
        <v>214</v>
      </c>
      <c r="G135" s="216" t="s">
        <v>149</v>
      </c>
      <c r="H135" s="217">
        <v>75</v>
      </c>
      <c r="I135" s="218"/>
      <c r="J135" s="219">
        <f>ROUND(I135*H135,2)</f>
        <v>0</v>
      </c>
      <c r="K135" s="215" t="s">
        <v>150</v>
      </c>
      <c r="L135" s="45"/>
      <c r="M135" s="220" t="s">
        <v>28</v>
      </c>
      <c r="N135" s="221" t="s">
        <v>47</v>
      </c>
      <c r="O135" s="85"/>
      <c r="P135" s="222">
        <f>O135*H135</f>
        <v>0</v>
      </c>
      <c r="Q135" s="222">
        <v>0.00093999999999999997</v>
      </c>
      <c r="R135" s="222">
        <f>Q135*H135</f>
        <v>0.070499999999999993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151</v>
      </c>
      <c r="AT135" s="224" t="s">
        <v>146</v>
      </c>
      <c r="AU135" s="224" t="s">
        <v>88</v>
      </c>
      <c r="AY135" s="18" t="s">
        <v>144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88</v>
      </c>
      <c r="BK135" s="225">
        <f>ROUND(I135*H135,2)</f>
        <v>0</v>
      </c>
      <c r="BL135" s="18" t="s">
        <v>151</v>
      </c>
      <c r="BM135" s="224" t="s">
        <v>215</v>
      </c>
    </row>
    <row r="136" s="2" customFormat="1">
      <c r="A136" s="39"/>
      <c r="B136" s="40"/>
      <c r="C136" s="41"/>
      <c r="D136" s="226" t="s">
        <v>153</v>
      </c>
      <c r="E136" s="41"/>
      <c r="F136" s="227" t="s">
        <v>216</v>
      </c>
      <c r="G136" s="41"/>
      <c r="H136" s="41"/>
      <c r="I136" s="228"/>
      <c r="J136" s="41"/>
      <c r="K136" s="41"/>
      <c r="L136" s="45"/>
      <c r="M136" s="229"/>
      <c r="N136" s="230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153</v>
      </c>
      <c r="AU136" s="18" t="s">
        <v>88</v>
      </c>
    </row>
    <row r="137" s="2" customFormat="1" ht="16.5" customHeight="1">
      <c r="A137" s="39"/>
      <c r="B137" s="40"/>
      <c r="C137" s="213" t="s">
        <v>217</v>
      </c>
      <c r="D137" s="213" t="s">
        <v>146</v>
      </c>
      <c r="E137" s="214" t="s">
        <v>218</v>
      </c>
      <c r="F137" s="215" t="s">
        <v>219</v>
      </c>
      <c r="G137" s="216" t="s">
        <v>149</v>
      </c>
      <c r="H137" s="217">
        <v>24</v>
      </c>
      <c r="I137" s="218"/>
      <c r="J137" s="219">
        <f>ROUND(I137*H137,2)</f>
        <v>0</v>
      </c>
      <c r="K137" s="215" t="s">
        <v>28</v>
      </c>
      <c r="L137" s="45"/>
      <c r="M137" s="220" t="s">
        <v>28</v>
      </c>
      <c r="N137" s="221" t="s">
        <v>47</v>
      </c>
      <c r="O137" s="85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220</v>
      </c>
      <c r="AT137" s="224" t="s">
        <v>146</v>
      </c>
      <c r="AU137" s="224" t="s">
        <v>88</v>
      </c>
      <c r="AY137" s="18" t="s">
        <v>144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88</v>
      </c>
      <c r="BK137" s="225">
        <f>ROUND(I137*H137,2)</f>
        <v>0</v>
      </c>
      <c r="BL137" s="18" t="s">
        <v>220</v>
      </c>
      <c r="BM137" s="224" t="s">
        <v>221</v>
      </c>
    </row>
    <row r="138" s="12" customFormat="1" ht="22.8" customHeight="1">
      <c r="A138" s="12"/>
      <c r="B138" s="197"/>
      <c r="C138" s="198"/>
      <c r="D138" s="199" t="s">
        <v>74</v>
      </c>
      <c r="E138" s="211" t="s">
        <v>151</v>
      </c>
      <c r="F138" s="211" t="s">
        <v>222</v>
      </c>
      <c r="G138" s="198"/>
      <c r="H138" s="198"/>
      <c r="I138" s="201"/>
      <c r="J138" s="212">
        <f>BK138</f>
        <v>0</v>
      </c>
      <c r="K138" s="198"/>
      <c r="L138" s="203"/>
      <c r="M138" s="204"/>
      <c r="N138" s="205"/>
      <c r="O138" s="205"/>
      <c r="P138" s="206">
        <f>SUM(P139:P148)</f>
        <v>0</v>
      </c>
      <c r="Q138" s="205"/>
      <c r="R138" s="206">
        <f>SUM(R139:R148)</f>
        <v>0.88374554399999994</v>
      </c>
      <c r="S138" s="205"/>
      <c r="T138" s="207">
        <f>SUM(T139:T148)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8" t="s">
        <v>82</v>
      </c>
      <c r="AT138" s="209" t="s">
        <v>74</v>
      </c>
      <c r="AU138" s="209" t="s">
        <v>82</v>
      </c>
      <c r="AY138" s="208" t="s">
        <v>144</v>
      </c>
      <c r="BK138" s="210">
        <f>SUM(BK139:BK148)</f>
        <v>0</v>
      </c>
    </row>
    <row r="139" s="2" customFormat="1" ht="16.5" customHeight="1">
      <c r="A139" s="39"/>
      <c r="B139" s="40"/>
      <c r="C139" s="213" t="s">
        <v>223</v>
      </c>
      <c r="D139" s="213" t="s">
        <v>146</v>
      </c>
      <c r="E139" s="214" t="s">
        <v>224</v>
      </c>
      <c r="F139" s="215" t="s">
        <v>225</v>
      </c>
      <c r="G139" s="216" t="s">
        <v>161</v>
      </c>
      <c r="H139" s="217">
        <v>0.35999999999999999</v>
      </c>
      <c r="I139" s="218"/>
      <c r="J139" s="219">
        <f>ROUND(I139*H139,2)</f>
        <v>0</v>
      </c>
      <c r="K139" s="215" t="s">
        <v>150</v>
      </c>
      <c r="L139" s="45"/>
      <c r="M139" s="220" t="s">
        <v>28</v>
      </c>
      <c r="N139" s="221" t="s">
        <v>47</v>
      </c>
      <c r="O139" s="85"/>
      <c r="P139" s="222">
        <f>O139*H139</f>
        <v>0</v>
      </c>
      <c r="Q139" s="222">
        <v>2.3011249999999999</v>
      </c>
      <c r="R139" s="222">
        <f>Q139*H139</f>
        <v>0.82840499999999995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151</v>
      </c>
      <c r="AT139" s="224" t="s">
        <v>146</v>
      </c>
      <c r="AU139" s="224" t="s">
        <v>88</v>
      </c>
      <c r="AY139" s="18" t="s">
        <v>144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88</v>
      </c>
      <c r="BK139" s="225">
        <f>ROUND(I139*H139,2)</f>
        <v>0</v>
      </c>
      <c r="BL139" s="18" t="s">
        <v>151</v>
      </c>
      <c r="BM139" s="224" t="s">
        <v>226</v>
      </c>
    </row>
    <row r="140" s="2" customFormat="1">
      <c r="A140" s="39"/>
      <c r="B140" s="40"/>
      <c r="C140" s="41"/>
      <c r="D140" s="226" t="s">
        <v>153</v>
      </c>
      <c r="E140" s="41"/>
      <c r="F140" s="227" t="s">
        <v>227</v>
      </c>
      <c r="G140" s="41"/>
      <c r="H140" s="41"/>
      <c r="I140" s="228"/>
      <c r="J140" s="41"/>
      <c r="K140" s="41"/>
      <c r="L140" s="45"/>
      <c r="M140" s="229"/>
      <c r="N140" s="230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153</v>
      </c>
      <c r="AU140" s="18" t="s">
        <v>88</v>
      </c>
    </row>
    <row r="141" s="13" customFormat="1">
      <c r="A141" s="13"/>
      <c r="B141" s="231"/>
      <c r="C141" s="232"/>
      <c r="D141" s="233" t="s">
        <v>155</v>
      </c>
      <c r="E141" s="234" t="s">
        <v>28</v>
      </c>
      <c r="F141" s="235" t="s">
        <v>228</v>
      </c>
      <c r="G141" s="232"/>
      <c r="H141" s="234" t="s">
        <v>28</v>
      </c>
      <c r="I141" s="236"/>
      <c r="J141" s="232"/>
      <c r="K141" s="232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155</v>
      </c>
      <c r="AU141" s="241" t="s">
        <v>88</v>
      </c>
      <c r="AV141" s="13" t="s">
        <v>82</v>
      </c>
      <c r="AW141" s="13" t="s">
        <v>35</v>
      </c>
      <c r="AX141" s="13" t="s">
        <v>75</v>
      </c>
      <c r="AY141" s="241" t="s">
        <v>144</v>
      </c>
    </row>
    <row r="142" s="14" customFormat="1">
      <c r="A142" s="14"/>
      <c r="B142" s="242"/>
      <c r="C142" s="243"/>
      <c r="D142" s="233" t="s">
        <v>155</v>
      </c>
      <c r="E142" s="244" t="s">
        <v>28</v>
      </c>
      <c r="F142" s="245" t="s">
        <v>229</v>
      </c>
      <c r="G142" s="243"/>
      <c r="H142" s="246">
        <v>0.35999999999999999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155</v>
      </c>
      <c r="AU142" s="252" t="s">
        <v>88</v>
      </c>
      <c r="AV142" s="14" t="s">
        <v>88</v>
      </c>
      <c r="AW142" s="14" t="s">
        <v>35</v>
      </c>
      <c r="AX142" s="14" t="s">
        <v>82</v>
      </c>
      <c r="AY142" s="252" t="s">
        <v>144</v>
      </c>
    </row>
    <row r="143" s="2" customFormat="1" ht="16.5" customHeight="1">
      <c r="A143" s="39"/>
      <c r="B143" s="40"/>
      <c r="C143" s="213" t="s">
        <v>8</v>
      </c>
      <c r="D143" s="213" t="s">
        <v>146</v>
      </c>
      <c r="E143" s="214" t="s">
        <v>230</v>
      </c>
      <c r="F143" s="215" t="s">
        <v>231</v>
      </c>
      <c r="G143" s="216" t="s">
        <v>232</v>
      </c>
      <c r="H143" s="217">
        <v>9.5999999999999996</v>
      </c>
      <c r="I143" s="218"/>
      <c r="J143" s="219">
        <f>ROUND(I143*H143,2)</f>
        <v>0</v>
      </c>
      <c r="K143" s="215" t="s">
        <v>150</v>
      </c>
      <c r="L143" s="45"/>
      <c r="M143" s="220" t="s">
        <v>28</v>
      </c>
      <c r="N143" s="221" t="s">
        <v>47</v>
      </c>
      <c r="O143" s="85"/>
      <c r="P143" s="222">
        <f>O143*H143</f>
        <v>0</v>
      </c>
      <c r="Q143" s="222">
        <v>0.0057646399999999997</v>
      </c>
      <c r="R143" s="222">
        <f>Q143*H143</f>
        <v>0.055340543999999998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151</v>
      </c>
      <c r="AT143" s="224" t="s">
        <v>146</v>
      </c>
      <c r="AU143" s="224" t="s">
        <v>88</v>
      </c>
      <c r="AY143" s="18" t="s">
        <v>144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88</v>
      </c>
      <c r="BK143" s="225">
        <f>ROUND(I143*H143,2)</f>
        <v>0</v>
      </c>
      <c r="BL143" s="18" t="s">
        <v>151</v>
      </c>
      <c r="BM143" s="224" t="s">
        <v>233</v>
      </c>
    </row>
    <row r="144" s="2" customFormat="1">
      <c r="A144" s="39"/>
      <c r="B144" s="40"/>
      <c r="C144" s="41"/>
      <c r="D144" s="226" t="s">
        <v>153</v>
      </c>
      <c r="E144" s="41"/>
      <c r="F144" s="227" t="s">
        <v>234</v>
      </c>
      <c r="G144" s="41"/>
      <c r="H144" s="41"/>
      <c r="I144" s="228"/>
      <c r="J144" s="41"/>
      <c r="K144" s="41"/>
      <c r="L144" s="45"/>
      <c r="M144" s="229"/>
      <c r="N144" s="23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153</v>
      </c>
      <c r="AU144" s="18" t="s">
        <v>88</v>
      </c>
    </row>
    <row r="145" s="13" customFormat="1">
      <c r="A145" s="13"/>
      <c r="B145" s="231"/>
      <c r="C145" s="232"/>
      <c r="D145" s="233" t="s">
        <v>155</v>
      </c>
      <c r="E145" s="234" t="s">
        <v>28</v>
      </c>
      <c r="F145" s="235" t="s">
        <v>228</v>
      </c>
      <c r="G145" s="232"/>
      <c r="H145" s="234" t="s">
        <v>28</v>
      </c>
      <c r="I145" s="236"/>
      <c r="J145" s="232"/>
      <c r="K145" s="232"/>
      <c r="L145" s="237"/>
      <c r="M145" s="238"/>
      <c r="N145" s="239"/>
      <c r="O145" s="239"/>
      <c r="P145" s="239"/>
      <c r="Q145" s="239"/>
      <c r="R145" s="239"/>
      <c r="S145" s="239"/>
      <c r="T145" s="24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1" t="s">
        <v>155</v>
      </c>
      <c r="AU145" s="241" t="s">
        <v>88</v>
      </c>
      <c r="AV145" s="13" t="s">
        <v>82</v>
      </c>
      <c r="AW145" s="13" t="s">
        <v>35</v>
      </c>
      <c r="AX145" s="13" t="s">
        <v>75</v>
      </c>
      <c r="AY145" s="241" t="s">
        <v>144</v>
      </c>
    </row>
    <row r="146" s="14" customFormat="1">
      <c r="A146" s="14"/>
      <c r="B146" s="242"/>
      <c r="C146" s="243"/>
      <c r="D146" s="233" t="s">
        <v>155</v>
      </c>
      <c r="E146" s="244" t="s">
        <v>28</v>
      </c>
      <c r="F146" s="245" t="s">
        <v>235</v>
      </c>
      <c r="G146" s="243"/>
      <c r="H146" s="246">
        <v>9.5999999999999996</v>
      </c>
      <c r="I146" s="247"/>
      <c r="J146" s="243"/>
      <c r="K146" s="243"/>
      <c r="L146" s="248"/>
      <c r="M146" s="249"/>
      <c r="N146" s="250"/>
      <c r="O146" s="250"/>
      <c r="P146" s="250"/>
      <c r="Q146" s="250"/>
      <c r="R146" s="250"/>
      <c r="S146" s="250"/>
      <c r="T146" s="25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2" t="s">
        <v>155</v>
      </c>
      <c r="AU146" s="252" t="s">
        <v>88</v>
      </c>
      <c r="AV146" s="14" t="s">
        <v>88</v>
      </c>
      <c r="AW146" s="14" t="s">
        <v>35</v>
      </c>
      <c r="AX146" s="14" t="s">
        <v>82</v>
      </c>
      <c r="AY146" s="252" t="s">
        <v>144</v>
      </c>
    </row>
    <row r="147" s="2" customFormat="1" ht="16.5" customHeight="1">
      <c r="A147" s="39"/>
      <c r="B147" s="40"/>
      <c r="C147" s="213" t="s">
        <v>220</v>
      </c>
      <c r="D147" s="213" t="s">
        <v>146</v>
      </c>
      <c r="E147" s="214" t="s">
        <v>236</v>
      </c>
      <c r="F147" s="215" t="s">
        <v>237</v>
      </c>
      <c r="G147" s="216" t="s">
        <v>232</v>
      </c>
      <c r="H147" s="217">
        <v>9.5999999999999996</v>
      </c>
      <c r="I147" s="218"/>
      <c r="J147" s="219">
        <f>ROUND(I147*H147,2)</f>
        <v>0</v>
      </c>
      <c r="K147" s="215" t="s">
        <v>150</v>
      </c>
      <c r="L147" s="45"/>
      <c r="M147" s="220" t="s">
        <v>28</v>
      </c>
      <c r="N147" s="221" t="s">
        <v>47</v>
      </c>
      <c r="O147" s="85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151</v>
      </c>
      <c r="AT147" s="224" t="s">
        <v>146</v>
      </c>
      <c r="AU147" s="224" t="s">
        <v>88</v>
      </c>
      <c r="AY147" s="18" t="s">
        <v>144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88</v>
      </c>
      <c r="BK147" s="225">
        <f>ROUND(I147*H147,2)</f>
        <v>0</v>
      </c>
      <c r="BL147" s="18" t="s">
        <v>151</v>
      </c>
      <c r="BM147" s="224" t="s">
        <v>238</v>
      </c>
    </row>
    <row r="148" s="2" customFormat="1">
      <c r="A148" s="39"/>
      <c r="B148" s="40"/>
      <c r="C148" s="41"/>
      <c r="D148" s="226" t="s">
        <v>153</v>
      </c>
      <c r="E148" s="41"/>
      <c r="F148" s="227" t="s">
        <v>239</v>
      </c>
      <c r="G148" s="41"/>
      <c r="H148" s="41"/>
      <c r="I148" s="228"/>
      <c r="J148" s="41"/>
      <c r="K148" s="41"/>
      <c r="L148" s="45"/>
      <c r="M148" s="229"/>
      <c r="N148" s="230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153</v>
      </c>
      <c r="AU148" s="18" t="s">
        <v>88</v>
      </c>
    </row>
    <row r="149" s="12" customFormat="1" ht="22.8" customHeight="1">
      <c r="A149" s="12"/>
      <c r="B149" s="197"/>
      <c r="C149" s="198"/>
      <c r="D149" s="199" t="s">
        <v>74</v>
      </c>
      <c r="E149" s="211" t="s">
        <v>181</v>
      </c>
      <c r="F149" s="211" t="s">
        <v>240</v>
      </c>
      <c r="G149" s="198"/>
      <c r="H149" s="198"/>
      <c r="I149" s="201"/>
      <c r="J149" s="212">
        <f>BK149</f>
        <v>0</v>
      </c>
      <c r="K149" s="198"/>
      <c r="L149" s="203"/>
      <c r="M149" s="204"/>
      <c r="N149" s="205"/>
      <c r="O149" s="205"/>
      <c r="P149" s="206">
        <f>SUM(P150:P161)</f>
        <v>0</v>
      </c>
      <c r="Q149" s="205"/>
      <c r="R149" s="206">
        <f>SUM(R150:R161)</f>
        <v>20.959551319999999</v>
      </c>
      <c r="S149" s="205"/>
      <c r="T149" s="207">
        <f>SUM(T150:T161)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8" t="s">
        <v>82</v>
      </c>
      <c r="AT149" s="209" t="s">
        <v>74</v>
      </c>
      <c r="AU149" s="209" t="s">
        <v>82</v>
      </c>
      <c r="AY149" s="208" t="s">
        <v>144</v>
      </c>
      <c r="BK149" s="210">
        <f>SUM(BK150:BK161)</f>
        <v>0</v>
      </c>
    </row>
    <row r="150" s="2" customFormat="1" ht="21.75" customHeight="1">
      <c r="A150" s="39"/>
      <c r="B150" s="40"/>
      <c r="C150" s="213" t="s">
        <v>241</v>
      </c>
      <c r="D150" s="213" t="s">
        <v>146</v>
      </c>
      <c r="E150" s="214" t="s">
        <v>242</v>
      </c>
      <c r="F150" s="215" t="s">
        <v>243</v>
      </c>
      <c r="G150" s="216" t="s">
        <v>161</v>
      </c>
      <c r="H150" s="217">
        <v>1.266</v>
      </c>
      <c r="I150" s="218"/>
      <c r="J150" s="219">
        <f>ROUND(I150*H150,2)</f>
        <v>0</v>
      </c>
      <c r="K150" s="215" t="s">
        <v>150</v>
      </c>
      <c r="L150" s="45"/>
      <c r="M150" s="220" t="s">
        <v>28</v>
      </c>
      <c r="N150" s="221" t="s">
        <v>47</v>
      </c>
      <c r="O150" s="85"/>
      <c r="P150" s="222">
        <f>O150*H150</f>
        <v>0</v>
      </c>
      <c r="Q150" s="222">
        <v>2.3010199999999998</v>
      </c>
      <c r="R150" s="222">
        <f>Q150*H150</f>
        <v>2.9130913199999999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151</v>
      </c>
      <c r="AT150" s="224" t="s">
        <v>146</v>
      </c>
      <c r="AU150" s="224" t="s">
        <v>88</v>
      </c>
      <c r="AY150" s="18" t="s">
        <v>144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88</v>
      </c>
      <c r="BK150" s="225">
        <f>ROUND(I150*H150,2)</f>
        <v>0</v>
      </c>
      <c r="BL150" s="18" t="s">
        <v>151</v>
      </c>
      <c r="BM150" s="224" t="s">
        <v>244</v>
      </c>
    </row>
    <row r="151" s="2" customFormat="1">
      <c r="A151" s="39"/>
      <c r="B151" s="40"/>
      <c r="C151" s="41"/>
      <c r="D151" s="226" t="s">
        <v>153</v>
      </c>
      <c r="E151" s="41"/>
      <c r="F151" s="227" t="s">
        <v>245</v>
      </c>
      <c r="G151" s="41"/>
      <c r="H151" s="41"/>
      <c r="I151" s="228"/>
      <c r="J151" s="41"/>
      <c r="K151" s="41"/>
      <c r="L151" s="45"/>
      <c r="M151" s="229"/>
      <c r="N151" s="23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153</v>
      </c>
      <c r="AU151" s="18" t="s">
        <v>88</v>
      </c>
    </row>
    <row r="152" s="13" customFormat="1">
      <c r="A152" s="13"/>
      <c r="B152" s="231"/>
      <c r="C152" s="232"/>
      <c r="D152" s="233" t="s">
        <v>155</v>
      </c>
      <c r="E152" s="234" t="s">
        <v>28</v>
      </c>
      <c r="F152" s="235" t="s">
        <v>156</v>
      </c>
      <c r="G152" s="232"/>
      <c r="H152" s="234" t="s">
        <v>28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1" t="s">
        <v>155</v>
      </c>
      <c r="AU152" s="241" t="s">
        <v>88</v>
      </c>
      <c r="AV152" s="13" t="s">
        <v>82</v>
      </c>
      <c r="AW152" s="13" t="s">
        <v>35</v>
      </c>
      <c r="AX152" s="13" t="s">
        <v>75</v>
      </c>
      <c r="AY152" s="241" t="s">
        <v>144</v>
      </c>
    </row>
    <row r="153" s="14" customFormat="1">
      <c r="A153" s="14"/>
      <c r="B153" s="242"/>
      <c r="C153" s="243"/>
      <c r="D153" s="233" t="s">
        <v>155</v>
      </c>
      <c r="E153" s="244" t="s">
        <v>28</v>
      </c>
      <c r="F153" s="245" t="s">
        <v>246</v>
      </c>
      <c r="G153" s="243"/>
      <c r="H153" s="246">
        <v>1.266</v>
      </c>
      <c r="I153" s="247"/>
      <c r="J153" s="243"/>
      <c r="K153" s="243"/>
      <c r="L153" s="248"/>
      <c r="M153" s="249"/>
      <c r="N153" s="250"/>
      <c r="O153" s="250"/>
      <c r="P153" s="250"/>
      <c r="Q153" s="250"/>
      <c r="R153" s="250"/>
      <c r="S153" s="250"/>
      <c r="T153" s="25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2" t="s">
        <v>155</v>
      </c>
      <c r="AU153" s="252" t="s">
        <v>88</v>
      </c>
      <c r="AV153" s="14" t="s">
        <v>88</v>
      </c>
      <c r="AW153" s="14" t="s">
        <v>35</v>
      </c>
      <c r="AX153" s="14" t="s">
        <v>82</v>
      </c>
      <c r="AY153" s="252" t="s">
        <v>144</v>
      </c>
    </row>
    <row r="154" s="2" customFormat="1" ht="21.75" customHeight="1">
      <c r="A154" s="39"/>
      <c r="B154" s="40"/>
      <c r="C154" s="213" t="s">
        <v>247</v>
      </c>
      <c r="D154" s="213" t="s">
        <v>146</v>
      </c>
      <c r="E154" s="214" t="s">
        <v>248</v>
      </c>
      <c r="F154" s="215" t="s">
        <v>249</v>
      </c>
      <c r="G154" s="216" t="s">
        <v>161</v>
      </c>
      <c r="H154" s="217">
        <v>1.266</v>
      </c>
      <c r="I154" s="218"/>
      <c r="J154" s="219">
        <f>ROUND(I154*H154,2)</f>
        <v>0</v>
      </c>
      <c r="K154" s="215" t="s">
        <v>150</v>
      </c>
      <c r="L154" s="45"/>
      <c r="M154" s="220" t="s">
        <v>28</v>
      </c>
      <c r="N154" s="221" t="s">
        <v>47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151</v>
      </c>
      <c r="AT154" s="224" t="s">
        <v>146</v>
      </c>
      <c r="AU154" s="224" t="s">
        <v>88</v>
      </c>
      <c r="AY154" s="18" t="s">
        <v>144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88</v>
      </c>
      <c r="BK154" s="225">
        <f>ROUND(I154*H154,2)</f>
        <v>0</v>
      </c>
      <c r="BL154" s="18" t="s">
        <v>151</v>
      </c>
      <c r="BM154" s="224" t="s">
        <v>250</v>
      </c>
    </row>
    <row r="155" s="2" customFormat="1">
      <c r="A155" s="39"/>
      <c r="B155" s="40"/>
      <c r="C155" s="41"/>
      <c r="D155" s="226" t="s">
        <v>153</v>
      </c>
      <c r="E155" s="41"/>
      <c r="F155" s="227" t="s">
        <v>251</v>
      </c>
      <c r="G155" s="41"/>
      <c r="H155" s="41"/>
      <c r="I155" s="228"/>
      <c r="J155" s="41"/>
      <c r="K155" s="41"/>
      <c r="L155" s="45"/>
      <c r="M155" s="229"/>
      <c r="N155" s="23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153</v>
      </c>
      <c r="AU155" s="18" t="s">
        <v>88</v>
      </c>
    </row>
    <row r="156" s="2" customFormat="1" ht="21.75" customHeight="1">
      <c r="A156" s="39"/>
      <c r="B156" s="40"/>
      <c r="C156" s="213" t="s">
        <v>252</v>
      </c>
      <c r="D156" s="213" t="s">
        <v>146</v>
      </c>
      <c r="E156" s="214" t="s">
        <v>253</v>
      </c>
      <c r="F156" s="215" t="s">
        <v>254</v>
      </c>
      <c r="G156" s="216" t="s">
        <v>232</v>
      </c>
      <c r="H156" s="217">
        <v>146.59999999999999</v>
      </c>
      <c r="I156" s="218"/>
      <c r="J156" s="219">
        <f>ROUND(I156*H156,2)</f>
        <v>0</v>
      </c>
      <c r="K156" s="215" t="s">
        <v>150</v>
      </c>
      <c r="L156" s="45"/>
      <c r="M156" s="220" t="s">
        <v>28</v>
      </c>
      <c r="N156" s="221" t="s">
        <v>47</v>
      </c>
      <c r="O156" s="85"/>
      <c r="P156" s="222">
        <f>O156*H156</f>
        <v>0</v>
      </c>
      <c r="Q156" s="222">
        <v>0.1231</v>
      </c>
      <c r="R156" s="222">
        <f>Q156*H156</f>
        <v>18.04646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151</v>
      </c>
      <c r="AT156" s="224" t="s">
        <v>146</v>
      </c>
      <c r="AU156" s="224" t="s">
        <v>88</v>
      </c>
      <c r="AY156" s="18" t="s">
        <v>144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88</v>
      </c>
      <c r="BK156" s="225">
        <f>ROUND(I156*H156,2)</f>
        <v>0</v>
      </c>
      <c r="BL156" s="18" t="s">
        <v>151</v>
      </c>
      <c r="BM156" s="224" t="s">
        <v>255</v>
      </c>
    </row>
    <row r="157" s="2" customFormat="1">
      <c r="A157" s="39"/>
      <c r="B157" s="40"/>
      <c r="C157" s="41"/>
      <c r="D157" s="226" t="s">
        <v>153</v>
      </c>
      <c r="E157" s="41"/>
      <c r="F157" s="227" t="s">
        <v>256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153</v>
      </c>
      <c r="AU157" s="18" t="s">
        <v>88</v>
      </c>
    </row>
    <row r="158" s="13" customFormat="1">
      <c r="A158" s="13"/>
      <c r="B158" s="231"/>
      <c r="C158" s="232"/>
      <c r="D158" s="233" t="s">
        <v>155</v>
      </c>
      <c r="E158" s="234" t="s">
        <v>28</v>
      </c>
      <c r="F158" s="235" t="s">
        <v>257</v>
      </c>
      <c r="G158" s="232"/>
      <c r="H158" s="234" t="s">
        <v>28</v>
      </c>
      <c r="I158" s="236"/>
      <c r="J158" s="232"/>
      <c r="K158" s="232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155</v>
      </c>
      <c r="AU158" s="241" t="s">
        <v>88</v>
      </c>
      <c r="AV158" s="13" t="s">
        <v>82</v>
      </c>
      <c r="AW158" s="13" t="s">
        <v>35</v>
      </c>
      <c r="AX158" s="13" t="s">
        <v>75</v>
      </c>
      <c r="AY158" s="241" t="s">
        <v>144</v>
      </c>
    </row>
    <row r="159" s="14" customFormat="1">
      <c r="A159" s="14"/>
      <c r="B159" s="242"/>
      <c r="C159" s="243"/>
      <c r="D159" s="233" t="s">
        <v>155</v>
      </c>
      <c r="E159" s="244" t="s">
        <v>28</v>
      </c>
      <c r="F159" s="245" t="s">
        <v>258</v>
      </c>
      <c r="G159" s="243"/>
      <c r="H159" s="246">
        <v>98.599999999999994</v>
      </c>
      <c r="I159" s="247"/>
      <c r="J159" s="243"/>
      <c r="K159" s="243"/>
      <c r="L159" s="248"/>
      <c r="M159" s="249"/>
      <c r="N159" s="250"/>
      <c r="O159" s="250"/>
      <c r="P159" s="250"/>
      <c r="Q159" s="250"/>
      <c r="R159" s="250"/>
      <c r="S159" s="250"/>
      <c r="T159" s="25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2" t="s">
        <v>155</v>
      </c>
      <c r="AU159" s="252" t="s">
        <v>88</v>
      </c>
      <c r="AV159" s="14" t="s">
        <v>88</v>
      </c>
      <c r="AW159" s="14" t="s">
        <v>35</v>
      </c>
      <c r="AX159" s="14" t="s">
        <v>75</v>
      </c>
      <c r="AY159" s="252" t="s">
        <v>144</v>
      </c>
    </row>
    <row r="160" s="14" customFormat="1">
      <c r="A160" s="14"/>
      <c r="B160" s="242"/>
      <c r="C160" s="243"/>
      <c r="D160" s="233" t="s">
        <v>155</v>
      </c>
      <c r="E160" s="244" t="s">
        <v>28</v>
      </c>
      <c r="F160" s="245" t="s">
        <v>259</v>
      </c>
      <c r="G160" s="243"/>
      <c r="H160" s="246">
        <v>48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2" t="s">
        <v>155</v>
      </c>
      <c r="AU160" s="252" t="s">
        <v>88</v>
      </c>
      <c r="AV160" s="14" t="s">
        <v>88</v>
      </c>
      <c r="AW160" s="14" t="s">
        <v>35</v>
      </c>
      <c r="AX160" s="14" t="s">
        <v>75</v>
      </c>
      <c r="AY160" s="252" t="s">
        <v>144</v>
      </c>
    </row>
    <row r="161" s="15" customFormat="1">
      <c r="A161" s="15"/>
      <c r="B161" s="263"/>
      <c r="C161" s="264"/>
      <c r="D161" s="233" t="s">
        <v>155</v>
      </c>
      <c r="E161" s="265" t="s">
        <v>28</v>
      </c>
      <c r="F161" s="266" t="s">
        <v>176</v>
      </c>
      <c r="G161" s="264"/>
      <c r="H161" s="267">
        <v>146.59999999999999</v>
      </c>
      <c r="I161" s="268"/>
      <c r="J161" s="264"/>
      <c r="K161" s="264"/>
      <c r="L161" s="269"/>
      <c r="M161" s="270"/>
      <c r="N161" s="271"/>
      <c r="O161" s="271"/>
      <c r="P161" s="271"/>
      <c r="Q161" s="271"/>
      <c r="R161" s="271"/>
      <c r="S161" s="271"/>
      <c r="T161" s="272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73" t="s">
        <v>155</v>
      </c>
      <c r="AU161" s="273" t="s">
        <v>88</v>
      </c>
      <c r="AV161" s="15" t="s">
        <v>151</v>
      </c>
      <c r="AW161" s="15" t="s">
        <v>35</v>
      </c>
      <c r="AX161" s="15" t="s">
        <v>82</v>
      </c>
      <c r="AY161" s="273" t="s">
        <v>144</v>
      </c>
    </row>
    <row r="162" s="12" customFormat="1" ht="22.8" customHeight="1">
      <c r="A162" s="12"/>
      <c r="B162" s="197"/>
      <c r="C162" s="198"/>
      <c r="D162" s="199" t="s">
        <v>74</v>
      </c>
      <c r="E162" s="211" t="s">
        <v>193</v>
      </c>
      <c r="F162" s="211" t="s">
        <v>260</v>
      </c>
      <c r="G162" s="198"/>
      <c r="H162" s="198"/>
      <c r="I162" s="201"/>
      <c r="J162" s="212">
        <f>BK162</f>
        <v>0</v>
      </c>
      <c r="K162" s="198"/>
      <c r="L162" s="203"/>
      <c r="M162" s="204"/>
      <c r="N162" s="205"/>
      <c r="O162" s="205"/>
      <c r="P162" s="206">
        <f>SUM(P163:P217)</f>
        <v>0</v>
      </c>
      <c r="Q162" s="205"/>
      <c r="R162" s="206">
        <f>SUM(R163:R217)</f>
        <v>0</v>
      </c>
      <c r="S162" s="205"/>
      <c r="T162" s="207">
        <f>SUM(T163:T217)</f>
        <v>109.72095899999999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8" t="s">
        <v>82</v>
      </c>
      <c r="AT162" s="209" t="s">
        <v>74</v>
      </c>
      <c r="AU162" s="209" t="s">
        <v>82</v>
      </c>
      <c r="AY162" s="208" t="s">
        <v>144</v>
      </c>
      <c r="BK162" s="210">
        <f>SUM(BK163:BK217)</f>
        <v>0</v>
      </c>
    </row>
    <row r="163" s="2" customFormat="1" ht="24.15" customHeight="1">
      <c r="A163" s="39"/>
      <c r="B163" s="40"/>
      <c r="C163" s="213" t="s">
        <v>261</v>
      </c>
      <c r="D163" s="213" t="s">
        <v>146</v>
      </c>
      <c r="E163" s="214" t="s">
        <v>262</v>
      </c>
      <c r="F163" s="215" t="s">
        <v>263</v>
      </c>
      <c r="G163" s="216" t="s">
        <v>232</v>
      </c>
      <c r="H163" s="217">
        <v>300</v>
      </c>
      <c r="I163" s="218"/>
      <c r="J163" s="219">
        <f>ROUND(I163*H163,2)</f>
        <v>0</v>
      </c>
      <c r="K163" s="215" t="s">
        <v>150</v>
      </c>
      <c r="L163" s="45"/>
      <c r="M163" s="220" t="s">
        <v>28</v>
      </c>
      <c r="N163" s="221" t="s">
        <v>47</v>
      </c>
      <c r="O163" s="85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151</v>
      </c>
      <c r="AT163" s="224" t="s">
        <v>146</v>
      </c>
      <c r="AU163" s="224" t="s">
        <v>88</v>
      </c>
      <c r="AY163" s="18" t="s">
        <v>144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88</v>
      </c>
      <c r="BK163" s="225">
        <f>ROUND(I163*H163,2)</f>
        <v>0</v>
      </c>
      <c r="BL163" s="18" t="s">
        <v>151</v>
      </c>
      <c r="BM163" s="224" t="s">
        <v>264</v>
      </c>
    </row>
    <row r="164" s="2" customFormat="1">
      <c r="A164" s="39"/>
      <c r="B164" s="40"/>
      <c r="C164" s="41"/>
      <c r="D164" s="226" t="s">
        <v>153</v>
      </c>
      <c r="E164" s="41"/>
      <c r="F164" s="227" t="s">
        <v>265</v>
      </c>
      <c r="G164" s="41"/>
      <c r="H164" s="41"/>
      <c r="I164" s="228"/>
      <c r="J164" s="41"/>
      <c r="K164" s="41"/>
      <c r="L164" s="45"/>
      <c r="M164" s="229"/>
      <c r="N164" s="230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153</v>
      </c>
      <c r="AU164" s="18" t="s">
        <v>88</v>
      </c>
    </row>
    <row r="165" s="13" customFormat="1">
      <c r="A165" s="13"/>
      <c r="B165" s="231"/>
      <c r="C165" s="232"/>
      <c r="D165" s="233" t="s">
        <v>155</v>
      </c>
      <c r="E165" s="234" t="s">
        <v>28</v>
      </c>
      <c r="F165" s="235" t="s">
        <v>266</v>
      </c>
      <c r="G165" s="232"/>
      <c r="H165" s="234" t="s">
        <v>28</v>
      </c>
      <c r="I165" s="236"/>
      <c r="J165" s="232"/>
      <c r="K165" s="232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155</v>
      </c>
      <c r="AU165" s="241" t="s">
        <v>88</v>
      </c>
      <c r="AV165" s="13" t="s">
        <v>82</v>
      </c>
      <c r="AW165" s="13" t="s">
        <v>35</v>
      </c>
      <c r="AX165" s="13" t="s">
        <v>75</v>
      </c>
      <c r="AY165" s="241" t="s">
        <v>144</v>
      </c>
    </row>
    <row r="166" s="14" customFormat="1">
      <c r="A166" s="14"/>
      <c r="B166" s="242"/>
      <c r="C166" s="243"/>
      <c r="D166" s="233" t="s">
        <v>155</v>
      </c>
      <c r="E166" s="244" t="s">
        <v>28</v>
      </c>
      <c r="F166" s="245" t="s">
        <v>267</v>
      </c>
      <c r="G166" s="243"/>
      <c r="H166" s="246">
        <v>300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155</v>
      </c>
      <c r="AU166" s="252" t="s">
        <v>88</v>
      </c>
      <c r="AV166" s="14" t="s">
        <v>88</v>
      </c>
      <c r="AW166" s="14" t="s">
        <v>35</v>
      </c>
      <c r="AX166" s="14" t="s">
        <v>82</v>
      </c>
      <c r="AY166" s="252" t="s">
        <v>144</v>
      </c>
    </row>
    <row r="167" s="2" customFormat="1" ht="24.15" customHeight="1">
      <c r="A167" s="39"/>
      <c r="B167" s="40"/>
      <c r="C167" s="213" t="s">
        <v>7</v>
      </c>
      <c r="D167" s="213" t="s">
        <v>146</v>
      </c>
      <c r="E167" s="214" t="s">
        <v>268</v>
      </c>
      <c r="F167" s="215" t="s">
        <v>269</v>
      </c>
      <c r="G167" s="216" t="s">
        <v>232</v>
      </c>
      <c r="H167" s="217">
        <v>27000</v>
      </c>
      <c r="I167" s="218"/>
      <c r="J167" s="219">
        <f>ROUND(I167*H167,2)</f>
        <v>0</v>
      </c>
      <c r="K167" s="215" t="s">
        <v>150</v>
      </c>
      <c r="L167" s="45"/>
      <c r="M167" s="220" t="s">
        <v>28</v>
      </c>
      <c r="N167" s="221" t="s">
        <v>47</v>
      </c>
      <c r="O167" s="85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151</v>
      </c>
      <c r="AT167" s="224" t="s">
        <v>146</v>
      </c>
      <c r="AU167" s="224" t="s">
        <v>88</v>
      </c>
      <c r="AY167" s="18" t="s">
        <v>144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88</v>
      </c>
      <c r="BK167" s="225">
        <f>ROUND(I167*H167,2)</f>
        <v>0</v>
      </c>
      <c r="BL167" s="18" t="s">
        <v>151</v>
      </c>
      <c r="BM167" s="224" t="s">
        <v>270</v>
      </c>
    </row>
    <row r="168" s="2" customFormat="1">
      <c r="A168" s="39"/>
      <c r="B168" s="40"/>
      <c r="C168" s="41"/>
      <c r="D168" s="226" t="s">
        <v>153</v>
      </c>
      <c r="E168" s="41"/>
      <c r="F168" s="227" t="s">
        <v>271</v>
      </c>
      <c r="G168" s="41"/>
      <c r="H168" s="41"/>
      <c r="I168" s="228"/>
      <c r="J168" s="41"/>
      <c r="K168" s="41"/>
      <c r="L168" s="45"/>
      <c r="M168" s="229"/>
      <c r="N168" s="230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153</v>
      </c>
      <c r="AU168" s="18" t="s">
        <v>88</v>
      </c>
    </row>
    <row r="169" s="14" customFormat="1">
      <c r="A169" s="14"/>
      <c r="B169" s="242"/>
      <c r="C169" s="243"/>
      <c r="D169" s="233" t="s">
        <v>155</v>
      </c>
      <c r="E169" s="243"/>
      <c r="F169" s="245" t="s">
        <v>272</v>
      </c>
      <c r="G169" s="243"/>
      <c r="H169" s="246">
        <v>27000</v>
      </c>
      <c r="I169" s="247"/>
      <c r="J169" s="243"/>
      <c r="K169" s="243"/>
      <c r="L169" s="248"/>
      <c r="M169" s="249"/>
      <c r="N169" s="250"/>
      <c r="O169" s="250"/>
      <c r="P169" s="250"/>
      <c r="Q169" s="250"/>
      <c r="R169" s="250"/>
      <c r="S169" s="250"/>
      <c r="T169" s="251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2" t="s">
        <v>155</v>
      </c>
      <c r="AU169" s="252" t="s">
        <v>88</v>
      </c>
      <c r="AV169" s="14" t="s">
        <v>88</v>
      </c>
      <c r="AW169" s="14" t="s">
        <v>4</v>
      </c>
      <c r="AX169" s="14" t="s">
        <v>82</v>
      </c>
      <c r="AY169" s="252" t="s">
        <v>144</v>
      </c>
    </row>
    <row r="170" s="2" customFormat="1" ht="24.15" customHeight="1">
      <c r="A170" s="39"/>
      <c r="B170" s="40"/>
      <c r="C170" s="213" t="s">
        <v>273</v>
      </c>
      <c r="D170" s="213" t="s">
        <v>146</v>
      </c>
      <c r="E170" s="214" t="s">
        <v>274</v>
      </c>
      <c r="F170" s="215" t="s">
        <v>275</v>
      </c>
      <c r="G170" s="216" t="s">
        <v>232</v>
      </c>
      <c r="H170" s="217">
        <v>300</v>
      </c>
      <c r="I170" s="218"/>
      <c r="J170" s="219">
        <f>ROUND(I170*H170,2)</f>
        <v>0</v>
      </c>
      <c r="K170" s="215" t="s">
        <v>150</v>
      </c>
      <c r="L170" s="45"/>
      <c r="M170" s="220" t="s">
        <v>28</v>
      </c>
      <c r="N170" s="221" t="s">
        <v>47</v>
      </c>
      <c r="O170" s="85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151</v>
      </c>
      <c r="AT170" s="224" t="s">
        <v>146</v>
      </c>
      <c r="AU170" s="224" t="s">
        <v>88</v>
      </c>
      <c r="AY170" s="18" t="s">
        <v>144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88</v>
      </c>
      <c r="BK170" s="225">
        <f>ROUND(I170*H170,2)</f>
        <v>0</v>
      </c>
      <c r="BL170" s="18" t="s">
        <v>151</v>
      </c>
      <c r="BM170" s="224" t="s">
        <v>276</v>
      </c>
    </row>
    <row r="171" s="2" customFormat="1">
      <c r="A171" s="39"/>
      <c r="B171" s="40"/>
      <c r="C171" s="41"/>
      <c r="D171" s="226" t="s">
        <v>153</v>
      </c>
      <c r="E171" s="41"/>
      <c r="F171" s="227" t="s">
        <v>277</v>
      </c>
      <c r="G171" s="41"/>
      <c r="H171" s="41"/>
      <c r="I171" s="228"/>
      <c r="J171" s="41"/>
      <c r="K171" s="41"/>
      <c r="L171" s="45"/>
      <c r="M171" s="229"/>
      <c r="N171" s="230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153</v>
      </c>
      <c r="AU171" s="18" t="s">
        <v>88</v>
      </c>
    </row>
    <row r="172" s="2" customFormat="1" ht="16.5" customHeight="1">
      <c r="A172" s="39"/>
      <c r="B172" s="40"/>
      <c r="C172" s="213" t="s">
        <v>278</v>
      </c>
      <c r="D172" s="213" t="s">
        <v>146</v>
      </c>
      <c r="E172" s="214" t="s">
        <v>279</v>
      </c>
      <c r="F172" s="215" t="s">
        <v>280</v>
      </c>
      <c r="G172" s="216" t="s">
        <v>232</v>
      </c>
      <c r="H172" s="217">
        <v>300</v>
      </c>
      <c r="I172" s="218"/>
      <c r="J172" s="219">
        <f>ROUND(I172*H172,2)</f>
        <v>0</v>
      </c>
      <c r="K172" s="215" t="s">
        <v>150</v>
      </c>
      <c r="L172" s="45"/>
      <c r="M172" s="220" t="s">
        <v>28</v>
      </c>
      <c r="N172" s="221" t="s">
        <v>47</v>
      </c>
      <c r="O172" s="85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151</v>
      </c>
      <c r="AT172" s="224" t="s">
        <v>146</v>
      </c>
      <c r="AU172" s="224" t="s">
        <v>88</v>
      </c>
      <c r="AY172" s="18" t="s">
        <v>144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88</v>
      </c>
      <c r="BK172" s="225">
        <f>ROUND(I172*H172,2)</f>
        <v>0</v>
      </c>
      <c r="BL172" s="18" t="s">
        <v>151</v>
      </c>
      <c r="BM172" s="224" t="s">
        <v>281</v>
      </c>
    </row>
    <row r="173" s="2" customFormat="1">
      <c r="A173" s="39"/>
      <c r="B173" s="40"/>
      <c r="C173" s="41"/>
      <c r="D173" s="226" t="s">
        <v>153</v>
      </c>
      <c r="E173" s="41"/>
      <c r="F173" s="227" t="s">
        <v>282</v>
      </c>
      <c r="G173" s="41"/>
      <c r="H173" s="41"/>
      <c r="I173" s="228"/>
      <c r="J173" s="41"/>
      <c r="K173" s="41"/>
      <c r="L173" s="45"/>
      <c r="M173" s="229"/>
      <c r="N173" s="230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153</v>
      </c>
      <c r="AU173" s="18" t="s">
        <v>88</v>
      </c>
    </row>
    <row r="174" s="2" customFormat="1" ht="16.5" customHeight="1">
      <c r="A174" s="39"/>
      <c r="B174" s="40"/>
      <c r="C174" s="213" t="s">
        <v>283</v>
      </c>
      <c r="D174" s="213" t="s">
        <v>146</v>
      </c>
      <c r="E174" s="214" t="s">
        <v>284</v>
      </c>
      <c r="F174" s="215" t="s">
        <v>285</v>
      </c>
      <c r="G174" s="216" t="s">
        <v>232</v>
      </c>
      <c r="H174" s="217">
        <v>27000</v>
      </c>
      <c r="I174" s="218"/>
      <c r="J174" s="219">
        <f>ROUND(I174*H174,2)</f>
        <v>0</v>
      </c>
      <c r="K174" s="215" t="s">
        <v>150</v>
      </c>
      <c r="L174" s="45"/>
      <c r="M174" s="220" t="s">
        <v>28</v>
      </c>
      <c r="N174" s="221" t="s">
        <v>47</v>
      </c>
      <c r="O174" s="85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4" t="s">
        <v>151</v>
      </c>
      <c r="AT174" s="224" t="s">
        <v>146</v>
      </c>
      <c r="AU174" s="224" t="s">
        <v>88</v>
      </c>
      <c r="AY174" s="18" t="s">
        <v>144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88</v>
      </c>
      <c r="BK174" s="225">
        <f>ROUND(I174*H174,2)</f>
        <v>0</v>
      </c>
      <c r="BL174" s="18" t="s">
        <v>151</v>
      </c>
      <c r="BM174" s="224" t="s">
        <v>286</v>
      </c>
    </row>
    <row r="175" s="2" customFormat="1">
      <c r="A175" s="39"/>
      <c r="B175" s="40"/>
      <c r="C175" s="41"/>
      <c r="D175" s="226" t="s">
        <v>153</v>
      </c>
      <c r="E175" s="41"/>
      <c r="F175" s="227" t="s">
        <v>287</v>
      </c>
      <c r="G175" s="41"/>
      <c r="H175" s="41"/>
      <c r="I175" s="228"/>
      <c r="J175" s="41"/>
      <c r="K175" s="41"/>
      <c r="L175" s="45"/>
      <c r="M175" s="229"/>
      <c r="N175" s="230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153</v>
      </c>
      <c r="AU175" s="18" t="s">
        <v>88</v>
      </c>
    </row>
    <row r="176" s="14" customFormat="1">
      <c r="A176" s="14"/>
      <c r="B176" s="242"/>
      <c r="C176" s="243"/>
      <c r="D176" s="233" t="s">
        <v>155</v>
      </c>
      <c r="E176" s="243"/>
      <c r="F176" s="245" t="s">
        <v>272</v>
      </c>
      <c r="G176" s="243"/>
      <c r="H176" s="246">
        <v>27000</v>
      </c>
      <c r="I176" s="247"/>
      <c r="J176" s="243"/>
      <c r="K176" s="243"/>
      <c r="L176" s="248"/>
      <c r="M176" s="249"/>
      <c r="N176" s="250"/>
      <c r="O176" s="250"/>
      <c r="P176" s="250"/>
      <c r="Q176" s="250"/>
      <c r="R176" s="250"/>
      <c r="S176" s="250"/>
      <c r="T176" s="251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2" t="s">
        <v>155</v>
      </c>
      <c r="AU176" s="252" t="s">
        <v>88</v>
      </c>
      <c r="AV176" s="14" t="s">
        <v>88</v>
      </c>
      <c r="AW176" s="14" t="s">
        <v>4</v>
      </c>
      <c r="AX176" s="14" t="s">
        <v>82</v>
      </c>
      <c r="AY176" s="252" t="s">
        <v>144</v>
      </c>
    </row>
    <row r="177" s="2" customFormat="1" ht="16.5" customHeight="1">
      <c r="A177" s="39"/>
      <c r="B177" s="40"/>
      <c r="C177" s="213" t="s">
        <v>288</v>
      </c>
      <c r="D177" s="213" t="s">
        <v>146</v>
      </c>
      <c r="E177" s="214" t="s">
        <v>289</v>
      </c>
      <c r="F177" s="215" t="s">
        <v>290</v>
      </c>
      <c r="G177" s="216" t="s">
        <v>232</v>
      </c>
      <c r="H177" s="217">
        <v>300</v>
      </c>
      <c r="I177" s="218"/>
      <c r="J177" s="219">
        <f>ROUND(I177*H177,2)</f>
        <v>0</v>
      </c>
      <c r="K177" s="215" t="s">
        <v>150</v>
      </c>
      <c r="L177" s="45"/>
      <c r="M177" s="220" t="s">
        <v>28</v>
      </c>
      <c r="N177" s="221" t="s">
        <v>47</v>
      </c>
      <c r="O177" s="85"/>
      <c r="P177" s="222">
        <f>O177*H177</f>
        <v>0</v>
      </c>
      <c r="Q177" s="222">
        <v>0</v>
      </c>
      <c r="R177" s="222">
        <f>Q177*H177</f>
        <v>0</v>
      </c>
      <c r="S177" s="222">
        <v>0</v>
      </c>
      <c r="T177" s="22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151</v>
      </c>
      <c r="AT177" s="224" t="s">
        <v>146</v>
      </c>
      <c r="AU177" s="224" t="s">
        <v>88</v>
      </c>
      <c r="AY177" s="18" t="s">
        <v>144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88</v>
      </c>
      <c r="BK177" s="225">
        <f>ROUND(I177*H177,2)</f>
        <v>0</v>
      </c>
      <c r="BL177" s="18" t="s">
        <v>151</v>
      </c>
      <c r="BM177" s="224" t="s">
        <v>291</v>
      </c>
    </row>
    <row r="178" s="2" customFormat="1">
      <c r="A178" s="39"/>
      <c r="B178" s="40"/>
      <c r="C178" s="41"/>
      <c r="D178" s="226" t="s">
        <v>153</v>
      </c>
      <c r="E178" s="41"/>
      <c r="F178" s="227" t="s">
        <v>292</v>
      </c>
      <c r="G178" s="41"/>
      <c r="H178" s="41"/>
      <c r="I178" s="228"/>
      <c r="J178" s="41"/>
      <c r="K178" s="41"/>
      <c r="L178" s="45"/>
      <c r="M178" s="229"/>
      <c r="N178" s="230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153</v>
      </c>
      <c r="AU178" s="18" t="s">
        <v>88</v>
      </c>
    </row>
    <row r="179" s="2" customFormat="1" ht="24.15" customHeight="1">
      <c r="A179" s="39"/>
      <c r="B179" s="40"/>
      <c r="C179" s="213" t="s">
        <v>293</v>
      </c>
      <c r="D179" s="213" t="s">
        <v>146</v>
      </c>
      <c r="E179" s="214" t="s">
        <v>294</v>
      </c>
      <c r="F179" s="215" t="s">
        <v>295</v>
      </c>
      <c r="G179" s="216" t="s">
        <v>232</v>
      </c>
      <c r="H179" s="217">
        <v>9.5449999999999999</v>
      </c>
      <c r="I179" s="218"/>
      <c r="J179" s="219">
        <f>ROUND(I179*H179,2)</f>
        <v>0</v>
      </c>
      <c r="K179" s="215" t="s">
        <v>150</v>
      </c>
      <c r="L179" s="45"/>
      <c r="M179" s="220" t="s">
        <v>28</v>
      </c>
      <c r="N179" s="221" t="s">
        <v>47</v>
      </c>
      <c r="O179" s="85"/>
      <c r="P179" s="222">
        <f>O179*H179</f>
        <v>0</v>
      </c>
      <c r="Q179" s="222">
        <v>0</v>
      </c>
      <c r="R179" s="222">
        <f>Q179*H179</f>
        <v>0</v>
      </c>
      <c r="S179" s="222">
        <v>0.26100000000000001</v>
      </c>
      <c r="T179" s="223">
        <f>S179*H179</f>
        <v>2.4912450000000002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151</v>
      </c>
      <c r="AT179" s="224" t="s">
        <v>146</v>
      </c>
      <c r="AU179" s="224" t="s">
        <v>88</v>
      </c>
      <c r="AY179" s="18" t="s">
        <v>144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88</v>
      </c>
      <c r="BK179" s="225">
        <f>ROUND(I179*H179,2)</f>
        <v>0</v>
      </c>
      <c r="BL179" s="18" t="s">
        <v>151</v>
      </c>
      <c r="BM179" s="224" t="s">
        <v>296</v>
      </c>
    </row>
    <row r="180" s="2" customFormat="1">
      <c r="A180" s="39"/>
      <c r="B180" s="40"/>
      <c r="C180" s="41"/>
      <c r="D180" s="226" t="s">
        <v>153</v>
      </c>
      <c r="E180" s="41"/>
      <c r="F180" s="227" t="s">
        <v>297</v>
      </c>
      <c r="G180" s="41"/>
      <c r="H180" s="41"/>
      <c r="I180" s="228"/>
      <c r="J180" s="41"/>
      <c r="K180" s="41"/>
      <c r="L180" s="45"/>
      <c r="M180" s="229"/>
      <c r="N180" s="230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153</v>
      </c>
      <c r="AU180" s="18" t="s">
        <v>88</v>
      </c>
    </row>
    <row r="181" s="13" customFormat="1">
      <c r="A181" s="13"/>
      <c r="B181" s="231"/>
      <c r="C181" s="232"/>
      <c r="D181" s="233" t="s">
        <v>155</v>
      </c>
      <c r="E181" s="234" t="s">
        <v>28</v>
      </c>
      <c r="F181" s="235" t="s">
        <v>298</v>
      </c>
      <c r="G181" s="232"/>
      <c r="H181" s="234" t="s">
        <v>28</v>
      </c>
      <c r="I181" s="236"/>
      <c r="J181" s="232"/>
      <c r="K181" s="232"/>
      <c r="L181" s="237"/>
      <c r="M181" s="238"/>
      <c r="N181" s="239"/>
      <c r="O181" s="239"/>
      <c r="P181" s="239"/>
      <c r="Q181" s="239"/>
      <c r="R181" s="239"/>
      <c r="S181" s="239"/>
      <c r="T181" s="24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1" t="s">
        <v>155</v>
      </c>
      <c r="AU181" s="241" t="s">
        <v>88</v>
      </c>
      <c r="AV181" s="13" t="s">
        <v>82</v>
      </c>
      <c r="AW181" s="13" t="s">
        <v>35</v>
      </c>
      <c r="AX181" s="13" t="s">
        <v>75</v>
      </c>
      <c r="AY181" s="241" t="s">
        <v>144</v>
      </c>
    </row>
    <row r="182" s="14" customFormat="1">
      <c r="A182" s="14"/>
      <c r="B182" s="242"/>
      <c r="C182" s="243"/>
      <c r="D182" s="233" t="s">
        <v>155</v>
      </c>
      <c r="E182" s="244" t="s">
        <v>28</v>
      </c>
      <c r="F182" s="245" t="s">
        <v>299</v>
      </c>
      <c r="G182" s="243"/>
      <c r="H182" s="246">
        <v>9.5449999999999999</v>
      </c>
      <c r="I182" s="247"/>
      <c r="J182" s="243"/>
      <c r="K182" s="243"/>
      <c r="L182" s="248"/>
      <c r="M182" s="249"/>
      <c r="N182" s="250"/>
      <c r="O182" s="250"/>
      <c r="P182" s="250"/>
      <c r="Q182" s="250"/>
      <c r="R182" s="250"/>
      <c r="S182" s="250"/>
      <c r="T182" s="251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2" t="s">
        <v>155</v>
      </c>
      <c r="AU182" s="252" t="s">
        <v>88</v>
      </c>
      <c r="AV182" s="14" t="s">
        <v>88</v>
      </c>
      <c r="AW182" s="14" t="s">
        <v>35</v>
      </c>
      <c r="AX182" s="14" t="s">
        <v>82</v>
      </c>
      <c r="AY182" s="252" t="s">
        <v>144</v>
      </c>
    </row>
    <row r="183" s="2" customFormat="1" ht="16.5" customHeight="1">
      <c r="A183" s="39"/>
      <c r="B183" s="40"/>
      <c r="C183" s="213" t="s">
        <v>300</v>
      </c>
      <c r="D183" s="213" t="s">
        <v>146</v>
      </c>
      <c r="E183" s="214" t="s">
        <v>301</v>
      </c>
      <c r="F183" s="215" t="s">
        <v>302</v>
      </c>
      <c r="G183" s="216" t="s">
        <v>161</v>
      </c>
      <c r="H183" s="217">
        <v>20.079999999999998</v>
      </c>
      <c r="I183" s="218"/>
      <c r="J183" s="219">
        <f>ROUND(I183*H183,2)</f>
        <v>0</v>
      </c>
      <c r="K183" s="215" t="s">
        <v>150</v>
      </c>
      <c r="L183" s="45"/>
      <c r="M183" s="220" t="s">
        <v>28</v>
      </c>
      <c r="N183" s="221" t="s">
        <v>47</v>
      </c>
      <c r="O183" s="85"/>
      <c r="P183" s="222">
        <f>O183*H183</f>
        <v>0</v>
      </c>
      <c r="Q183" s="222">
        <v>0</v>
      </c>
      <c r="R183" s="222">
        <f>Q183*H183</f>
        <v>0</v>
      </c>
      <c r="S183" s="222">
        <v>2.2000000000000002</v>
      </c>
      <c r="T183" s="223">
        <f>S183*H183</f>
        <v>44.176000000000002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151</v>
      </c>
      <c r="AT183" s="224" t="s">
        <v>146</v>
      </c>
      <c r="AU183" s="224" t="s">
        <v>88</v>
      </c>
      <c r="AY183" s="18" t="s">
        <v>144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88</v>
      </c>
      <c r="BK183" s="225">
        <f>ROUND(I183*H183,2)</f>
        <v>0</v>
      </c>
      <c r="BL183" s="18" t="s">
        <v>151</v>
      </c>
      <c r="BM183" s="224" t="s">
        <v>303</v>
      </c>
    </row>
    <row r="184" s="2" customFormat="1">
      <c r="A184" s="39"/>
      <c r="B184" s="40"/>
      <c r="C184" s="41"/>
      <c r="D184" s="226" t="s">
        <v>153</v>
      </c>
      <c r="E184" s="41"/>
      <c r="F184" s="227" t="s">
        <v>304</v>
      </c>
      <c r="G184" s="41"/>
      <c r="H184" s="41"/>
      <c r="I184" s="228"/>
      <c r="J184" s="41"/>
      <c r="K184" s="41"/>
      <c r="L184" s="45"/>
      <c r="M184" s="229"/>
      <c r="N184" s="230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153</v>
      </c>
      <c r="AU184" s="18" t="s">
        <v>88</v>
      </c>
    </row>
    <row r="185" s="13" customFormat="1">
      <c r="A185" s="13"/>
      <c r="B185" s="231"/>
      <c r="C185" s="232"/>
      <c r="D185" s="233" t="s">
        <v>155</v>
      </c>
      <c r="E185" s="234" t="s">
        <v>28</v>
      </c>
      <c r="F185" s="235" t="s">
        <v>298</v>
      </c>
      <c r="G185" s="232"/>
      <c r="H185" s="234" t="s">
        <v>28</v>
      </c>
      <c r="I185" s="236"/>
      <c r="J185" s="232"/>
      <c r="K185" s="232"/>
      <c r="L185" s="237"/>
      <c r="M185" s="238"/>
      <c r="N185" s="239"/>
      <c r="O185" s="239"/>
      <c r="P185" s="239"/>
      <c r="Q185" s="239"/>
      <c r="R185" s="239"/>
      <c r="S185" s="239"/>
      <c r="T185" s="24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1" t="s">
        <v>155</v>
      </c>
      <c r="AU185" s="241" t="s">
        <v>88</v>
      </c>
      <c r="AV185" s="13" t="s">
        <v>82</v>
      </c>
      <c r="AW185" s="13" t="s">
        <v>35</v>
      </c>
      <c r="AX185" s="13" t="s">
        <v>75</v>
      </c>
      <c r="AY185" s="241" t="s">
        <v>144</v>
      </c>
    </row>
    <row r="186" s="14" customFormat="1">
      <c r="A186" s="14"/>
      <c r="B186" s="242"/>
      <c r="C186" s="243"/>
      <c r="D186" s="233" t="s">
        <v>155</v>
      </c>
      <c r="E186" s="244" t="s">
        <v>28</v>
      </c>
      <c r="F186" s="245" t="s">
        <v>305</v>
      </c>
      <c r="G186" s="243"/>
      <c r="H186" s="246">
        <v>4.2880000000000003</v>
      </c>
      <c r="I186" s="247"/>
      <c r="J186" s="243"/>
      <c r="K186" s="243"/>
      <c r="L186" s="248"/>
      <c r="M186" s="249"/>
      <c r="N186" s="250"/>
      <c r="O186" s="250"/>
      <c r="P186" s="250"/>
      <c r="Q186" s="250"/>
      <c r="R186" s="250"/>
      <c r="S186" s="250"/>
      <c r="T186" s="251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2" t="s">
        <v>155</v>
      </c>
      <c r="AU186" s="252" t="s">
        <v>88</v>
      </c>
      <c r="AV186" s="14" t="s">
        <v>88</v>
      </c>
      <c r="AW186" s="14" t="s">
        <v>35</v>
      </c>
      <c r="AX186" s="14" t="s">
        <v>75</v>
      </c>
      <c r="AY186" s="252" t="s">
        <v>144</v>
      </c>
    </row>
    <row r="187" s="14" customFormat="1">
      <c r="A187" s="14"/>
      <c r="B187" s="242"/>
      <c r="C187" s="243"/>
      <c r="D187" s="233" t="s">
        <v>155</v>
      </c>
      <c r="E187" s="244" t="s">
        <v>28</v>
      </c>
      <c r="F187" s="245" t="s">
        <v>306</v>
      </c>
      <c r="G187" s="243"/>
      <c r="H187" s="246">
        <v>7.8959999999999999</v>
      </c>
      <c r="I187" s="247"/>
      <c r="J187" s="243"/>
      <c r="K187" s="243"/>
      <c r="L187" s="248"/>
      <c r="M187" s="249"/>
      <c r="N187" s="250"/>
      <c r="O187" s="250"/>
      <c r="P187" s="250"/>
      <c r="Q187" s="250"/>
      <c r="R187" s="250"/>
      <c r="S187" s="250"/>
      <c r="T187" s="251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2" t="s">
        <v>155</v>
      </c>
      <c r="AU187" s="252" t="s">
        <v>88</v>
      </c>
      <c r="AV187" s="14" t="s">
        <v>88</v>
      </c>
      <c r="AW187" s="14" t="s">
        <v>35</v>
      </c>
      <c r="AX187" s="14" t="s">
        <v>75</v>
      </c>
      <c r="AY187" s="252" t="s">
        <v>144</v>
      </c>
    </row>
    <row r="188" s="14" customFormat="1">
      <c r="A188" s="14"/>
      <c r="B188" s="242"/>
      <c r="C188" s="243"/>
      <c r="D188" s="233" t="s">
        <v>155</v>
      </c>
      <c r="E188" s="244" t="s">
        <v>28</v>
      </c>
      <c r="F188" s="245" t="s">
        <v>307</v>
      </c>
      <c r="G188" s="243"/>
      <c r="H188" s="246">
        <v>7.8959999999999999</v>
      </c>
      <c r="I188" s="247"/>
      <c r="J188" s="243"/>
      <c r="K188" s="243"/>
      <c r="L188" s="248"/>
      <c r="M188" s="249"/>
      <c r="N188" s="250"/>
      <c r="O188" s="250"/>
      <c r="P188" s="250"/>
      <c r="Q188" s="250"/>
      <c r="R188" s="250"/>
      <c r="S188" s="250"/>
      <c r="T188" s="251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2" t="s">
        <v>155</v>
      </c>
      <c r="AU188" s="252" t="s">
        <v>88</v>
      </c>
      <c r="AV188" s="14" t="s">
        <v>88</v>
      </c>
      <c r="AW188" s="14" t="s">
        <v>35</v>
      </c>
      <c r="AX188" s="14" t="s">
        <v>75</v>
      </c>
      <c r="AY188" s="252" t="s">
        <v>144</v>
      </c>
    </row>
    <row r="189" s="15" customFormat="1">
      <c r="A189" s="15"/>
      <c r="B189" s="263"/>
      <c r="C189" s="264"/>
      <c r="D189" s="233" t="s">
        <v>155</v>
      </c>
      <c r="E189" s="265" t="s">
        <v>28</v>
      </c>
      <c r="F189" s="266" t="s">
        <v>176</v>
      </c>
      <c r="G189" s="264"/>
      <c r="H189" s="267">
        <v>20.079999999999998</v>
      </c>
      <c r="I189" s="268"/>
      <c r="J189" s="264"/>
      <c r="K189" s="264"/>
      <c r="L189" s="269"/>
      <c r="M189" s="270"/>
      <c r="N189" s="271"/>
      <c r="O189" s="271"/>
      <c r="P189" s="271"/>
      <c r="Q189" s="271"/>
      <c r="R189" s="271"/>
      <c r="S189" s="271"/>
      <c r="T189" s="272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73" t="s">
        <v>155</v>
      </c>
      <c r="AU189" s="273" t="s">
        <v>88</v>
      </c>
      <c r="AV189" s="15" t="s">
        <v>151</v>
      </c>
      <c r="AW189" s="15" t="s">
        <v>35</v>
      </c>
      <c r="AX189" s="15" t="s">
        <v>82</v>
      </c>
      <c r="AY189" s="273" t="s">
        <v>144</v>
      </c>
    </row>
    <row r="190" s="2" customFormat="1" ht="16.5" customHeight="1">
      <c r="A190" s="39"/>
      <c r="B190" s="40"/>
      <c r="C190" s="213" t="s">
        <v>308</v>
      </c>
      <c r="D190" s="213" t="s">
        <v>146</v>
      </c>
      <c r="E190" s="214" t="s">
        <v>309</v>
      </c>
      <c r="F190" s="215" t="s">
        <v>310</v>
      </c>
      <c r="G190" s="216" t="s">
        <v>161</v>
      </c>
      <c r="H190" s="217">
        <v>17.765999999999998</v>
      </c>
      <c r="I190" s="218"/>
      <c r="J190" s="219">
        <f>ROUND(I190*H190,2)</f>
        <v>0</v>
      </c>
      <c r="K190" s="215" t="s">
        <v>150</v>
      </c>
      <c r="L190" s="45"/>
      <c r="M190" s="220" t="s">
        <v>28</v>
      </c>
      <c r="N190" s="221" t="s">
        <v>47</v>
      </c>
      <c r="O190" s="85"/>
      <c r="P190" s="222">
        <f>O190*H190</f>
        <v>0</v>
      </c>
      <c r="Q190" s="222">
        <v>0</v>
      </c>
      <c r="R190" s="222">
        <f>Q190*H190</f>
        <v>0</v>
      </c>
      <c r="S190" s="222">
        <v>2.2000000000000002</v>
      </c>
      <c r="T190" s="223">
        <f>S190*H190</f>
        <v>39.0852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4" t="s">
        <v>151</v>
      </c>
      <c r="AT190" s="224" t="s">
        <v>146</v>
      </c>
      <c r="AU190" s="224" t="s">
        <v>88</v>
      </c>
      <c r="AY190" s="18" t="s">
        <v>144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88</v>
      </c>
      <c r="BK190" s="225">
        <f>ROUND(I190*H190,2)</f>
        <v>0</v>
      </c>
      <c r="BL190" s="18" t="s">
        <v>151</v>
      </c>
      <c r="BM190" s="224" t="s">
        <v>311</v>
      </c>
    </row>
    <row r="191" s="2" customFormat="1">
      <c r="A191" s="39"/>
      <c r="B191" s="40"/>
      <c r="C191" s="41"/>
      <c r="D191" s="226" t="s">
        <v>153</v>
      </c>
      <c r="E191" s="41"/>
      <c r="F191" s="227" t="s">
        <v>312</v>
      </c>
      <c r="G191" s="41"/>
      <c r="H191" s="41"/>
      <c r="I191" s="228"/>
      <c r="J191" s="41"/>
      <c r="K191" s="41"/>
      <c r="L191" s="45"/>
      <c r="M191" s="229"/>
      <c r="N191" s="230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153</v>
      </c>
      <c r="AU191" s="18" t="s">
        <v>88</v>
      </c>
    </row>
    <row r="192" s="13" customFormat="1">
      <c r="A192" s="13"/>
      <c r="B192" s="231"/>
      <c r="C192" s="232"/>
      <c r="D192" s="233" t="s">
        <v>155</v>
      </c>
      <c r="E192" s="234" t="s">
        <v>28</v>
      </c>
      <c r="F192" s="235" t="s">
        <v>298</v>
      </c>
      <c r="G192" s="232"/>
      <c r="H192" s="234" t="s">
        <v>28</v>
      </c>
      <c r="I192" s="236"/>
      <c r="J192" s="232"/>
      <c r="K192" s="232"/>
      <c r="L192" s="237"/>
      <c r="M192" s="238"/>
      <c r="N192" s="239"/>
      <c r="O192" s="239"/>
      <c r="P192" s="239"/>
      <c r="Q192" s="239"/>
      <c r="R192" s="239"/>
      <c r="S192" s="239"/>
      <c r="T192" s="24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1" t="s">
        <v>155</v>
      </c>
      <c r="AU192" s="241" t="s">
        <v>88</v>
      </c>
      <c r="AV192" s="13" t="s">
        <v>82</v>
      </c>
      <c r="AW192" s="13" t="s">
        <v>35</v>
      </c>
      <c r="AX192" s="13" t="s">
        <v>75</v>
      </c>
      <c r="AY192" s="241" t="s">
        <v>144</v>
      </c>
    </row>
    <row r="193" s="14" customFormat="1">
      <c r="A193" s="14"/>
      <c r="B193" s="242"/>
      <c r="C193" s="243"/>
      <c r="D193" s="233" t="s">
        <v>155</v>
      </c>
      <c r="E193" s="244" t="s">
        <v>28</v>
      </c>
      <c r="F193" s="245" t="s">
        <v>313</v>
      </c>
      <c r="G193" s="243"/>
      <c r="H193" s="246">
        <v>17.765999999999998</v>
      </c>
      <c r="I193" s="247"/>
      <c r="J193" s="243"/>
      <c r="K193" s="243"/>
      <c r="L193" s="248"/>
      <c r="M193" s="249"/>
      <c r="N193" s="250"/>
      <c r="O193" s="250"/>
      <c r="P193" s="250"/>
      <c r="Q193" s="250"/>
      <c r="R193" s="250"/>
      <c r="S193" s="250"/>
      <c r="T193" s="251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2" t="s">
        <v>155</v>
      </c>
      <c r="AU193" s="252" t="s">
        <v>88</v>
      </c>
      <c r="AV193" s="14" t="s">
        <v>88</v>
      </c>
      <c r="AW193" s="14" t="s">
        <v>35</v>
      </c>
      <c r="AX193" s="14" t="s">
        <v>82</v>
      </c>
      <c r="AY193" s="252" t="s">
        <v>144</v>
      </c>
    </row>
    <row r="194" s="2" customFormat="1" ht="16.5" customHeight="1">
      <c r="A194" s="39"/>
      <c r="B194" s="40"/>
      <c r="C194" s="213" t="s">
        <v>314</v>
      </c>
      <c r="D194" s="213" t="s">
        <v>146</v>
      </c>
      <c r="E194" s="214" t="s">
        <v>315</v>
      </c>
      <c r="F194" s="215" t="s">
        <v>316</v>
      </c>
      <c r="G194" s="216" t="s">
        <v>232</v>
      </c>
      <c r="H194" s="217">
        <v>53.600000000000001</v>
      </c>
      <c r="I194" s="218"/>
      <c r="J194" s="219">
        <f>ROUND(I194*H194,2)</f>
        <v>0</v>
      </c>
      <c r="K194" s="215" t="s">
        <v>150</v>
      </c>
      <c r="L194" s="45"/>
      <c r="M194" s="220" t="s">
        <v>28</v>
      </c>
      <c r="N194" s="221" t="s">
        <v>47</v>
      </c>
      <c r="O194" s="85"/>
      <c r="P194" s="222">
        <f>O194*H194</f>
        <v>0</v>
      </c>
      <c r="Q194" s="222">
        <v>0</v>
      </c>
      <c r="R194" s="222">
        <f>Q194*H194</f>
        <v>0</v>
      </c>
      <c r="S194" s="222">
        <v>0.089999999999999997</v>
      </c>
      <c r="T194" s="223">
        <f>S194*H194</f>
        <v>4.8239999999999998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4" t="s">
        <v>151</v>
      </c>
      <c r="AT194" s="224" t="s">
        <v>146</v>
      </c>
      <c r="AU194" s="224" t="s">
        <v>88</v>
      </c>
      <c r="AY194" s="18" t="s">
        <v>144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88</v>
      </c>
      <c r="BK194" s="225">
        <f>ROUND(I194*H194,2)</f>
        <v>0</v>
      </c>
      <c r="BL194" s="18" t="s">
        <v>151</v>
      </c>
      <c r="BM194" s="224" t="s">
        <v>317</v>
      </c>
    </row>
    <row r="195" s="2" customFormat="1">
      <c r="A195" s="39"/>
      <c r="B195" s="40"/>
      <c r="C195" s="41"/>
      <c r="D195" s="226" t="s">
        <v>153</v>
      </c>
      <c r="E195" s="41"/>
      <c r="F195" s="227" t="s">
        <v>318</v>
      </c>
      <c r="G195" s="41"/>
      <c r="H195" s="41"/>
      <c r="I195" s="228"/>
      <c r="J195" s="41"/>
      <c r="K195" s="41"/>
      <c r="L195" s="45"/>
      <c r="M195" s="229"/>
      <c r="N195" s="230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153</v>
      </c>
      <c r="AU195" s="18" t="s">
        <v>88</v>
      </c>
    </row>
    <row r="196" s="13" customFormat="1">
      <c r="A196" s="13"/>
      <c r="B196" s="231"/>
      <c r="C196" s="232"/>
      <c r="D196" s="233" t="s">
        <v>155</v>
      </c>
      <c r="E196" s="234" t="s">
        <v>28</v>
      </c>
      <c r="F196" s="235" t="s">
        <v>298</v>
      </c>
      <c r="G196" s="232"/>
      <c r="H196" s="234" t="s">
        <v>28</v>
      </c>
      <c r="I196" s="236"/>
      <c r="J196" s="232"/>
      <c r="K196" s="232"/>
      <c r="L196" s="237"/>
      <c r="M196" s="238"/>
      <c r="N196" s="239"/>
      <c r="O196" s="239"/>
      <c r="P196" s="239"/>
      <c r="Q196" s="239"/>
      <c r="R196" s="239"/>
      <c r="S196" s="239"/>
      <c r="T196" s="24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1" t="s">
        <v>155</v>
      </c>
      <c r="AU196" s="241" t="s">
        <v>88</v>
      </c>
      <c r="AV196" s="13" t="s">
        <v>82</v>
      </c>
      <c r="AW196" s="13" t="s">
        <v>35</v>
      </c>
      <c r="AX196" s="13" t="s">
        <v>75</v>
      </c>
      <c r="AY196" s="241" t="s">
        <v>144</v>
      </c>
    </row>
    <row r="197" s="14" customFormat="1">
      <c r="A197" s="14"/>
      <c r="B197" s="242"/>
      <c r="C197" s="243"/>
      <c r="D197" s="233" t="s">
        <v>155</v>
      </c>
      <c r="E197" s="244" t="s">
        <v>28</v>
      </c>
      <c r="F197" s="245" t="s">
        <v>319</v>
      </c>
      <c r="G197" s="243"/>
      <c r="H197" s="246">
        <v>53.600000000000001</v>
      </c>
      <c r="I197" s="247"/>
      <c r="J197" s="243"/>
      <c r="K197" s="243"/>
      <c r="L197" s="248"/>
      <c r="M197" s="249"/>
      <c r="N197" s="250"/>
      <c r="O197" s="250"/>
      <c r="P197" s="250"/>
      <c r="Q197" s="250"/>
      <c r="R197" s="250"/>
      <c r="S197" s="250"/>
      <c r="T197" s="251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2" t="s">
        <v>155</v>
      </c>
      <c r="AU197" s="252" t="s">
        <v>88</v>
      </c>
      <c r="AV197" s="14" t="s">
        <v>88</v>
      </c>
      <c r="AW197" s="14" t="s">
        <v>35</v>
      </c>
      <c r="AX197" s="14" t="s">
        <v>82</v>
      </c>
      <c r="AY197" s="252" t="s">
        <v>144</v>
      </c>
    </row>
    <row r="198" s="2" customFormat="1" ht="21.75" customHeight="1">
      <c r="A198" s="39"/>
      <c r="B198" s="40"/>
      <c r="C198" s="213" t="s">
        <v>320</v>
      </c>
      <c r="D198" s="213" t="s">
        <v>146</v>
      </c>
      <c r="E198" s="214" t="s">
        <v>321</v>
      </c>
      <c r="F198" s="215" t="s">
        <v>322</v>
      </c>
      <c r="G198" s="216" t="s">
        <v>161</v>
      </c>
      <c r="H198" s="217">
        <v>7.8959999999999999</v>
      </c>
      <c r="I198" s="218"/>
      <c r="J198" s="219">
        <f>ROUND(I198*H198,2)</f>
        <v>0</v>
      </c>
      <c r="K198" s="215" t="s">
        <v>150</v>
      </c>
      <c r="L198" s="45"/>
      <c r="M198" s="220" t="s">
        <v>28</v>
      </c>
      <c r="N198" s="221" t="s">
        <v>47</v>
      </c>
      <c r="O198" s="85"/>
      <c r="P198" s="222">
        <f>O198*H198</f>
        <v>0</v>
      </c>
      <c r="Q198" s="222">
        <v>0</v>
      </c>
      <c r="R198" s="222">
        <f>Q198*H198</f>
        <v>0</v>
      </c>
      <c r="S198" s="222">
        <v>0.043999999999999997</v>
      </c>
      <c r="T198" s="223">
        <f>S198*H198</f>
        <v>0.34742399999999996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4" t="s">
        <v>151</v>
      </c>
      <c r="AT198" s="224" t="s">
        <v>146</v>
      </c>
      <c r="AU198" s="224" t="s">
        <v>88</v>
      </c>
      <c r="AY198" s="18" t="s">
        <v>144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88</v>
      </c>
      <c r="BK198" s="225">
        <f>ROUND(I198*H198,2)</f>
        <v>0</v>
      </c>
      <c r="BL198" s="18" t="s">
        <v>151</v>
      </c>
      <c r="BM198" s="224" t="s">
        <v>323</v>
      </c>
    </row>
    <row r="199" s="2" customFormat="1">
      <c r="A199" s="39"/>
      <c r="B199" s="40"/>
      <c r="C199" s="41"/>
      <c r="D199" s="226" t="s">
        <v>153</v>
      </c>
      <c r="E199" s="41"/>
      <c r="F199" s="227" t="s">
        <v>324</v>
      </c>
      <c r="G199" s="41"/>
      <c r="H199" s="41"/>
      <c r="I199" s="228"/>
      <c r="J199" s="41"/>
      <c r="K199" s="41"/>
      <c r="L199" s="45"/>
      <c r="M199" s="229"/>
      <c r="N199" s="230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153</v>
      </c>
      <c r="AU199" s="18" t="s">
        <v>88</v>
      </c>
    </row>
    <row r="200" s="13" customFormat="1">
      <c r="A200" s="13"/>
      <c r="B200" s="231"/>
      <c r="C200" s="232"/>
      <c r="D200" s="233" t="s">
        <v>155</v>
      </c>
      <c r="E200" s="234" t="s">
        <v>28</v>
      </c>
      <c r="F200" s="235" t="s">
        <v>298</v>
      </c>
      <c r="G200" s="232"/>
      <c r="H200" s="234" t="s">
        <v>28</v>
      </c>
      <c r="I200" s="236"/>
      <c r="J200" s="232"/>
      <c r="K200" s="232"/>
      <c r="L200" s="237"/>
      <c r="M200" s="238"/>
      <c r="N200" s="239"/>
      <c r="O200" s="239"/>
      <c r="P200" s="239"/>
      <c r="Q200" s="239"/>
      <c r="R200" s="239"/>
      <c r="S200" s="239"/>
      <c r="T200" s="24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1" t="s">
        <v>155</v>
      </c>
      <c r="AU200" s="241" t="s">
        <v>88</v>
      </c>
      <c r="AV200" s="13" t="s">
        <v>82</v>
      </c>
      <c r="AW200" s="13" t="s">
        <v>35</v>
      </c>
      <c r="AX200" s="13" t="s">
        <v>75</v>
      </c>
      <c r="AY200" s="241" t="s">
        <v>144</v>
      </c>
    </row>
    <row r="201" s="14" customFormat="1">
      <c r="A201" s="14"/>
      <c r="B201" s="242"/>
      <c r="C201" s="243"/>
      <c r="D201" s="233" t="s">
        <v>155</v>
      </c>
      <c r="E201" s="244" t="s">
        <v>28</v>
      </c>
      <c r="F201" s="245" t="s">
        <v>307</v>
      </c>
      <c r="G201" s="243"/>
      <c r="H201" s="246">
        <v>7.8959999999999999</v>
      </c>
      <c r="I201" s="247"/>
      <c r="J201" s="243"/>
      <c r="K201" s="243"/>
      <c r="L201" s="248"/>
      <c r="M201" s="249"/>
      <c r="N201" s="250"/>
      <c r="O201" s="250"/>
      <c r="P201" s="250"/>
      <c r="Q201" s="250"/>
      <c r="R201" s="250"/>
      <c r="S201" s="250"/>
      <c r="T201" s="251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2" t="s">
        <v>155</v>
      </c>
      <c r="AU201" s="252" t="s">
        <v>88</v>
      </c>
      <c r="AV201" s="14" t="s">
        <v>88</v>
      </c>
      <c r="AW201" s="14" t="s">
        <v>35</v>
      </c>
      <c r="AX201" s="14" t="s">
        <v>82</v>
      </c>
      <c r="AY201" s="252" t="s">
        <v>144</v>
      </c>
    </row>
    <row r="202" s="2" customFormat="1" ht="24.15" customHeight="1">
      <c r="A202" s="39"/>
      <c r="B202" s="40"/>
      <c r="C202" s="213" t="s">
        <v>325</v>
      </c>
      <c r="D202" s="213" t="s">
        <v>146</v>
      </c>
      <c r="E202" s="214" t="s">
        <v>326</v>
      </c>
      <c r="F202" s="215" t="s">
        <v>327</v>
      </c>
      <c r="G202" s="216" t="s">
        <v>232</v>
      </c>
      <c r="H202" s="217">
        <v>185.19999999999999</v>
      </c>
      <c r="I202" s="218"/>
      <c r="J202" s="219">
        <f>ROUND(I202*H202,2)</f>
        <v>0</v>
      </c>
      <c r="K202" s="215" t="s">
        <v>150</v>
      </c>
      <c r="L202" s="45"/>
      <c r="M202" s="220" t="s">
        <v>28</v>
      </c>
      <c r="N202" s="221" t="s">
        <v>47</v>
      </c>
      <c r="O202" s="85"/>
      <c r="P202" s="222">
        <f>O202*H202</f>
        <v>0</v>
      </c>
      <c r="Q202" s="222">
        <v>0</v>
      </c>
      <c r="R202" s="222">
        <f>Q202*H202</f>
        <v>0</v>
      </c>
      <c r="S202" s="222">
        <v>0.058999999999999997</v>
      </c>
      <c r="T202" s="223">
        <f>S202*H202</f>
        <v>10.926799999999998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4" t="s">
        <v>151</v>
      </c>
      <c r="AT202" s="224" t="s">
        <v>146</v>
      </c>
      <c r="AU202" s="224" t="s">
        <v>88</v>
      </c>
      <c r="AY202" s="18" t="s">
        <v>144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8" t="s">
        <v>88</v>
      </c>
      <c r="BK202" s="225">
        <f>ROUND(I202*H202,2)</f>
        <v>0</v>
      </c>
      <c r="BL202" s="18" t="s">
        <v>151</v>
      </c>
      <c r="BM202" s="224" t="s">
        <v>328</v>
      </c>
    </row>
    <row r="203" s="2" customFormat="1">
      <c r="A203" s="39"/>
      <c r="B203" s="40"/>
      <c r="C203" s="41"/>
      <c r="D203" s="226" t="s">
        <v>153</v>
      </c>
      <c r="E203" s="41"/>
      <c r="F203" s="227" t="s">
        <v>329</v>
      </c>
      <c r="G203" s="41"/>
      <c r="H203" s="41"/>
      <c r="I203" s="228"/>
      <c r="J203" s="41"/>
      <c r="K203" s="41"/>
      <c r="L203" s="45"/>
      <c r="M203" s="229"/>
      <c r="N203" s="230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153</v>
      </c>
      <c r="AU203" s="18" t="s">
        <v>88</v>
      </c>
    </row>
    <row r="204" s="13" customFormat="1">
      <c r="A204" s="13"/>
      <c r="B204" s="231"/>
      <c r="C204" s="232"/>
      <c r="D204" s="233" t="s">
        <v>155</v>
      </c>
      <c r="E204" s="234" t="s">
        <v>28</v>
      </c>
      <c r="F204" s="235" t="s">
        <v>298</v>
      </c>
      <c r="G204" s="232"/>
      <c r="H204" s="234" t="s">
        <v>28</v>
      </c>
      <c r="I204" s="236"/>
      <c r="J204" s="232"/>
      <c r="K204" s="232"/>
      <c r="L204" s="237"/>
      <c r="M204" s="238"/>
      <c r="N204" s="239"/>
      <c r="O204" s="239"/>
      <c r="P204" s="239"/>
      <c r="Q204" s="239"/>
      <c r="R204" s="239"/>
      <c r="S204" s="239"/>
      <c r="T204" s="24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1" t="s">
        <v>155</v>
      </c>
      <c r="AU204" s="241" t="s">
        <v>88</v>
      </c>
      <c r="AV204" s="13" t="s">
        <v>82</v>
      </c>
      <c r="AW204" s="13" t="s">
        <v>35</v>
      </c>
      <c r="AX204" s="13" t="s">
        <v>75</v>
      </c>
      <c r="AY204" s="241" t="s">
        <v>144</v>
      </c>
    </row>
    <row r="205" s="14" customFormat="1">
      <c r="A205" s="14"/>
      <c r="B205" s="242"/>
      <c r="C205" s="243"/>
      <c r="D205" s="233" t="s">
        <v>155</v>
      </c>
      <c r="E205" s="244" t="s">
        <v>28</v>
      </c>
      <c r="F205" s="245" t="s">
        <v>330</v>
      </c>
      <c r="G205" s="243"/>
      <c r="H205" s="246">
        <v>131.59999999999999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2" t="s">
        <v>155</v>
      </c>
      <c r="AU205" s="252" t="s">
        <v>88</v>
      </c>
      <c r="AV205" s="14" t="s">
        <v>88</v>
      </c>
      <c r="AW205" s="14" t="s">
        <v>35</v>
      </c>
      <c r="AX205" s="14" t="s">
        <v>75</v>
      </c>
      <c r="AY205" s="252" t="s">
        <v>144</v>
      </c>
    </row>
    <row r="206" s="14" customFormat="1">
      <c r="A206" s="14"/>
      <c r="B206" s="242"/>
      <c r="C206" s="243"/>
      <c r="D206" s="233" t="s">
        <v>155</v>
      </c>
      <c r="E206" s="244" t="s">
        <v>28</v>
      </c>
      <c r="F206" s="245" t="s">
        <v>331</v>
      </c>
      <c r="G206" s="243"/>
      <c r="H206" s="246">
        <v>53.600000000000001</v>
      </c>
      <c r="I206" s="247"/>
      <c r="J206" s="243"/>
      <c r="K206" s="243"/>
      <c r="L206" s="248"/>
      <c r="M206" s="249"/>
      <c r="N206" s="250"/>
      <c r="O206" s="250"/>
      <c r="P206" s="250"/>
      <c r="Q206" s="250"/>
      <c r="R206" s="250"/>
      <c r="S206" s="250"/>
      <c r="T206" s="251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2" t="s">
        <v>155</v>
      </c>
      <c r="AU206" s="252" t="s">
        <v>88</v>
      </c>
      <c r="AV206" s="14" t="s">
        <v>88</v>
      </c>
      <c r="AW206" s="14" t="s">
        <v>35</v>
      </c>
      <c r="AX206" s="14" t="s">
        <v>75</v>
      </c>
      <c r="AY206" s="252" t="s">
        <v>144</v>
      </c>
    </row>
    <row r="207" s="15" customFormat="1">
      <c r="A207" s="15"/>
      <c r="B207" s="263"/>
      <c r="C207" s="264"/>
      <c r="D207" s="233" t="s">
        <v>155</v>
      </c>
      <c r="E207" s="265" t="s">
        <v>28</v>
      </c>
      <c r="F207" s="266" t="s">
        <v>176</v>
      </c>
      <c r="G207" s="264"/>
      <c r="H207" s="267">
        <v>185.19999999999999</v>
      </c>
      <c r="I207" s="268"/>
      <c r="J207" s="264"/>
      <c r="K207" s="264"/>
      <c r="L207" s="269"/>
      <c r="M207" s="270"/>
      <c r="N207" s="271"/>
      <c r="O207" s="271"/>
      <c r="P207" s="271"/>
      <c r="Q207" s="271"/>
      <c r="R207" s="271"/>
      <c r="S207" s="271"/>
      <c r="T207" s="272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73" t="s">
        <v>155</v>
      </c>
      <c r="AU207" s="273" t="s">
        <v>88</v>
      </c>
      <c r="AV207" s="15" t="s">
        <v>151</v>
      </c>
      <c r="AW207" s="15" t="s">
        <v>35</v>
      </c>
      <c r="AX207" s="15" t="s">
        <v>82</v>
      </c>
      <c r="AY207" s="273" t="s">
        <v>144</v>
      </c>
    </row>
    <row r="208" s="2" customFormat="1" ht="21.75" customHeight="1">
      <c r="A208" s="39"/>
      <c r="B208" s="40"/>
      <c r="C208" s="213" t="s">
        <v>332</v>
      </c>
      <c r="D208" s="213" t="s">
        <v>146</v>
      </c>
      <c r="E208" s="214" t="s">
        <v>333</v>
      </c>
      <c r="F208" s="215" t="s">
        <v>334</v>
      </c>
      <c r="G208" s="216" t="s">
        <v>161</v>
      </c>
      <c r="H208" s="217">
        <v>3.7519999999999998</v>
      </c>
      <c r="I208" s="218"/>
      <c r="J208" s="219">
        <f>ROUND(I208*H208,2)</f>
        <v>0</v>
      </c>
      <c r="K208" s="215" t="s">
        <v>150</v>
      </c>
      <c r="L208" s="45"/>
      <c r="M208" s="220" t="s">
        <v>28</v>
      </c>
      <c r="N208" s="221" t="s">
        <v>47</v>
      </c>
      <c r="O208" s="85"/>
      <c r="P208" s="222">
        <f>O208*H208</f>
        <v>0</v>
      </c>
      <c r="Q208" s="222">
        <v>0</v>
      </c>
      <c r="R208" s="222">
        <f>Q208*H208</f>
        <v>0</v>
      </c>
      <c r="S208" s="222">
        <v>1.3999999999999999</v>
      </c>
      <c r="T208" s="223">
        <f>S208*H208</f>
        <v>5.2527999999999997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4" t="s">
        <v>151</v>
      </c>
      <c r="AT208" s="224" t="s">
        <v>146</v>
      </c>
      <c r="AU208" s="224" t="s">
        <v>88</v>
      </c>
      <c r="AY208" s="18" t="s">
        <v>144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88</v>
      </c>
      <c r="BK208" s="225">
        <f>ROUND(I208*H208,2)</f>
        <v>0</v>
      </c>
      <c r="BL208" s="18" t="s">
        <v>151</v>
      </c>
      <c r="BM208" s="224" t="s">
        <v>335</v>
      </c>
    </row>
    <row r="209" s="2" customFormat="1">
      <c r="A209" s="39"/>
      <c r="B209" s="40"/>
      <c r="C209" s="41"/>
      <c r="D209" s="226" t="s">
        <v>153</v>
      </c>
      <c r="E209" s="41"/>
      <c r="F209" s="227" t="s">
        <v>336</v>
      </c>
      <c r="G209" s="41"/>
      <c r="H209" s="41"/>
      <c r="I209" s="228"/>
      <c r="J209" s="41"/>
      <c r="K209" s="41"/>
      <c r="L209" s="45"/>
      <c r="M209" s="229"/>
      <c r="N209" s="230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153</v>
      </c>
      <c r="AU209" s="18" t="s">
        <v>88</v>
      </c>
    </row>
    <row r="210" s="13" customFormat="1">
      <c r="A210" s="13"/>
      <c r="B210" s="231"/>
      <c r="C210" s="232"/>
      <c r="D210" s="233" t="s">
        <v>155</v>
      </c>
      <c r="E210" s="234" t="s">
        <v>28</v>
      </c>
      <c r="F210" s="235" t="s">
        <v>298</v>
      </c>
      <c r="G210" s="232"/>
      <c r="H210" s="234" t="s">
        <v>28</v>
      </c>
      <c r="I210" s="236"/>
      <c r="J210" s="232"/>
      <c r="K210" s="232"/>
      <c r="L210" s="237"/>
      <c r="M210" s="238"/>
      <c r="N210" s="239"/>
      <c r="O210" s="239"/>
      <c r="P210" s="239"/>
      <c r="Q210" s="239"/>
      <c r="R210" s="239"/>
      <c r="S210" s="239"/>
      <c r="T210" s="24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1" t="s">
        <v>155</v>
      </c>
      <c r="AU210" s="241" t="s">
        <v>88</v>
      </c>
      <c r="AV210" s="13" t="s">
        <v>82</v>
      </c>
      <c r="AW210" s="13" t="s">
        <v>35</v>
      </c>
      <c r="AX210" s="13" t="s">
        <v>75</v>
      </c>
      <c r="AY210" s="241" t="s">
        <v>144</v>
      </c>
    </row>
    <row r="211" s="14" customFormat="1">
      <c r="A211" s="14"/>
      <c r="B211" s="242"/>
      <c r="C211" s="243"/>
      <c r="D211" s="233" t="s">
        <v>155</v>
      </c>
      <c r="E211" s="244" t="s">
        <v>28</v>
      </c>
      <c r="F211" s="245" t="s">
        <v>337</v>
      </c>
      <c r="G211" s="243"/>
      <c r="H211" s="246">
        <v>3.7519999999999998</v>
      </c>
      <c r="I211" s="247"/>
      <c r="J211" s="243"/>
      <c r="K211" s="243"/>
      <c r="L211" s="248"/>
      <c r="M211" s="249"/>
      <c r="N211" s="250"/>
      <c r="O211" s="250"/>
      <c r="P211" s="250"/>
      <c r="Q211" s="250"/>
      <c r="R211" s="250"/>
      <c r="S211" s="250"/>
      <c r="T211" s="251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2" t="s">
        <v>155</v>
      </c>
      <c r="AU211" s="252" t="s">
        <v>88</v>
      </c>
      <c r="AV211" s="14" t="s">
        <v>88</v>
      </c>
      <c r="AW211" s="14" t="s">
        <v>35</v>
      </c>
      <c r="AX211" s="14" t="s">
        <v>82</v>
      </c>
      <c r="AY211" s="252" t="s">
        <v>144</v>
      </c>
    </row>
    <row r="212" s="2" customFormat="1" ht="24.15" customHeight="1">
      <c r="A212" s="39"/>
      <c r="B212" s="40"/>
      <c r="C212" s="213" t="s">
        <v>338</v>
      </c>
      <c r="D212" s="213" t="s">
        <v>146</v>
      </c>
      <c r="E212" s="214" t="s">
        <v>339</v>
      </c>
      <c r="F212" s="215" t="s">
        <v>340</v>
      </c>
      <c r="G212" s="216" t="s">
        <v>232</v>
      </c>
      <c r="H212" s="217">
        <v>29.41</v>
      </c>
      <c r="I212" s="218"/>
      <c r="J212" s="219">
        <f>ROUND(I212*H212,2)</f>
        <v>0</v>
      </c>
      <c r="K212" s="215" t="s">
        <v>150</v>
      </c>
      <c r="L212" s="45"/>
      <c r="M212" s="220" t="s">
        <v>28</v>
      </c>
      <c r="N212" s="221" t="s">
        <v>47</v>
      </c>
      <c r="O212" s="85"/>
      <c r="P212" s="222">
        <f>O212*H212</f>
        <v>0</v>
      </c>
      <c r="Q212" s="222">
        <v>0</v>
      </c>
      <c r="R212" s="222">
        <f>Q212*H212</f>
        <v>0</v>
      </c>
      <c r="S212" s="222">
        <v>0.088999999999999996</v>
      </c>
      <c r="T212" s="223">
        <f>S212*H212</f>
        <v>2.6174900000000001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4" t="s">
        <v>151</v>
      </c>
      <c r="AT212" s="224" t="s">
        <v>146</v>
      </c>
      <c r="AU212" s="224" t="s">
        <v>88</v>
      </c>
      <c r="AY212" s="18" t="s">
        <v>144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8" t="s">
        <v>88</v>
      </c>
      <c r="BK212" s="225">
        <f>ROUND(I212*H212,2)</f>
        <v>0</v>
      </c>
      <c r="BL212" s="18" t="s">
        <v>151</v>
      </c>
      <c r="BM212" s="224" t="s">
        <v>341</v>
      </c>
    </row>
    <row r="213" s="2" customFormat="1">
      <c r="A213" s="39"/>
      <c r="B213" s="40"/>
      <c r="C213" s="41"/>
      <c r="D213" s="226" t="s">
        <v>153</v>
      </c>
      <c r="E213" s="41"/>
      <c r="F213" s="227" t="s">
        <v>342</v>
      </c>
      <c r="G213" s="41"/>
      <c r="H213" s="41"/>
      <c r="I213" s="228"/>
      <c r="J213" s="41"/>
      <c r="K213" s="41"/>
      <c r="L213" s="45"/>
      <c r="M213" s="229"/>
      <c r="N213" s="230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153</v>
      </c>
      <c r="AU213" s="18" t="s">
        <v>88</v>
      </c>
    </row>
    <row r="214" s="13" customFormat="1">
      <c r="A214" s="13"/>
      <c r="B214" s="231"/>
      <c r="C214" s="232"/>
      <c r="D214" s="233" t="s">
        <v>155</v>
      </c>
      <c r="E214" s="234" t="s">
        <v>28</v>
      </c>
      <c r="F214" s="235" t="s">
        <v>298</v>
      </c>
      <c r="G214" s="232"/>
      <c r="H214" s="234" t="s">
        <v>28</v>
      </c>
      <c r="I214" s="236"/>
      <c r="J214" s="232"/>
      <c r="K214" s="232"/>
      <c r="L214" s="237"/>
      <c r="M214" s="238"/>
      <c r="N214" s="239"/>
      <c r="O214" s="239"/>
      <c r="P214" s="239"/>
      <c r="Q214" s="239"/>
      <c r="R214" s="239"/>
      <c r="S214" s="239"/>
      <c r="T214" s="240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1" t="s">
        <v>155</v>
      </c>
      <c r="AU214" s="241" t="s">
        <v>88</v>
      </c>
      <c r="AV214" s="13" t="s">
        <v>82</v>
      </c>
      <c r="AW214" s="13" t="s">
        <v>35</v>
      </c>
      <c r="AX214" s="13" t="s">
        <v>75</v>
      </c>
      <c r="AY214" s="241" t="s">
        <v>144</v>
      </c>
    </row>
    <row r="215" s="14" customFormat="1">
      <c r="A215" s="14"/>
      <c r="B215" s="242"/>
      <c r="C215" s="243"/>
      <c r="D215" s="233" t="s">
        <v>155</v>
      </c>
      <c r="E215" s="244" t="s">
        <v>28</v>
      </c>
      <c r="F215" s="245" t="s">
        <v>343</v>
      </c>
      <c r="G215" s="243"/>
      <c r="H215" s="246">
        <v>22.84</v>
      </c>
      <c r="I215" s="247"/>
      <c r="J215" s="243"/>
      <c r="K215" s="243"/>
      <c r="L215" s="248"/>
      <c r="M215" s="249"/>
      <c r="N215" s="250"/>
      <c r="O215" s="250"/>
      <c r="P215" s="250"/>
      <c r="Q215" s="250"/>
      <c r="R215" s="250"/>
      <c r="S215" s="250"/>
      <c r="T215" s="251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2" t="s">
        <v>155</v>
      </c>
      <c r="AU215" s="252" t="s">
        <v>88</v>
      </c>
      <c r="AV215" s="14" t="s">
        <v>88</v>
      </c>
      <c r="AW215" s="14" t="s">
        <v>35</v>
      </c>
      <c r="AX215" s="14" t="s">
        <v>75</v>
      </c>
      <c r="AY215" s="252" t="s">
        <v>144</v>
      </c>
    </row>
    <row r="216" s="14" customFormat="1">
      <c r="A216" s="14"/>
      <c r="B216" s="242"/>
      <c r="C216" s="243"/>
      <c r="D216" s="233" t="s">
        <v>155</v>
      </c>
      <c r="E216" s="244" t="s">
        <v>28</v>
      </c>
      <c r="F216" s="245" t="s">
        <v>344</v>
      </c>
      <c r="G216" s="243"/>
      <c r="H216" s="246">
        <v>6.5700000000000003</v>
      </c>
      <c r="I216" s="247"/>
      <c r="J216" s="243"/>
      <c r="K216" s="243"/>
      <c r="L216" s="248"/>
      <c r="M216" s="249"/>
      <c r="N216" s="250"/>
      <c r="O216" s="250"/>
      <c r="P216" s="250"/>
      <c r="Q216" s="250"/>
      <c r="R216" s="250"/>
      <c r="S216" s="250"/>
      <c r="T216" s="251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2" t="s">
        <v>155</v>
      </c>
      <c r="AU216" s="252" t="s">
        <v>88</v>
      </c>
      <c r="AV216" s="14" t="s">
        <v>88</v>
      </c>
      <c r="AW216" s="14" t="s">
        <v>35</v>
      </c>
      <c r="AX216" s="14" t="s">
        <v>75</v>
      </c>
      <c r="AY216" s="252" t="s">
        <v>144</v>
      </c>
    </row>
    <row r="217" s="15" customFormat="1">
      <c r="A217" s="15"/>
      <c r="B217" s="263"/>
      <c r="C217" s="264"/>
      <c r="D217" s="233" t="s">
        <v>155</v>
      </c>
      <c r="E217" s="265" t="s">
        <v>28</v>
      </c>
      <c r="F217" s="266" t="s">
        <v>176</v>
      </c>
      <c r="G217" s="264"/>
      <c r="H217" s="267">
        <v>29.41</v>
      </c>
      <c r="I217" s="268"/>
      <c r="J217" s="264"/>
      <c r="K217" s="264"/>
      <c r="L217" s="269"/>
      <c r="M217" s="270"/>
      <c r="N217" s="271"/>
      <c r="O217" s="271"/>
      <c r="P217" s="271"/>
      <c r="Q217" s="271"/>
      <c r="R217" s="271"/>
      <c r="S217" s="271"/>
      <c r="T217" s="272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73" t="s">
        <v>155</v>
      </c>
      <c r="AU217" s="273" t="s">
        <v>88</v>
      </c>
      <c r="AV217" s="15" t="s">
        <v>151</v>
      </c>
      <c r="AW217" s="15" t="s">
        <v>35</v>
      </c>
      <c r="AX217" s="15" t="s">
        <v>82</v>
      </c>
      <c r="AY217" s="273" t="s">
        <v>144</v>
      </c>
    </row>
    <row r="218" s="12" customFormat="1" ht="22.8" customHeight="1">
      <c r="A218" s="12"/>
      <c r="B218" s="197"/>
      <c r="C218" s="198"/>
      <c r="D218" s="199" t="s">
        <v>74</v>
      </c>
      <c r="E218" s="211" t="s">
        <v>345</v>
      </c>
      <c r="F218" s="211" t="s">
        <v>346</v>
      </c>
      <c r="G218" s="198"/>
      <c r="H218" s="198"/>
      <c r="I218" s="201"/>
      <c r="J218" s="212">
        <f>BK218</f>
        <v>0</v>
      </c>
      <c r="K218" s="198"/>
      <c r="L218" s="203"/>
      <c r="M218" s="204"/>
      <c r="N218" s="205"/>
      <c r="O218" s="205"/>
      <c r="P218" s="206">
        <f>SUM(P219:P242)</f>
        <v>0</v>
      </c>
      <c r="Q218" s="205"/>
      <c r="R218" s="206">
        <f>SUM(R219:R242)</f>
        <v>0</v>
      </c>
      <c r="S218" s="205"/>
      <c r="T218" s="207">
        <f>SUM(T219:T242)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08" t="s">
        <v>82</v>
      </c>
      <c r="AT218" s="209" t="s">
        <v>74</v>
      </c>
      <c r="AU218" s="209" t="s">
        <v>82</v>
      </c>
      <c r="AY218" s="208" t="s">
        <v>144</v>
      </c>
      <c r="BK218" s="210">
        <f>SUM(BK219:BK242)</f>
        <v>0</v>
      </c>
    </row>
    <row r="219" s="2" customFormat="1" ht="24.15" customHeight="1">
      <c r="A219" s="39"/>
      <c r="B219" s="40"/>
      <c r="C219" s="213" t="s">
        <v>347</v>
      </c>
      <c r="D219" s="213" t="s">
        <v>146</v>
      </c>
      <c r="E219" s="214" t="s">
        <v>348</v>
      </c>
      <c r="F219" s="215" t="s">
        <v>349</v>
      </c>
      <c r="G219" s="216" t="s">
        <v>350</v>
      </c>
      <c r="H219" s="217">
        <v>121.002</v>
      </c>
      <c r="I219" s="218"/>
      <c r="J219" s="219">
        <f>ROUND(I219*H219,2)</f>
        <v>0</v>
      </c>
      <c r="K219" s="215" t="s">
        <v>150</v>
      </c>
      <c r="L219" s="45"/>
      <c r="M219" s="220" t="s">
        <v>28</v>
      </c>
      <c r="N219" s="221" t="s">
        <v>47</v>
      </c>
      <c r="O219" s="85"/>
      <c r="P219" s="222">
        <f>O219*H219</f>
        <v>0</v>
      </c>
      <c r="Q219" s="222">
        <v>0</v>
      </c>
      <c r="R219" s="222">
        <f>Q219*H219</f>
        <v>0</v>
      </c>
      <c r="S219" s="222">
        <v>0</v>
      </c>
      <c r="T219" s="223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24" t="s">
        <v>151</v>
      </c>
      <c r="AT219" s="224" t="s">
        <v>146</v>
      </c>
      <c r="AU219" s="224" t="s">
        <v>88</v>
      </c>
      <c r="AY219" s="18" t="s">
        <v>144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8" t="s">
        <v>88</v>
      </c>
      <c r="BK219" s="225">
        <f>ROUND(I219*H219,2)</f>
        <v>0</v>
      </c>
      <c r="BL219" s="18" t="s">
        <v>151</v>
      </c>
      <c r="BM219" s="224" t="s">
        <v>351</v>
      </c>
    </row>
    <row r="220" s="2" customFormat="1">
      <c r="A220" s="39"/>
      <c r="B220" s="40"/>
      <c r="C220" s="41"/>
      <c r="D220" s="226" t="s">
        <v>153</v>
      </c>
      <c r="E220" s="41"/>
      <c r="F220" s="227" t="s">
        <v>352</v>
      </c>
      <c r="G220" s="41"/>
      <c r="H220" s="41"/>
      <c r="I220" s="228"/>
      <c r="J220" s="41"/>
      <c r="K220" s="41"/>
      <c r="L220" s="45"/>
      <c r="M220" s="229"/>
      <c r="N220" s="230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153</v>
      </c>
      <c r="AU220" s="18" t="s">
        <v>88</v>
      </c>
    </row>
    <row r="221" s="2" customFormat="1" ht="16.5" customHeight="1">
      <c r="A221" s="39"/>
      <c r="B221" s="40"/>
      <c r="C221" s="213" t="s">
        <v>353</v>
      </c>
      <c r="D221" s="213" t="s">
        <v>146</v>
      </c>
      <c r="E221" s="214" t="s">
        <v>354</v>
      </c>
      <c r="F221" s="215" t="s">
        <v>355</v>
      </c>
      <c r="G221" s="216" t="s">
        <v>356</v>
      </c>
      <c r="H221" s="217">
        <v>6</v>
      </c>
      <c r="I221" s="218"/>
      <c r="J221" s="219">
        <f>ROUND(I221*H221,2)</f>
        <v>0</v>
      </c>
      <c r="K221" s="215" t="s">
        <v>150</v>
      </c>
      <c r="L221" s="45"/>
      <c r="M221" s="220" t="s">
        <v>28</v>
      </c>
      <c r="N221" s="221" t="s">
        <v>47</v>
      </c>
      <c r="O221" s="85"/>
      <c r="P221" s="222">
        <f>O221*H221</f>
        <v>0</v>
      </c>
      <c r="Q221" s="222">
        <v>0</v>
      </c>
      <c r="R221" s="222">
        <f>Q221*H221</f>
        <v>0</v>
      </c>
      <c r="S221" s="222">
        <v>0</v>
      </c>
      <c r="T221" s="223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24" t="s">
        <v>151</v>
      </c>
      <c r="AT221" s="224" t="s">
        <v>146</v>
      </c>
      <c r="AU221" s="224" t="s">
        <v>88</v>
      </c>
      <c r="AY221" s="18" t="s">
        <v>144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8" t="s">
        <v>88</v>
      </c>
      <c r="BK221" s="225">
        <f>ROUND(I221*H221,2)</f>
        <v>0</v>
      </c>
      <c r="BL221" s="18" t="s">
        <v>151</v>
      </c>
      <c r="BM221" s="224" t="s">
        <v>357</v>
      </c>
    </row>
    <row r="222" s="2" customFormat="1">
      <c r="A222" s="39"/>
      <c r="B222" s="40"/>
      <c r="C222" s="41"/>
      <c r="D222" s="226" t="s">
        <v>153</v>
      </c>
      <c r="E222" s="41"/>
      <c r="F222" s="227" t="s">
        <v>358</v>
      </c>
      <c r="G222" s="41"/>
      <c r="H222" s="41"/>
      <c r="I222" s="228"/>
      <c r="J222" s="41"/>
      <c r="K222" s="41"/>
      <c r="L222" s="45"/>
      <c r="M222" s="229"/>
      <c r="N222" s="230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153</v>
      </c>
      <c r="AU222" s="18" t="s">
        <v>88</v>
      </c>
    </row>
    <row r="223" s="2" customFormat="1" ht="24.15" customHeight="1">
      <c r="A223" s="39"/>
      <c r="B223" s="40"/>
      <c r="C223" s="213" t="s">
        <v>359</v>
      </c>
      <c r="D223" s="213" t="s">
        <v>146</v>
      </c>
      <c r="E223" s="214" t="s">
        <v>360</v>
      </c>
      <c r="F223" s="215" t="s">
        <v>361</v>
      </c>
      <c r="G223" s="216" t="s">
        <v>356</v>
      </c>
      <c r="H223" s="217">
        <v>96</v>
      </c>
      <c r="I223" s="218"/>
      <c r="J223" s="219">
        <f>ROUND(I223*H223,2)</f>
        <v>0</v>
      </c>
      <c r="K223" s="215" t="s">
        <v>150</v>
      </c>
      <c r="L223" s="45"/>
      <c r="M223" s="220" t="s">
        <v>28</v>
      </c>
      <c r="N223" s="221" t="s">
        <v>47</v>
      </c>
      <c r="O223" s="85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4" t="s">
        <v>151</v>
      </c>
      <c r="AT223" s="224" t="s">
        <v>146</v>
      </c>
      <c r="AU223" s="224" t="s">
        <v>88</v>
      </c>
      <c r="AY223" s="18" t="s">
        <v>144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8" t="s">
        <v>88</v>
      </c>
      <c r="BK223" s="225">
        <f>ROUND(I223*H223,2)</f>
        <v>0</v>
      </c>
      <c r="BL223" s="18" t="s">
        <v>151</v>
      </c>
      <c r="BM223" s="224" t="s">
        <v>362</v>
      </c>
    </row>
    <row r="224" s="2" customFormat="1">
      <c r="A224" s="39"/>
      <c r="B224" s="40"/>
      <c r="C224" s="41"/>
      <c r="D224" s="226" t="s">
        <v>153</v>
      </c>
      <c r="E224" s="41"/>
      <c r="F224" s="227" t="s">
        <v>363</v>
      </c>
      <c r="G224" s="41"/>
      <c r="H224" s="41"/>
      <c r="I224" s="228"/>
      <c r="J224" s="41"/>
      <c r="K224" s="41"/>
      <c r="L224" s="45"/>
      <c r="M224" s="229"/>
      <c r="N224" s="230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153</v>
      </c>
      <c r="AU224" s="18" t="s">
        <v>88</v>
      </c>
    </row>
    <row r="225" s="14" customFormat="1">
      <c r="A225" s="14"/>
      <c r="B225" s="242"/>
      <c r="C225" s="243"/>
      <c r="D225" s="233" t="s">
        <v>155</v>
      </c>
      <c r="E225" s="243"/>
      <c r="F225" s="245" t="s">
        <v>364</v>
      </c>
      <c r="G225" s="243"/>
      <c r="H225" s="246">
        <v>96</v>
      </c>
      <c r="I225" s="247"/>
      <c r="J225" s="243"/>
      <c r="K225" s="243"/>
      <c r="L225" s="248"/>
      <c r="M225" s="249"/>
      <c r="N225" s="250"/>
      <c r="O225" s="250"/>
      <c r="P225" s="250"/>
      <c r="Q225" s="250"/>
      <c r="R225" s="250"/>
      <c r="S225" s="250"/>
      <c r="T225" s="251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2" t="s">
        <v>155</v>
      </c>
      <c r="AU225" s="252" t="s">
        <v>88</v>
      </c>
      <c r="AV225" s="14" t="s">
        <v>88</v>
      </c>
      <c r="AW225" s="14" t="s">
        <v>4</v>
      </c>
      <c r="AX225" s="14" t="s">
        <v>82</v>
      </c>
      <c r="AY225" s="252" t="s">
        <v>144</v>
      </c>
    </row>
    <row r="226" s="2" customFormat="1" ht="21.75" customHeight="1">
      <c r="A226" s="39"/>
      <c r="B226" s="40"/>
      <c r="C226" s="213" t="s">
        <v>365</v>
      </c>
      <c r="D226" s="213" t="s">
        <v>146</v>
      </c>
      <c r="E226" s="214" t="s">
        <v>366</v>
      </c>
      <c r="F226" s="215" t="s">
        <v>367</v>
      </c>
      <c r="G226" s="216" t="s">
        <v>350</v>
      </c>
      <c r="H226" s="217">
        <v>121.002</v>
      </c>
      <c r="I226" s="218"/>
      <c r="J226" s="219">
        <f>ROUND(I226*H226,2)</f>
        <v>0</v>
      </c>
      <c r="K226" s="215" t="s">
        <v>150</v>
      </c>
      <c r="L226" s="45"/>
      <c r="M226" s="220" t="s">
        <v>28</v>
      </c>
      <c r="N226" s="221" t="s">
        <v>47</v>
      </c>
      <c r="O226" s="85"/>
      <c r="P226" s="222">
        <f>O226*H226</f>
        <v>0</v>
      </c>
      <c r="Q226" s="222">
        <v>0</v>
      </c>
      <c r="R226" s="222">
        <f>Q226*H226</f>
        <v>0</v>
      </c>
      <c r="S226" s="222">
        <v>0</v>
      </c>
      <c r="T226" s="223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24" t="s">
        <v>151</v>
      </c>
      <c r="AT226" s="224" t="s">
        <v>146</v>
      </c>
      <c r="AU226" s="224" t="s">
        <v>88</v>
      </c>
      <c r="AY226" s="18" t="s">
        <v>144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8" t="s">
        <v>88</v>
      </c>
      <c r="BK226" s="225">
        <f>ROUND(I226*H226,2)</f>
        <v>0</v>
      </c>
      <c r="BL226" s="18" t="s">
        <v>151</v>
      </c>
      <c r="BM226" s="224" t="s">
        <v>368</v>
      </c>
    </row>
    <row r="227" s="2" customFormat="1">
      <c r="A227" s="39"/>
      <c r="B227" s="40"/>
      <c r="C227" s="41"/>
      <c r="D227" s="226" t="s">
        <v>153</v>
      </c>
      <c r="E227" s="41"/>
      <c r="F227" s="227" t="s">
        <v>369</v>
      </c>
      <c r="G227" s="41"/>
      <c r="H227" s="41"/>
      <c r="I227" s="228"/>
      <c r="J227" s="41"/>
      <c r="K227" s="41"/>
      <c r="L227" s="45"/>
      <c r="M227" s="229"/>
      <c r="N227" s="230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153</v>
      </c>
      <c r="AU227" s="18" t="s">
        <v>88</v>
      </c>
    </row>
    <row r="228" s="2" customFormat="1" ht="24.15" customHeight="1">
      <c r="A228" s="39"/>
      <c r="B228" s="40"/>
      <c r="C228" s="213" t="s">
        <v>370</v>
      </c>
      <c r="D228" s="213" t="s">
        <v>146</v>
      </c>
      <c r="E228" s="214" t="s">
        <v>371</v>
      </c>
      <c r="F228" s="215" t="s">
        <v>372</v>
      </c>
      <c r="G228" s="216" t="s">
        <v>350</v>
      </c>
      <c r="H228" s="217">
        <v>1815.03</v>
      </c>
      <c r="I228" s="218"/>
      <c r="J228" s="219">
        <f>ROUND(I228*H228,2)</f>
        <v>0</v>
      </c>
      <c r="K228" s="215" t="s">
        <v>150</v>
      </c>
      <c r="L228" s="45"/>
      <c r="M228" s="220" t="s">
        <v>28</v>
      </c>
      <c r="N228" s="221" t="s">
        <v>47</v>
      </c>
      <c r="O228" s="85"/>
      <c r="P228" s="222">
        <f>O228*H228</f>
        <v>0</v>
      </c>
      <c r="Q228" s="222">
        <v>0</v>
      </c>
      <c r="R228" s="222">
        <f>Q228*H228</f>
        <v>0</v>
      </c>
      <c r="S228" s="222">
        <v>0</v>
      </c>
      <c r="T228" s="223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24" t="s">
        <v>151</v>
      </c>
      <c r="AT228" s="224" t="s">
        <v>146</v>
      </c>
      <c r="AU228" s="224" t="s">
        <v>88</v>
      </c>
      <c r="AY228" s="18" t="s">
        <v>144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8" t="s">
        <v>88</v>
      </c>
      <c r="BK228" s="225">
        <f>ROUND(I228*H228,2)</f>
        <v>0</v>
      </c>
      <c r="BL228" s="18" t="s">
        <v>151</v>
      </c>
      <c r="BM228" s="224" t="s">
        <v>373</v>
      </c>
    </row>
    <row r="229" s="2" customFormat="1">
      <c r="A229" s="39"/>
      <c r="B229" s="40"/>
      <c r="C229" s="41"/>
      <c r="D229" s="226" t="s">
        <v>153</v>
      </c>
      <c r="E229" s="41"/>
      <c r="F229" s="227" t="s">
        <v>374</v>
      </c>
      <c r="G229" s="41"/>
      <c r="H229" s="41"/>
      <c r="I229" s="228"/>
      <c r="J229" s="41"/>
      <c r="K229" s="41"/>
      <c r="L229" s="45"/>
      <c r="M229" s="229"/>
      <c r="N229" s="230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153</v>
      </c>
      <c r="AU229" s="18" t="s">
        <v>88</v>
      </c>
    </row>
    <row r="230" s="14" customFormat="1">
      <c r="A230" s="14"/>
      <c r="B230" s="242"/>
      <c r="C230" s="243"/>
      <c r="D230" s="233" t="s">
        <v>155</v>
      </c>
      <c r="E230" s="243"/>
      <c r="F230" s="245" t="s">
        <v>375</v>
      </c>
      <c r="G230" s="243"/>
      <c r="H230" s="246">
        <v>1815.03</v>
      </c>
      <c r="I230" s="247"/>
      <c r="J230" s="243"/>
      <c r="K230" s="243"/>
      <c r="L230" s="248"/>
      <c r="M230" s="249"/>
      <c r="N230" s="250"/>
      <c r="O230" s="250"/>
      <c r="P230" s="250"/>
      <c r="Q230" s="250"/>
      <c r="R230" s="250"/>
      <c r="S230" s="250"/>
      <c r="T230" s="251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2" t="s">
        <v>155</v>
      </c>
      <c r="AU230" s="252" t="s">
        <v>88</v>
      </c>
      <c r="AV230" s="14" t="s">
        <v>88</v>
      </c>
      <c r="AW230" s="14" t="s">
        <v>4</v>
      </c>
      <c r="AX230" s="14" t="s">
        <v>82</v>
      </c>
      <c r="AY230" s="252" t="s">
        <v>144</v>
      </c>
    </row>
    <row r="231" s="2" customFormat="1" ht="24.15" customHeight="1">
      <c r="A231" s="39"/>
      <c r="B231" s="40"/>
      <c r="C231" s="213" t="s">
        <v>376</v>
      </c>
      <c r="D231" s="213" t="s">
        <v>146</v>
      </c>
      <c r="E231" s="214" t="s">
        <v>377</v>
      </c>
      <c r="F231" s="215" t="s">
        <v>378</v>
      </c>
      <c r="G231" s="216" t="s">
        <v>350</v>
      </c>
      <c r="H231" s="217">
        <v>99.358999999999995</v>
      </c>
      <c r="I231" s="218"/>
      <c r="J231" s="219">
        <f>ROUND(I231*H231,2)</f>
        <v>0</v>
      </c>
      <c r="K231" s="215" t="s">
        <v>150</v>
      </c>
      <c r="L231" s="45"/>
      <c r="M231" s="220" t="s">
        <v>28</v>
      </c>
      <c r="N231" s="221" t="s">
        <v>47</v>
      </c>
      <c r="O231" s="85"/>
      <c r="P231" s="222">
        <f>O231*H231</f>
        <v>0</v>
      </c>
      <c r="Q231" s="222">
        <v>0</v>
      </c>
      <c r="R231" s="222">
        <f>Q231*H231</f>
        <v>0</v>
      </c>
      <c r="S231" s="222">
        <v>0</v>
      </c>
      <c r="T231" s="223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24" t="s">
        <v>151</v>
      </c>
      <c r="AT231" s="224" t="s">
        <v>146</v>
      </c>
      <c r="AU231" s="224" t="s">
        <v>88</v>
      </c>
      <c r="AY231" s="18" t="s">
        <v>144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8" t="s">
        <v>88</v>
      </c>
      <c r="BK231" s="225">
        <f>ROUND(I231*H231,2)</f>
        <v>0</v>
      </c>
      <c r="BL231" s="18" t="s">
        <v>151</v>
      </c>
      <c r="BM231" s="224" t="s">
        <v>379</v>
      </c>
    </row>
    <row r="232" s="2" customFormat="1">
      <c r="A232" s="39"/>
      <c r="B232" s="40"/>
      <c r="C232" s="41"/>
      <c r="D232" s="226" t="s">
        <v>153</v>
      </c>
      <c r="E232" s="41"/>
      <c r="F232" s="227" t="s">
        <v>380</v>
      </c>
      <c r="G232" s="41"/>
      <c r="H232" s="41"/>
      <c r="I232" s="228"/>
      <c r="J232" s="41"/>
      <c r="K232" s="41"/>
      <c r="L232" s="45"/>
      <c r="M232" s="229"/>
      <c r="N232" s="230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153</v>
      </c>
      <c r="AU232" s="18" t="s">
        <v>88</v>
      </c>
    </row>
    <row r="233" s="2" customFormat="1" ht="24.15" customHeight="1">
      <c r="A233" s="39"/>
      <c r="B233" s="40"/>
      <c r="C233" s="213" t="s">
        <v>381</v>
      </c>
      <c r="D233" s="213" t="s">
        <v>146</v>
      </c>
      <c r="E233" s="214" t="s">
        <v>382</v>
      </c>
      <c r="F233" s="215" t="s">
        <v>383</v>
      </c>
      <c r="G233" s="216" t="s">
        <v>350</v>
      </c>
      <c r="H233" s="217">
        <v>2.4910000000000001</v>
      </c>
      <c r="I233" s="218"/>
      <c r="J233" s="219">
        <f>ROUND(I233*H233,2)</f>
        <v>0</v>
      </c>
      <c r="K233" s="215" t="s">
        <v>150</v>
      </c>
      <c r="L233" s="45"/>
      <c r="M233" s="220" t="s">
        <v>28</v>
      </c>
      <c r="N233" s="221" t="s">
        <v>47</v>
      </c>
      <c r="O233" s="85"/>
      <c r="P233" s="222">
        <f>O233*H233</f>
        <v>0</v>
      </c>
      <c r="Q233" s="222">
        <v>0</v>
      </c>
      <c r="R233" s="222">
        <f>Q233*H233</f>
        <v>0</v>
      </c>
      <c r="S233" s="222">
        <v>0</v>
      </c>
      <c r="T233" s="223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24" t="s">
        <v>151</v>
      </c>
      <c r="AT233" s="224" t="s">
        <v>146</v>
      </c>
      <c r="AU233" s="224" t="s">
        <v>88</v>
      </c>
      <c r="AY233" s="18" t="s">
        <v>144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8" t="s">
        <v>88</v>
      </c>
      <c r="BK233" s="225">
        <f>ROUND(I233*H233,2)</f>
        <v>0</v>
      </c>
      <c r="BL233" s="18" t="s">
        <v>151</v>
      </c>
      <c r="BM233" s="224" t="s">
        <v>384</v>
      </c>
    </row>
    <row r="234" s="2" customFormat="1">
      <c r="A234" s="39"/>
      <c r="B234" s="40"/>
      <c r="C234" s="41"/>
      <c r="D234" s="226" t="s">
        <v>153</v>
      </c>
      <c r="E234" s="41"/>
      <c r="F234" s="227" t="s">
        <v>385</v>
      </c>
      <c r="G234" s="41"/>
      <c r="H234" s="41"/>
      <c r="I234" s="228"/>
      <c r="J234" s="41"/>
      <c r="K234" s="41"/>
      <c r="L234" s="45"/>
      <c r="M234" s="229"/>
      <c r="N234" s="230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153</v>
      </c>
      <c r="AU234" s="18" t="s">
        <v>88</v>
      </c>
    </row>
    <row r="235" s="2" customFormat="1" ht="24.15" customHeight="1">
      <c r="A235" s="39"/>
      <c r="B235" s="40"/>
      <c r="C235" s="213" t="s">
        <v>386</v>
      </c>
      <c r="D235" s="213" t="s">
        <v>146</v>
      </c>
      <c r="E235" s="214" t="s">
        <v>387</v>
      </c>
      <c r="F235" s="215" t="s">
        <v>388</v>
      </c>
      <c r="G235" s="216" t="s">
        <v>350</v>
      </c>
      <c r="H235" s="217">
        <v>4.0019999999999998</v>
      </c>
      <c r="I235" s="218"/>
      <c r="J235" s="219">
        <f>ROUND(I235*H235,2)</f>
        <v>0</v>
      </c>
      <c r="K235" s="215" t="s">
        <v>150</v>
      </c>
      <c r="L235" s="45"/>
      <c r="M235" s="220" t="s">
        <v>28</v>
      </c>
      <c r="N235" s="221" t="s">
        <v>47</v>
      </c>
      <c r="O235" s="85"/>
      <c r="P235" s="222">
        <f>O235*H235</f>
        <v>0</v>
      </c>
      <c r="Q235" s="222">
        <v>0</v>
      </c>
      <c r="R235" s="222">
        <f>Q235*H235</f>
        <v>0</v>
      </c>
      <c r="S235" s="222">
        <v>0</v>
      </c>
      <c r="T235" s="223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24" t="s">
        <v>151</v>
      </c>
      <c r="AT235" s="224" t="s">
        <v>146</v>
      </c>
      <c r="AU235" s="224" t="s">
        <v>88</v>
      </c>
      <c r="AY235" s="18" t="s">
        <v>144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8" t="s">
        <v>88</v>
      </c>
      <c r="BK235" s="225">
        <f>ROUND(I235*H235,2)</f>
        <v>0</v>
      </c>
      <c r="BL235" s="18" t="s">
        <v>151</v>
      </c>
      <c r="BM235" s="224" t="s">
        <v>389</v>
      </c>
    </row>
    <row r="236" s="2" customFormat="1">
      <c r="A236" s="39"/>
      <c r="B236" s="40"/>
      <c r="C236" s="41"/>
      <c r="D236" s="226" t="s">
        <v>153</v>
      </c>
      <c r="E236" s="41"/>
      <c r="F236" s="227" t="s">
        <v>390</v>
      </c>
      <c r="G236" s="41"/>
      <c r="H236" s="41"/>
      <c r="I236" s="228"/>
      <c r="J236" s="41"/>
      <c r="K236" s="41"/>
      <c r="L236" s="45"/>
      <c r="M236" s="229"/>
      <c r="N236" s="230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153</v>
      </c>
      <c r="AU236" s="18" t="s">
        <v>88</v>
      </c>
    </row>
    <row r="237" s="2" customFormat="1" ht="24.15" customHeight="1">
      <c r="A237" s="39"/>
      <c r="B237" s="40"/>
      <c r="C237" s="213" t="s">
        <v>391</v>
      </c>
      <c r="D237" s="213" t="s">
        <v>146</v>
      </c>
      <c r="E237" s="214" t="s">
        <v>392</v>
      </c>
      <c r="F237" s="215" t="s">
        <v>393</v>
      </c>
      <c r="G237" s="216" t="s">
        <v>350</v>
      </c>
      <c r="H237" s="217">
        <v>7.9880000000000004</v>
      </c>
      <c r="I237" s="218"/>
      <c r="J237" s="219">
        <f>ROUND(I237*H237,2)</f>
        <v>0</v>
      </c>
      <c r="K237" s="215" t="s">
        <v>150</v>
      </c>
      <c r="L237" s="45"/>
      <c r="M237" s="220" t="s">
        <v>28</v>
      </c>
      <c r="N237" s="221" t="s">
        <v>47</v>
      </c>
      <c r="O237" s="85"/>
      <c r="P237" s="222">
        <f>O237*H237</f>
        <v>0</v>
      </c>
      <c r="Q237" s="222">
        <v>0</v>
      </c>
      <c r="R237" s="222">
        <f>Q237*H237</f>
        <v>0</v>
      </c>
      <c r="S237" s="222">
        <v>0</v>
      </c>
      <c r="T237" s="223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24" t="s">
        <v>151</v>
      </c>
      <c r="AT237" s="224" t="s">
        <v>146</v>
      </c>
      <c r="AU237" s="224" t="s">
        <v>88</v>
      </c>
      <c r="AY237" s="18" t="s">
        <v>144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8" t="s">
        <v>88</v>
      </c>
      <c r="BK237" s="225">
        <f>ROUND(I237*H237,2)</f>
        <v>0</v>
      </c>
      <c r="BL237" s="18" t="s">
        <v>151</v>
      </c>
      <c r="BM237" s="224" t="s">
        <v>394</v>
      </c>
    </row>
    <row r="238" s="2" customFormat="1">
      <c r="A238" s="39"/>
      <c r="B238" s="40"/>
      <c r="C238" s="41"/>
      <c r="D238" s="226" t="s">
        <v>153</v>
      </c>
      <c r="E238" s="41"/>
      <c r="F238" s="227" t="s">
        <v>395</v>
      </c>
      <c r="G238" s="41"/>
      <c r="H238" s="41"/>
      <c r="I238" s="228"/>
      <c r="J238" s="41"/>
      <c r="K238" s="41"/>
      <c r="L238" s="45"/>
      <c r="M238" s="229"/>
      <c r="N238" s="230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153</v>
      </c>
      <c r="AU238" s="18" t="s">
        <v>88</v>
      </c>
    </row>
    <row r="239" s="2" customFormat="1" ht="24.15" customHeight="1">
      <c r="A239" s="39"/>
      <c r="B239" s="40"/>
      <c r="C239" s="213" t="s">
        <v>396</v>
      </c>
      <c r="D239" s="213" t="s">
        <v>146</v>
      </c>
      <c r="E239" s="214" t="s">
        <v>397</v>
      </c>
      <c r="F239" s="215" t="s">
        <v>398</v>
      </c>
      <c r="G239" s="216" t="s">
        <v>350</v>
      </c>
      <c r="H239" s="217">
        <v>5.2530000000000001</v>
      </c>
      <c r="I239" s="218"/>
      <c r="J239" s="219">
        <f>ROUND(I239*H239,2)</f>
        <v>0</v>
      </c>
      <c r="K239" s="215" t="s">
        <v>150</v>
      </c>
      <c r="L239" s="45"/>
      <c r="M239" s="220" t="s">
        <v>28</v>
      </c>
      <c r="N239" s="221" t="s">
        <v>47</v>
      </c>
      <c r="O239" s="85"/>
      <c r="P239" s="222">
        <f>O239*H239</f>
        <v>0</v>
      </c>
      <c r="Q239" s="222">
        <v>0</v>
      </c>
      <c r="R239" s="222">
        <f>Q239*H239</f>
        <v>0</v>
      </c>
      <c r="S239" s="222">
        <v>0</v>
      </c>
      <c r="T239" s="223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24" t="s">
        <v>151</v>
      </c>
      <c r="AT239" s="224" t="s">
        <v>146</v>
      </c>
      <c r="AU239" s="224" t="s">
        <v>88</v>
      </c>
      <c r="AY239" s="18" t="s">
        <v>144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8" t="s">
        <v>88</v>
      </c>
      <c r="BK239" s="225">
        <f>ROUND(I239*H239,2)</f>
        <v>0</v>
      </c>
      <c r="BL239" s="18" t="s">
        <v>151</v>
      </c>
      <c r="BM239" s="224" t="s">
        <v>399</v>
      </c>
    </row>
    <row r="240" s="2" customFormat="1">
      <c r="A240" s="39"/>
      <c r="B240" s="40"/>
      <c r="C240" s="41"/>
      <c r="D240" s="226" t="s">
        <v>153</v>
      </c>
      <c r="E240" s="41"/>
      <c r="F240" s="227" t="s">
        <v>400</v>
      </c>
      <c r="G240" s="41"/>
      <c r="H240" s="41"/>
      <c r="I240" s="228"/>
      <c r="J240" s="41"/>
      <c r="K240" s="41"/>
      <c r="L240" s="45"/>
      <c r="M240" s="229"/>
      <c r="N240" s="230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153</v>
      </c>
      <c r="AU240" s="18" t="s">
        <v>88</v>
      </c>
    </row>
    <row r="241" s="2" customFormat="1" ht="24.15" customHeight="1">
      <c r="A241" s="39"/>
      <c r="B241" s="40"/>
      <c r="C241" s="213" t="s">
        <v>401</v>
      </c>
      <c r="D241" s="213" t="s">
        <v>146</v>
      </c>
      <c r="E241" s="214" t="s">
        <v>402</v>
      </c>
      <c r="F241" s="215" t="s">
        <v>403</v>
      </c>
      <c r="G241" s="216" t="s">
        <v>350</v>
      </c>
      <c r="H241" s="217">
        <v>1.9079999999999999</v>
      </c>
      <c r="I241" s="218"/>
      <c r="J241" s="219">
        <f>ROUND(I241*H241,2)</f>
        <v>0</v>
      </c>
      <c r="K241" s="215" t="s">
        <v>150</v>
      </c>
      <c r="L241" s="45"/>
      <c r="M241" s="220" t="s">
        <v>28</v>
      </c>
      <c r="N241" s="221" t="s">
        <v>47</v>
      </c>
      <c r="O241" s="85"/>
      <c r="P241" s="222">
        <f>O241*H241</f>
        <v>0</v>
      </c>
      <c r="Q241" s="222">
        <v>0</v>
      </c>
      <c r="R241" s="222">
        <f>Q241*H241</f>
        <v>0</v>
      </c>
      <c r="S241" s="222">
        <v>0</v>
      </c>
      <c r="T241" s="223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24" t="s">
        <v>151</v>
      </c>
      <c r="AT241" s="224" t="s">
        <v>146</v>
      </c>
      <c r="AU241" s="224" t="s">
        <v>88</v>
      </c>
      <c r="AY241" s="18" t="s">
        <v>144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8" t="s">
        <v>88</v>
      </c>
      <c r="BK241" s="225">
        <f>ROUND(I241*H241,2)</f>
        <v>0</v>
      </c>
      <c r="BL241" s="18" t="s">
        <v>151</v>
      </c>
      <c r="BM241" s="224" t="s">
        <v>404</v>
      </c>
    </row>
    <row r="242" s="2" customFormat="1">
      <c r="A242" s="39"/>
      <c r="B242" s="40"/>
      <c r="C242" s="41"/>
      <c r="D242" s="226" t="s">
        <v>153</v>
      </c>
      <c r="E242" s="41"/>
      <c r="F242" s="227" t="s">
        <v>405</v>
      </c>
      <c r="G242" s="41"/>
      <c r="H242" s="41"/>
      <c r="I242" s="228"/>
      <c r="J242" s="41"/>
      <c r="K242" s="41"/>
      <c r="L242" s="45"/>
      <c r="M242" s="229"/>
      <c r="N242" s="230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153</v>
      </c>
      <c r="AU242" s="18" t="s">
        <v>88</v>
      </c>
    </row>
    <row r="243" s="12" customFormat="1" ht="22.8" customHeight="1">
      <c r="A243" s="12"/>
      <c r="B243" s="197"/>
      <c r="C243" s="198"/>
      <c r="D243" s="199" t="s">
        <v>74</v>
      </c>
      <c r="E243" s="211" t="s">
        <v>406</v>
      </c>
      <c r="F243" s="211" t="s">
        <v>407</v>
      </c>
      <c r="G243" s="198"/>
      <c r="H243" s="198"/>
      <c r="I243" s="201"/>
      <c r="J243" s="212">
        <f>BK243</f>
        <v>0</v>
      </c>
      <c r="K243" s="198"/>
      <c r="L243" s="203"/>
      <c r="M243" s="204"/>
      <c r="N243" s="205"/>
      <c r="O243" s="205"/>
      <c r="P243" s="206">
        <f>SUM(P244:P245)</f>
        <v>0</v>
      </c>
      <c r="Q243" s="205"/>
      <c r="R243" s="206">
        <f>SUM(R244:R245)</f>
        <v>0</v>
      </c>
      <c r="S243" s="205"/>
      <c r="T243" s="207">
        <f>SUM(T244:T245)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08" t="s">
        <v>82</v>
      </c>
      <c r="AT243" s="209" t="s">
        <v>74</v>
      </c>
      <c r="AU243" s="209" t="s">
        <v>82</v>
      </c>
      <c r="AY243" s="208" t="s">
        <v>144</v>
      </c>
      <c r="BK243" s="210">
        <f>SUM(BK244:BK245)</f>
        <v>0</v>
      </c>
    </row>
    <row r="244" s="2" customFormat="1" ht="33" customHeight="1">
      <c r="A244" s="39"/>
      <c r="B244" s="40"/>
      <c r="C244" s="213" t="s">
        <v>408</v>
      </c>
      <c r="D244" s="213" t="s">
        <v>146</v>
      </c>
      <c r="E244" s="214" t="s">
        <v>409</v>
      </c>
      <c r="F244" s="215" t="s">
        <v>410</v>
      </c>
      <c r="G244" s="216" t="s">
        <v>350</v>
      </c>
      <c r="H244" s="217">
        <v>24.024000000000001</v>
      </c>
      <c r="I244" s="218"/>
      <c r="J244" s="219">
        <f>ROUND(I244*H244,2)</f>
        <v>0</v>
      </c>
      <c r="K244" s="215" t="s">
        <v>150</v>
      </c>
      <c r="L244" s="45"/>
      <c r="M244" s="220" t="s">
        <v>28</v>
      </c>
      <c r="N244" s="221" t="s">
        <v>47</v>
      </c>
      <c r="O244" s="85"/>
      <c r="P244" s="222">
        <f>O244*H244</f>
        <v>0</v>
      </c>
      <c r="Q244" s="222">
        <v>0</v>
      </c>
      <c r="R244" s="222">
        <f>Q244*H244</f>
        <v>0</v>
      </c>
      <c r="S244" s="222">
        <v>0</v>
      </c>
      <c r="T244" s="223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24" t="s">
        <v>151</v>
      </c>
      <c r="AT244" s="224" t="s">
        <v>146</v>
      </c>
      <c r="AU244" s="224" t="s">
        <v>88</v>
      </c>
      <c r="AY244" s="18" t="s">
        <v>144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8" t="s">
        <v>88</v>
      </c>
      <c r="BK244" s="225">
        <f>ROUND(I244*H244,2)</f>
        <v>0</v>
      </c>
      <c r="BL244" s="18" t="s">
        <v>151</v>
      </c>
      <c r="BM244" s="224" t="s">
        <v>411</v>
      </c>
    </row>
    <row r="245" s="2" customFormat="1">
      <c r="A245" s="39"/>
      <c r="B245" s="40"/>
      <c r="C245" s="41"/>
      <c r="D245" s="226" t="s">
        <v>153</v>
      </c>
      <c r="E245" s="41"/>
      <c r="F245" s="227" t="s">
        <v>412</v>
      </c>
      <c r="G245" s="41"/>
      <c r="H245" s="41"/>
      <c r="I245" s="228"/>
      <c r="J245" s="41"/>
      <c r="K245" s="41"/>
      <c r="L245" s="45"/>
      <c r="M245" s="229"/>
      <c r="N245" s="230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153</v>
      </c>
      <c r="AU245" s="18" t="s">
        <v>88</v>
      </c>
    </row>
    <row r="246" s="12" customFormat="1" ht="25.92" customHeight="1">
      <c r="A246" s="12"/>
      <c r="B246" s="197"/>
      <c r="C246" s="198"/>
      <c r="D246" s="199" t="s">
        <v>74</v>
      </c>
      <c r="E246" s="200" t="s">
        <v>413</v>
      </c>
      <c r="F246" s="200" t="s">
        <v>414</v>
      </c>
      <c r="G246" s="198"/>
      <c r="H246" s="198"/>
      <c r="I246" s="201"/>
      <c r="J246" s="202">
        <f>BK246</f>
        <v>0</v>
      </c>
      <c r="K246" s="198"/>
      <c r="L246" s="203"/>
      <c r="M246" s="204"/>
      <c r="N246" s="205"/>
      <c r="O246" s="205"/>
      <c r="P246" s="206">
        <f>P247+P422+P455+P464+P475+P485+P512</f>
        <v>0</v>
      </c>
      <c r="Q246" s="205"/>
      <c r="R246" s="206">
        <f>R247+R422+R455+R464+R475+R485+R512</f>
        <v>8.898743081600001</v>
      </c>
      <c r="S246" s="205"/>
      <c r="T246" s="207">
        <f>T247+T422+T455+T464+T475+T485+T512</f>
        <v>11.281383199999999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08" t="s">
        <v>88</v>
      </c>
      <c r="AT246" s="209" t="s">
        <v>74</v>
      </c>
      <c r="AU246" s="209" t="s">
        <v>75</v>
      </c>
      <c r="AY246" s="208" t="s">
        <v>144</v>
      </c>
      <c r="BK246" s="210">
        <f>BK247+BK422+BK455+BK464+BK475+BK485+BK512</f>
        <v>0</v>
      </c>
    </row>
    <row r="247" s="12" customFormat="1" ht="22.8" customHeight="1">
      <c r="A247" s="12"/>
      <c r="B247" s="197"/>
      <c r="C247" s="198"/>
      <c r="D247" s="199" t="s">
        <v>74</v>
      </c>
      <c r="E247" s="211" t="s">
        <v>415</v>
      </c>
      <c r="F247" s="211" t="s">
        <v>416</v>
      </c>
      <c r="G247" s="198"/>
      <c r="H247" s="198"/>
      <c r="I247" s="201"/>
      <c r="J247" s="212">
        <f>BK247</f>
        <v>0</v>
      </c>
      <c r="K247" s="198"/>
      <c r="L247" s="203"/>
      <c r="M247" s="204"/>
      <c r="N247" s="205"/>
      <c r="O247" s="205"/>
      <c r="P247" s="206">
        <f>SUM(P248:P421)</f>
        <v>0</v>
      </c>
      <c r="Q247" s="205"/>
      <c r="R247" s="206">
        <f>SUM(R248:R421)</f>
        <v>7.3222862875999999</v>
      </c>
      <c r="S247" s="205"/>
      <c r="T247" s="207">
        <f>SUM(T248:T421)</f>
        <v>7.9881999999999991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08" t="s">
        <v>88</v>
      </c>
      <c r="AT247" s="209" t="s">
        <v>74</v>
      </c>
      <c r="AU247" s="209" t="s">
        <v>82</v>
      </c>
      <c r="AY247" s="208" t="s">
        <v>144</v>
      </c>
      <c r="BK247" s="210">
        <f>SUM(BK248:BK421)</f>
        <v>0</v>
      </c>
    </row>
    <row r="248" s="2" customFormat="1" ht="24.15" customHeight="1">
      <c r="A248" s="39"/>
      <c r="B248" s="40"/>
      <c r="C248" s="213" t="s">
        <v>417</v>
      </c>
      <c r="D248" s="213" t="s">
        <v>146</v>
      </c>
      <c r="E248" s="214" t="s">
        <v>418</v>
      </c>
      <c r="F248" s="215" t="s">
        <v>419</v>
      </c>
      <c r="G248" s="216" t="s">
        <v>232</v>
      </c>
      <c r="H248" s="217">
        <v>149.44</v>
      </c>
      <c r="I248" s="218"/>
      <c r="J248" s="219">
        <f>ROUND(I248*H248,2)</f>
        <v>0</v>
      </c>
      <c r="K248" s="215" t="s">
        <v>150</v>
      </c>
      <c r="L248" s="45"/>
      <c r="M248" s="220" t="s">
        <v>28</v>
      </c>
      <c r="N248" s="221" t="s">
        <v>47</v>
      </c>
      <c r="O248" s="85"/>
      <c r="P248" s="222">
        <f>O248*H248</f>
        <v>0</v>
      </c>
      <c r="Q248" s="222">
        <v>0</v>
      </c>
      <c r="R248" s="222">
        <f>Q248*H248</f>
        <v>0</v>
      </c>
      <c r="S248" s="222">
        <v>0</v>
      </c>
      <c r="T248" s="223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24" t="s">
        <v>220</v>
      </c>
      <c r="AT248" s="224" t="s">
        <v>146</v>
      </c>
      <c r="AU248" s="224" t="s">
        <v>88</v>
      </c>
      <c r="AY248" s="18" t="s">
        <v>144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8" t="s">
        <v>88</v>
      </c>
      <c r="BK248" s="225">
        <f>ROUND(I248*H248,2)</f>
        <v>0</v>
      </c>
      <c r="BL248" s="18" t="s">
        <v>220</v>
      </c>
      <c r="BM248" s="224" t="s">
        <v>420</v>
      </c>
    </row>
    <row r="249" s="2" customFormat="1">
      <c r="A249" s="39"/>
      <c r="B249" s="40"/>
      <c r="C249" s="41"/>
      <c r="D249" s="226" t="s">
        <v>153</v>
      </c>
      <c r="E249" s="41"/>
      <c r="F249" s="227" t="s">
        <v>421</v>
      </c>
      <c r="G249" s="41"/>
      <c r="H249" s="41"/>
      <c r="I249" s="228"/>
      <c r="J249" s="41"/>
      <c r="K249" s="41"/>
      <c r="L249" s="45"/>
      <c r="M249" s="229"/>
      <c r="N249" s="230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153</v>
      </c>
      <c r="AU249" s="18" t="s">
        <v>88</v>
      </c>
    </row>
    <row r="250" s="13" customFormat="1">
      <c r="A250" s="13"/>
      <c r="B250" s="231"/>
      <c r="C250" s="232"/>
      <c r="D250" s="233" t="s">
        <v>155</v>
      </c>
      <c r="E250" s="234" t="s">
        <v>28</v>
      </c>
      <c r="F250" s="235" t="s">
        <v>257</v>
      </c>
      <c r="G250" s="232"/>
      <c r="H250" s="234" t="s">
        <v>28</v>
      </c>
      <c r="I250" s="236"/>
      <c r="J250" s="232"/>
      <c r="K250" s="232"/>
      <c r="L250" s="237"/>
      <c r="M250" s="238"/>
      <c r="N250" s="239"/>
      <c r="O250" s="239"/>
      <c r="P250" s="239"/>
      <c r="Q250" s="239"/>
      <c r="R250" s="239"/>
      <c r="S250" s="239"/>
      <c r="T250" s="24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1" t="s">
        <v>155</v>
      </c>
      <c r="AU250" s="241" t="s">
        <v>88</v>
      </c>
      <c r="AV250" s="13" t="s">
        <v>82</v>
      </c>
      <c r="AW250" s="13" t="s">
        <v>35</v>
      </c>
      <c r="AX250" s="13" t="s">
        <v>75</v>
      </c>
      <c r="AY250" s="241" t="s">
        <v>144</v>
      </c>
    </row>
    <row r="251" s="14" customFormat="1">
      <c r="A251" s="14"/>
      <c r="B251" s="242"/>
      <c r="C251" s="243"/>
      <c r="D251" s="233" t="s">
        <v>155</v>
      </c>
      <c r="E251" s="244" t="s">
        <v>28</v>
      </c>
      <c r="F251" s="245" t="s">
        <v>258</v>
      </c>
      <c r="G251" s="243"/>
      <c r="H251" s="246">
        <v>98.599999999999994</v>
      </c>
      <c r="I251" s="247"/>
      <c r="J251" s="243"/>
      <c r="K251" s="243"/>
      <c r="L251" s="248"/>
      <c r="M251" s="249"/>
      <c r="N251" s="250"/>
      <c r="O251" s="250"/>
      <c r="P251" s="250"/>
      <c r="Q251" s="250"/>
      <c r="R251" s="250"/>
      <c r="S251" s="250"/>
      <c r="T251" s="251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2" t="s">
        <v>155</v>
      </c>
      <c r="AU251" s="252" t="s">
        <v>88</v>
      </c>
      <c r="AV251" s="14" t="s">
        <v>88</v>
      </c>
      <c r="AW251" s="14" t="s">
        <v>35</v>
      </c>
      <c r="AX251" s="14" t="s">
        <v>75</v>
      </c>
      <c r="AY251" s="252" t="s">
        <v>144</v>
      </c>
    </row>
    <row r="252" s="14" customFormat="1">
      <c r="A252" s="14"/>
      <c r="B252" s="242"/>
      <c r="C252" s="243"/>
      <c r="D252" s="233" t="s">
        <v>155</v>
      </c>
      <c r="E252" s="244" t="s">
        <v>28</v>
      </c>
      <c r="F252" s="245" t="s">
        <v>259</v>
      </c>
      <c r="G252" s="243"/>
      <c r="H252" s="246">
        <v>48</v>
      </c>
      <c r="I252" s="247"/>
      <c r="J252" s="243"/>
      <c r="K252" s="243"/>
      <c r="L252" s="248"/>
      <c r="M252" s="249"/>
      <c r="N252" s="250"/>
      <c r="O252" s="250"/>
      <c r="P252" s="250"/>
      <c r="Q252" s="250"/>
      <c r="R252" s="250"/>
      <c r="S252" s="250"/>
      <c r="T252" s="251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2" t="s">
        <v>155</v>
      </c>
      <c r="AU252" s="252" t="s">
        <v>88</v>
      </c>
      <c r="AV252" s="14" t="s">
        <v>88</v>
      </c>
      <c r="AW252" s="14" t="s">
        <v>35</v>
      </c>
      <c r="AX252" s="14" t="s">
        <v>75</v>
      </c>
      <c r="AY252" s="252" t="s">
        <v>144</v>
      </c>
    </row>
    <row r="253" s="14" customFormat="1">
      <c r="A253" s="14"/>
      <c r="B253" s="242"/>
      <c r="C253" s="243"/>
      <c r="D253" s="233" t="s">
        <v>155</v>
      </c>
      <c r="E253" s="244" t="s">
        <v>28</v>
      </c>
      <c r="F253" s="245" t="s">
        <v>422</v>
      </c>
      <c r="G253" s="243"/>
      <c r="H253" s="246">
        <v>2.8399999999999999</v>
      </c>
      <c r="I253" s="247"/>
      <c r="J253" s="243"/>
      <c r="K253" s="243"/>
      <c r="L253" s="248"/>
      <c r="M253" s="249"/>
      <c r="N253" s="250"/>
      <c r="O253" s="250"/>
      <c r="P253" s="250"/>
      <c r="Q253" s="250"/>
      <c r="R253" s="250"/>
      <c r="S253" s="250"/>
      <c r="T253" s="251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2" t="s">
        <v>155</v>
      </c>
      <c r="AU253" s="252" t="s">
        <v>88</v>
      </c>
      <c r="AV253" s="14" t="s">
        <v>88</v>
      </c>
      <c r="AW253" s="14" t="s">
        <v>35</v>
      </c>
      <c r="AX253" s="14" t="s">
        <v>75</v>
      </c>
      <c r="AY253" s="252" t="s">
        <v>144</v>
      </c>
    </row>
    <row r="254" s="15" customFormat="1">
      <c r="A254" s="15"/>
      <c r="B254" s="263"/>
      <c r="C254" s="264"/>
      <c r="D254" s="233" t="s">
        <v>155</v>
      </c>
      <c r="E254" s="265" t="s">
        <v>28</v>
      </c>
      <c r="F254" s="266" t="s">
        <v>176</v>
      </c>
      <c r="G254" s="264"/>
      <c r="H254" s="267">
        <v>149.44</v>
      </c>
      <c r="I254" s="268"/>
      <c r="J254" s="264"/>
      <c r="K254" s="264"/>
      <c r="L254" s="269"/>
      <c r="M254" s="270"/>
      <c r="N254" s="271"/>
      <c r="O254" s="271"/>
      <c r="P254" s="271"/>
      <c r="Q254" s="271"/>
      <c r="R254" s="271"/>
      <c r="S254" s="271"/>
      <c r="T254" s="272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73" t="s">
        <v>155</v>
      </c>
      <c r="AU254" s="273" t="s">
        <v>88</v>
      </c>
      <c r="AV254" s="15" t="s">
        <v>151</v>
      </c>
      <c r="AW254" s="15" t="s">
        <v>35</v>
      </c>
      <c r="AX254" s="15" t="s">
        <v>82</v>
      </c>
      <c r="AY254" s="273" t="s">
        <v>144</v>
      </c>
    </row>
    <row r="255" s="2" customFormat="1" ht="16.5" customHeight="1">
      <c r="A255" s="39"/>
      <c r="B255" s="40"/>
      <c r="C255" s="253" t="s">
        <v>423</v>
      </c>
      <c r="D255" s="253" t="s">
        <v>158</v>
      </c>
      <c r="E255" s="254" t="s">
        <v>424</v>
      </c>
      <c r="F255" s="255" t="s">
        <v>425</v>
      </c>
      <c r="G255" s="256" t="s">
        <v>350</v>
      </c>
      <c r="H255" s="257">
        <v>0.048000000000000001</v>
      </c>
      <c r="I255" s="258"/>
      <c r="J255" s="259">
        <f>ROUND(I255*H255,2)</f>
        <v>0</v>
      </c>
      <c r="K255" s="255" t="s">
        <v>150</v>
      </c>
      <c r="L255" s="260"/>
      <c r="M255" s="261" t="s">
        <v>28</v>
      </c>
      <c r="N255" s="262" t="s">
        <v>47</v>
      </c>
      <c r="O255" s="85"/>
      <c r="P255" s="222">
        <f>O255*H255</f>
        <v>0</v>
      </c>
      <c r="Q255" s="222">
        <v>1</v>
      </c>
      <c r="R255" s="222">
        <f>Q255*H255</f>
        <v>0.048000000000000001</v>
      </c>
      <c r="S255" s="222">
        <v>0</v>
      </c>
      <c r="T255" s="223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24" t="s">
        <v>332</v>
      </c>
      <c r="AT255" s="224" t="s">
        <v>158</v>
      </c>
      <c r="AU255" s="224" t="s">
        <v>88</v>
      </c>
      <c r="AY255" s="18" t="s">
        <v>144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8" t="s">
        <v>88</v>
      </c>
      <c r="BK255" s="225">
        <f>ROUND(I255*H255,2)</f>
        <v>0</v>
      </c>
      <c r="BL255" s="18" t="s">
        <v>220</v>
      </c>
      <c r="BM255" s="224" t="s">
        <v>426</v>
      </c>
    </row>
    <row r="256" s="14" customFormat="1">
      <c r="A256" s="14"/>
      <c r="B256" s="242"/>
      <c r="C256" s="243"/>
      <c r="D256" s="233" t="s">
        <v>155</v>
      </c>
      <c r="E256" s="243"/>
      <c r="F256" s="245" t="s">
        <v>427</v>
      </c>
      <c r="G256" s="243"/>
      <c r="H256" s="246">
        <v>0.048000000000000001</v>
      </c>
      <c r="I256" s="247"/>
      <c r="J256" s="243"/>
      <c r="K256" s="243"/>
      <c r="L256" s="248"/>
      <c r="M256" s="249"/>
      <c r="N256" s="250"/>
      <c r="O256" s="250"/>
      <c r="P256" s="250"/>
      <c r="Q256" s="250"/>
      <c r="R256" s="250"/>
      <c r="S256" s="250"/>
      <c r="T256" s="251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2" t="s">
        <v>155</v>
      </c>
      <c r="AU256" s="252" t="s">
        <v>88</v>
      </c>
      <c r="AV256" s="14" t="s">
        <v>88</v>
      </c>
      <c r="AW256" s="14" t="s">
        <v>4</v>
      </c>
      <c r="AX256" s="14" t="s">
        <v>82</v>
      </c>
      <c r="AY256" s="252" t="s">
        <v>144</v>
      </c>
    </row>
    <row r="257" s="2" customFormat="1" ht="21.75" customHeight="1">
      <c r="A257" s="39"/>
      <c r="B257" s="40"/>
      <c r="C257" s="213" t="s">
        <v>428</v>
      </c>
      <c r="D257" s="213" t="s">
        <v>146</v>
      </c>
      <c r="E257" s="214" t="s">
        <v>429</v>
      </c>
      <c r="F257" s="215" t="s">
        <v>430</v>
      </c>
      <c r="G257" s="216" t="s">
        <v>232</v>
      </c>
      <c r="H257" s="217">
        <v>316.80000000000001</v>
      </c>
      <c r="I257" s="218"/>
      <c r="J257" s="219">
        <f>ROUND(I257*H257,2)</f>
        <v>0</v>
      </c>
      <c r="K257" s="215" t="s">
        <v>150</v>
      </c>
      <c r="L257" s="45"/>
      <c r="M257" s="220" t="s">
        <v>28</v>
      </c>
      <c r="N257" s="221" t="s">
        <v>47</v>
      </c>
      <c r="O257" s="85"/>
      <c r="P257" s="222">
        <f>O257*H257</f>
        <v>0</v>
      </c>
      <c r="Q257" s="222">
        <v>0</v>
      </c>
      <c r="R257" s="222">
        <f>Q257*H257</f>
        <v>0</v>
      </c>
      <c r="S257" s="222">
        <v>0.0054999999999999997</v>
      </c>
      <c r="T257" s="223">
        <f>S257*H257</f>
        <v>1.7424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24" t="s">
        <v>220</v>
      </c>
      <c r="AT257" s="224" t="s">
        <v>146</v>
      </c>
      <c r="AU257" s="224" t="s">
        <v>88</v>
      </c>
      <c r="AY257" s="18" t="s">
        <v>144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8" t="s">
        <v>88</v>
      </c>
      <c r="BK257" s="225">
        <f>ROUND(I257*H257,2)</f>
        <v>0</v>
      </c>
      <c r="BL257" s="18" t="s">
        <v>220</v>
      </c>
      <c r="BM257" s="224" t="s">
        <v>431</v>
      </c>
    </row>
    <row r="258" s="2" customFormat="1">
      <c r="A258" s="39"/>
      <c r="B258" s="40"/>
      <c r="C258" s="41"/>
      <c r="D258" s="226" t="s">
        <v>153</v>
      </c>
      <c r="E258" s="41"/>
      <c r="F258" s="227" t="s">
        <v>432</v>
      </c>
      <c r="G258" s="41"/>
      <c r="H258" s="41"/>
      <c r="I258" s="228"/>
      <c r="J258" s="41"/>
      <c r="K258" s="41"/>
      <c r="L258" s="45"/>
      <c r="M258" s="229"/>
      <c r="N258" s="230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153</v>
      </c>
      <c r="AU258" s="18" t="s">
        <v>88</v>
      </c>
    </row>
    <row r="259" s="13" customFormat="1">
      <c r="A259" s="13"/>
      <c r="B259" s="231"/>
      <c r="C259" s="232"/>
      <c r="D259" s="233" t="s">
        <v>155</v>
      </c>
      <c r="E259" s="234" t="s">
        <v>28</v>
      </c>
      <c r="F259" s="235" t="s">
        <v>433</v>
      </c>
      <c r="G259" s="232"/>
      <c r="H259" s="234" t="s">
        <v>28</v>
      </c>
      <c r="I259" s="236"/>
      <c r="J259" s="232"/>
      <c r="K259" s="232"/>
      <c r="L259" s="237"/>
      <c r="M259" s="238"/>
      <c r="N259" s="239"/>
      <c r="O259" s="239"/>
      <c r="P259" s="239"/>
      <c r="Q259" s="239"/>
      <c r="R259" s="239"/>
      <c r="S259" s="239"/>
      <c r="T259" s="24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1" t="s">
        <v>155</v>
      </c>
      <c r="AU259" s="241" t="s">
        <v>88</v>
      </c>
      <c r="AV259" s="13" t="s">
        <v>82</v>
      </c>
      <c r="AW259" s="13" t="s">
        <v>35</v>
      </c>
      <c r="AX259" s="13" t="s">
        <v>75</v>
      </c>
      <c r="AY259" s="241" t="s">
        <v>144</v>
      </c>
    </row>
    <row r="260" s="14" customFormat="1">
      <c r="A260" s="14"/>
      <c r="B260" s="242"/>
      <c r="C260" s="243"/>
      <c r="D260" s="233" t="s">
        <v>155</v>
      </c>
      <c r="E260" s="244" t="s">
        <v>28</v>
      </c>
      <c r="F260" s="245" t="s">
        <v>434</v>
      </c>
      <c r="G260" s="243"/>
      <c r="H260" s="246">
        <v>131.59999999999999</v>
      </c>
      <c r="I260" s="247"/>
      <c r="J260" s="243"/>
      <c r="K260" s="243"/>
      <c r="L260" s="248"/>
      <c r="M260" s="249"/>
      <c r="N260" s="250"/>
      <c r="O260" s="250"/>
      <c r="P260" s="250"/>
      <c r="Q260" s="250"/>
      <c r="R260" s="250"/>
      <c r="S260" s="250"/>
      <c r="T260" s="251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2" t="s">
        <v>155</v>
      </c>
      <c r="AU260" s="252" t="s">
        <v>88</v>
      </c>
      <c r="AV260" s="14" t="s">
        <v>88</v>
      </c>
      <c r="AW260" s="14" t="s">
        <v>35</v>
      </c>
      <c r="AX260" s="14" t="s">
        <v>75</v>
      </c>
      <c r="AY260" s="252" t="s">
        <v>144</v>
      </c>
    </row>
    <row r="261" s="14" customFormat="1">
      <c r="A261" s="14"/>
      <c r="B261" s="242"/>
      <c r="C261" s="243"/>
      <c r="D261" s="233" t="s">
        <v>155</v>
      </c>
      <c r="E261" s="244" t="s">
        <v>28</v>
      </c>
      <c r="F261" s="245" t="s">
        <v>435</v>
      </c>
      <c r="G261" s="243"/>
      <c r="H261" s="246">
        <v>53.600000000000001</v>
      </c>
      <c r="I261" s="247"/>
      <c r="J261" s="243"/>
      <c r="K261" s="243"/>
      <c r="L261" s="248"/>
      <c r="M261" s="249"/>
      <c r="N261" s="250"/>
      <c r="O261" s="250"/>
      <c r="P261" s="250"/>
      <c r="Q261" s="250"/>
      <c r="R261" s="250"/>
      <c r="S261" s="250"/>
      <c r="T261" s="251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2" t="s">
        <v>155</v>
      </c>
      <c r="AU261" s="252" t="s">
        <v>88</v>
      </c>
      <c r="AV261" s="14" t="s">
        <v>88</v>
      </c>
      <c r="AW261" s="14" t="s">
        <v>35</v>
      </c>
      <c r="AX261" s="14" t="s">
        <v>75</v>
      </c>
      <c r="AY261" s="252" t="s">
        <v>144</v>
      </c>
    </row>
    <row r="262" s="14" customFormat="1">
      <c r="A262" s="14"/>
      <c r="B262" s="242"/>
      <c r="C262" s="243"/>
      <c r="D262" s="233" t="s">
        <v>155</v>
      </c>
      <c r="E262" s="244" t="s">
        <v>28</v>
      </c>
      <c r="F262" s="245" t="s">
        <v>436</v>
      </c>
      <c r="G262" s="243"/>
      <c r="H262" s="246">
        <v>131.59999999999999</v>
      </c>
      <c r="I262" s="247"/>
      <c r="J262" s="243"/>
      <c r="K262" s="243"/>
      <c r="L262" s="248"/>
      <c r="M262" s="249"/>
      <c r="N262" s="250"/>
      <c r="O262" s="250"/>
      <c r="P262" s="250"/>
      <c r="Q262" s="250"/>
      <c r="R262" s="250"/>
      <c r="S262" s="250"/>
      <c r="T262" s="251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2" t="s">
        <v>155</v>
      </c>
      <c r="AU262" s="252" t="s">
        <v>88</v>
      </c>
      <c r="AV262" s="14" t="s">
        <v>88</v>
      </c>
      <c r="AW262" s="14" t="s">
        <v>35</v>
      </c>
      <c r="AX262" s="14" t="s">
        <v>75</v>
      </c>
      <c r="AY262" s="252" t="s">
        <v>144</v>
      </c>
    </row>
    <row r="263" s="15" customFormat="1">
      <c r="A263" s="15"/>
      <c r="B263" s="263"/>
      <c r="C263" s="264"/>
      <c r="D263" s="233" t="s">
        <v>155</v>
      </c>
      <c r="E263" s="265" t="s">
        <v>28</v>
      </c>
      <c r="F263" s="266" t="s">
        <v>176</v>
      </c>
      <c r="G263" s="264"/>
      <c r="H263" s="267">
        <v>316.80000000000001</v>
      </c>
      <c r="I263" s="268"/>
      <c r="J263" s="264"/>
      <c r="K263" s="264"/>
      <c r="L263" s="269"/>
      <c r="M263" s="270"/>
      <c r="N263" s="271"/>
      <c r="O263" s="271"/>
      <c r="P263" s="271"/>
      <c r="Q263" s="271"/>
      <c r="R263" s="271"/>
      <c r="S263" s="271"/>
      <c r="T263" s="272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73" t="s">
        <v>155</v>
      </c>
      <c r="AU263" s="273" t="s">
        <v>88</v>
      </c>
      <c r="AV263" s="15" t="s">
        <v>151</v>
      </c>
      <c r="AW263" s="15" t="s">
        <v>35</v>
      </c>
      <c r="AX263" s="15" t="s">
        <v>82</v>
      </c>
      <c r="AY263" s="273" t="s">
        <v>144</v>
      </c>
    </row>
    <row r="264" s="2" customFormat="1" ht="21.75" customHeight="1">
      <c r="A264" s="39"/>
      <c r="B264" s="40"/>
      <c r="C264" s="213" t="s">
        <v>437</v>
      </c>
      <c r="D264" s="213" t="s">
        <v>146</v>
      </c>
      <c r="E264" s="214" t="s">
        <v>438</v>
      </c>
      <c r="F264" s="215" t="s">
        <v>439</v>
      </c>
      <c r="G264" s="216" t="s">
        <v>232</v>
      </c>
      <c r="H264" s="217">
        <v>185.19999999999999</v>
      </c>
      <c r="I264" s="218"/>
      <c r="J264" s="219">
        <f>ROUND(I264*H264,2)</f>
        <v>0</v>
      </c>
      <c r="K264" s="215" t="s">
        <v>150</v>
      </c>
      <c r="L264" s="45"/>
      <c r="M264" s="220" t="s">
        <v>28</v>
      </c>
      <c r="N264" s="221" t="s">
        <v>47</v>
      </c>
      <c r="O264" s="85"/>
      <c r="P264" s="222">
        <f>O264*H264</f>
        <v>0</v>
      </c>
      <c r="Q264" s="222">
        <v>0</v>
      </c>
      <c r="R264" s="222">
        <f>Q264*H264</f>
        <v>0</v>
      </c>
      <c r="S264" s="222">
        <v>0.016500000000000001</v>
      </c>
      <c r="T264" s="223">
        <f>S264*H264</f>
        <v>3.0558000000000001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24" t="s">
        <v>220</v>
      </c>
      <c r="AT264" s="224" t="s">
        <v>146</v>
      </c>
      <c r="AU264" s="224" t="s">
        <v>88</v>
      </c>
      <c r="AY264" s="18" t="s">
        <v>144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8" t="s">
        <v>88</v>
      </c>
      <c r="BK264" s="225">
        <f>ROUND(I264*H264,2)</f>
        <v>0</v>
      </c>
      <c r="BL264" s="18" t="s">
        <v>220</v>
      </c>
      <c r="BM264" s="224" t="s">
        <v>440</v>
      </c>
    </row>
    <row r="265" s="2" customFormat="1">
      <c r="A265" s="39"/>
      <c r="B265" s="40"/>
      <c r="C265" s="41"/>
      <c r="D265" s="226" t="s">
        <v>153</v>
      </c>
      <c r="E265" s="41"/>
      <c r="F265" s="227" t="s">
        <v>441</v>
      </c>
      <c r="G265" s="41"/>
      <c r="H265" s="41"/>
      <c r="I265" s="228"/>
      <c r="J265" s="41"/>
      <c r="K265" s="41"/>
      <c r="L265" s="45"/>
      <c r="M265" s="229"/>
      <c r="N265" s="230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153</v>
      </c>
      <c r="AU265" s="18" t="s">
        <v>88</v>
      </c>
    </row>
    <row r="266" s="13" customFormat="1">
      <c r="A266" s="13"/>
      <c r="B266" s="231"/>
      <c r="C266" s="232"/>
      <c r="D266" s="233" t="s">
        <v>155</v>
      </c>
      <c r="E266" s="234" t="s">
        <v>28</v>
      </c>
      <c r="F266" s="235" t="s">
        <v>433</v>
      </c>
      <c r="G266" s="232"/>
      <c r="H266" s="234" t="s">
        <v>28</v>
      </c>
      <c r="I266" s="236"/>
      <c r="J266" s="232"/>
      <c r="K266" s="232"/>
      <c r="L266" s="237"/>
      <c r="M266" s="238"/>
      <c r="N266" s="239"/>
      <c r="O266" s="239"/>
      <c r="P266" s="239"/>
      <c r="Q266" s="239"/>
      <c r="R266" s="239"/>
      <c r="S266" s="239"/>
      <c r="T266" s="24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1" t="s">
        <v>155</v>
      </c>
      <c r="AU266" s="241" t="s">
        <v>88</v>
      </c>
      <c r="AV266" s="13" t="s">
        <v>82</v>
      </c>
      <c r="AW266" s="13" t="s">
        <v>35</v>
      </c>
      <c r="AX266" s="13" t="s">
        <v>75</v>
      </c>
      <c r="AY266" s="241" t="s">
        <v>144</v>
      </c>
    </row>
    <row r="267" s="14" customFormat="1">
      <c r="A267" s="14"/>
      <c r="B267" s="242"/>
      <c r="C267" s="243"/>
      <c r="D267" s="233" t="s">
        <v>155</v>
      </c>
      <c r="E267" s="244" t="s">
        <v>28</v>
      </c>
      <c r="F267" s="245" t="s">
        <v>442</v>
      </c>
      <c r="G267" s="243"/>
      <c r="H267" s="246">
        <v>131.59999999999999</v>
      </c>
      <c r="I267" s="247"/>
      <c r="J267" s="243"/>
      <c r="K267" s="243"/>
      <c r="L267" s="248"/>
      <c r="M267" s="249"/>
      <c r="N267" s="250"/>
      <c r="O267" s="250"/>
      <c r="P267" s="250"/>
      <c r="Q267" s="250"/>
      <c r="R267" s="250"/>
      <c r="S267" s="250"/>
      <c r="T267" s="251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2" t="s">
        <v>155</v>
      </c>
      <c r="AU267" s="252" t="s">
        <v>88</v>
      </c>
      <c r="AV267" s="14" t="s">
        <v>88</v>
      </c>
      <c r="AW267" s="14" t="s">
        <v>35</v>
      </c>
      <c r="AX267" s="14" t="s">
        <v>75</v>
      </c>
      <c r="AY267" s="252" t="s">
        <v>144</v>
      </c>
    </row>
    <row r="268" s="14" customFormat="1">
      <c r="A268" s="14"/>
      <c r="B268" s="242"/>
      <c r="C268" s="243"/>
      <c r="D268" s="233" t="s">
        <v>155</v>
      </c>
      <c r="E268" s="244" t="s">
        <v>28</v>
      </c>
      <c r="F268" s="245" t="s">
        <v>443</v>
      </c>
      <c r="G268" s="243"/>
      <c r="H268" s="246">
        <v>53.600000000000001</v>
      </c>
      <c r="I268" s="247"/>
      <c r="J268" s="243"/>
      <c r="K268" s="243"/>
      <c r="L268" s="248"/>
      <c r="M268" s="249"/>
      <c r="N268" s="250"/>
      <c r="O268" s="250"/>
      <c r="P268" s="250"/>
      <c r="Q268" s="250"/>
      <c r="R268" s="250"/>
      <c r="S268" s="250"/>
      <c r="T268" s="251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2" t="s">
        <v>155</v>
      </c>
      <c r="AU268" s="252" t="s">
        <v>88</v>
      </c>
      <c r="AV268" s="14" t="s">
        <v>88</v>
      </c>
      <c r="AW268" s="14" t="s">
        <v>35</v>
      </c>
      <c r="AX268" s="14" t="s">
        <v>75</v>
      </c>
      <c r="AY268" s="252" t="s">
        <v>144</v>
      </c>
    </row>
    <row r="269" s="15" customFormat="1">
      <c r="A269" s="15"/>
      <c r="B269" s="263"/>
      <c r="C269" s="264"/>
      <c r="D269" s="233" t="s">
        <v>155</v>
      </c>
      <c r="E269" s="265" t="s">
        <v>28</v>
      </c>
      <c r="F269" s="266" t="s">
        <v>176</v>
      </c>
      <c r="G269" s="264"/>
      <c r="H269" s="267">
        <v>185.19999999999999</v>
      </c>
      <c r="I269" s="268"/>
      <c r="J269" s="264"/>
      <c r="K269" s="264"/>
      <c r="L269" s="269"/>
      <c r="M269" s="270"/>
      <c r="N269" s="271"/>
      <c r="O269" s="271"/>
      <c r="P269" s="271"/>
      <c r="Q269" s="271"/>
      <c r="R269" s="271"/>
      <c r="S269" s="271"/>
      <c r="T269" s="272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73" t="s">
        <v>155</v>
      </c>
      <c r="AU269" s="273" t="s">
        <v>88</v>
      </c>
      <c r="AV269" s="15" t="s">
        <v>151</v>
      </c>
      <c r="AW269" s="15" t="s">
        <v>35</v>
      </c>
      <c r="AX269" s="15" t="s">
        <v>82</v>
      </c>
      <c r="AY269" s="273" t="s">
        <v>144</v>
      </c>
    </row>
    <row r="270" s="2" customFormat="1" ht="24.15" customHeight="1">
      <c r="A270" s="39"/>
      <c r="B270" s="40"/>
      <c r="C270" s="213" t="s">
        <v>444</v>
      </c>
      <c r="D270" s="213" t="s">
        <v>146</v>
      </c>
      <c r="E270" s="214" t="s">
        <v>445</v>
      </c>
      <c r="F270" s="215" t="s">
        <v>446</v>
      </c>
      <c r="G270" s="216" t="s">
        <v>232</v>
      </c>
      <c r="H270" s="217">
        <v>580</v>
      </c>
      <c r="I270" s="218"/>
      <c r="J270" s="219">
        <f>ROUND(I270*H270,2)</f>
        <v>0</v>
      </c>
      <c r="K270" s="215" t="s">
        <v>150</v>
      </c>
      <c r="L270" s="45"/>
      <c r="M270" s="220" t="s">
        <v>28</v>
      </c>
      <c r="N270" s="221" t="s">
        <v>47</v>
      </c>
      <c r="O270" s="85"/>
      <c r="P270" s="222">
        <f>O270*H270</f>
        <v>0</v>
      </c>
      <c r="Q270" s="222">
        <v>0</v>
      </c>
      <c r="R270" s="222">
        <f>Q270*H270</f>
        <v>0</v>
      </c>
      <c r="S270" s="222">
        <v>0.0054999999999999997</v>
      </c>
      <c r="T270" s="223">
        <f>S270*H270</f>
        <v>3.1899999999999999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24" t="s">
        <v>220</v>
      </c>
      <c r="AT270" s="224" t="s">
        <v>146</v>
      </c>
      <c r="AU270" s="224" t="s">
        <v>88</v>
      </c>
      <c r="AY270" s="18" t="s">
        <v>144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8" t="s">
        <v>88</v>
      </c>
      <c r="BK270" s="225">
        <f>ROUND(I270*H270,2)</f>
        <v>0</v>
      </c>
      <c r="BL270" s="18" t="s">
        <v>220</v>
      </c>
      <c r="BM270" s="224" t="s">
        <v>447</v>
      </c>
    </row>
    <row r="271" s="2" customFormat="1">
      <c r="A271" s="39"/>
      <c r="B271" s="40"/>
      <c r="C271" s="41"/>
      <c r="D271" s="226" t="s">
        <v>153</v>
      </c>
      <c r="E271" s="41"/>
      <c r="F271" s="227" t="s">
        <v>448</v>
      </c>
      <c r="G271" s="41"/>
      <c r="H271" s="41"/>
      <c r="I271" s="228"/>
      <c r="J271" s="41"/>
      <c r="K271" s="41"/>
      <c r="L271" s="45"/>
      <c r="M271" s="229"/>
      <c r="N271" s="230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153</v>
      </c>
      <c r="AU271" s="18" t="s">
        <v>88</v>
      </c>
    </row>
    <row r="272" s="13" customFormat="1">
      <c r="A272" s="13"/>
      <c r="B272" s="231"/>
      <c r="C272" s="232"/>
      <c r="D272" s="233" t="s">
        <v>155</v>
      </c>
      <c r="E272" s="234" t="s">
        <v>28</v>
      </c>
      <c r="F272" s="235" t="s">
        <v>433</v>
      </c>
      <c r="G272" s="232"/>
      <c r="H272" s="234" t="s">
        <v>28</v>
      </c>
      <c r="I272" s="236"/>
      <c r="J272" s="232"/>
      <c r="K272" s="232"/>
      <c r="L272" s="237"/>
      <c r="M272" s="238"/>
      <c r="N272" s="239"/>
      <c r="O272" s="239"/>
      <c r="P272" s="239"/>
      <c r="Q272" s="239"/>
      <c r="R272" s="239"/>
      <c r="S272" s="239"/>
      <c r="T272" s="240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1" t="s">
        <v>155</v>
      </c>
      <c r="AU272" s="241" t="s">
        <v>88</v>
      </c>
      <c r="AV272" s="13" t="s">
        <v>82</v>
      </c>
      <c r="AW272" s="13" t="s">
        <v>35</v>
      </c>
      <c r="AX272" s="13" t="s">
        <v>75</v>
      </c>
      <c r="AY272" s="241" t="s">
        <v>144</v>
      </c>
    </row>
    <row r="273" s="14" customFormat="1">
      <c r="A273" s="14"/>
      <c r="B273" s="242"/>
      <c r="C273" s="243"/>
      <c r="D273" s="233" t="s">
        <v>155</v>
      </c>
      <c r="E273" s="244" t="s">
        <v>28</v>
      </c>
      <c r="F273" s="245" t="s">
        <v>449</v>
      </c>
      <c r="G273" s="243"/>
      <c r="H273" s="246">
        <v>526.39999999999998</v>
      </c>
      <c r="I273" s="247"/>
      <c r="J273" s="243"/>
      <c r="K273" s="243"/>
      <c r="L273" s="248"/>
      <c r="M273" s="249"/>
      <c r="N273" s="250"/>
      <c r="O273" s="250"/>
      <c r="P273" s="250"/>
      <c r="Q273" s="250"/>
      <c r="R273" s="250"/>
      <c r="S273" s="250"/>
      <c r="T273" s="251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2" t="s">
        <v>155</v>
      </c>
      <c r="AU273" s="252" t="s">
        <v>88</v>
      </c>
      <c r="AV273" s="14" t="s">
        <v>88</v>
      </c>
      <c r="AW273" s="14" t="s">
        <v>35</v>
      </c>
      <c r="AX273" s="14" t="s">
        <v>75</v>
      </c>
      <c r="AY273" s="252" t="s">
        <v>144</v>
      </c>
    </row>
    <row r="274" s="14" customFormat="1">
      <c r="A274" s="14"/>
      <c r="B274" s="242"/>
      <c r="C274" s="243"/>
      <c r="D274" s="233" t="s">
        <v>155</v>
      </c>
      <c r="E274" s="244" t="s">
        <v>28</v>
      </c>
      <c r="F274" s="245" t="s">
        <v>450</v>
      </c>
      <c r="G274" s="243"/>
      <c r="H274" s="246">
        <v>53.600000000000001</v>
      </c>
      <c r="I274" s="247"/>
      <c r="J274" s="243"/>
      <c r="K274" s="243"/>
      <c r="L274" s="248"/>
      <c r="M274" s="249"/>
      <c r="N274" s="250"/>
      <c r="O274" s="250"/>
      <c r="P274" s="250"/>
      <c r="Q274" s="250"/>
      <c r="R274" s="250"/>
      <c r="S274" s="250"/>
      <c r="T274" s="251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2" t="s">
        <v>155</v>
      </c>
      <c r="AU274" s="252" t="s">
        <v>88</v>
      </c>
      <c r="AV274" s="14" t="s">
        <v>88</v>
      </c>
      <c r="AW274" s="14" t="s">
        <v>35</v>
      </c>
      <c r="AX274" s="14" t="s">
        <v>75</v>
      </c>
      <c r="AY274" s="252" t="s">
        <v>144</v>
      </c>
    </row>
    <row r="275" s="15" customFormat="1">
      <c r="A275" s="15"/>
      <c r="B275" s="263"/>
      <c r="C275" s="264"/>
      <c r="D275" s="233" t="s">
        <v>155</v>
      </c>
      <c r="E275" s="265" t="s">
        <v>28</v>
      </c>
      <c r="F275" s="266" t="s">
        <v>176</v>
      </c>
      <c r="G275" s="264"/>
      <c r="H275" s="267">
        <v>580</v>
      </c>
      <c r="I275" s="268"/>
      <c r="J275" s="264"/>
      <c r="K275" s="264"/>
      <c r="L275" s="269"/>
      <c r="M275" s="270"/>
      <c r="N275" s="271"/>
      <c r="O275" s="271"/>
      <c r="P275" s="271"/>
      <c r="Q275" s="271"/>
      <c r="R275" s="271"/>
      <c r="S275" s="271"/>
      <c r="T275" s="272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73" t="s">
        <v>155</v>
      </c>
      <c r="AU275" s="273" t="s">
        <v>88</v>
      </c>
      <c r="AV275" s="15" t="s">
        <v>151</v>
      </c>
      <c r="AW275" s="15" t="s">
        <v>35</v>
      </c>
      <c r="AX275" s="15" t="s">
        <v>82</v>
      </c>
      <c r="AY275" s="273" t="s">
        <v>144</v>
      </c>
    </row>
    <row r="276" s="2" customFormat="1" ht="16.5" customHeight="1">
      <c r="A276" s="39"/>
      <c r="B276" s="40"/>
      <c r="C276" s="213" t="s">
        <v>451</v>
      </c>
      <c r="D276" s="213" t="s">
        <v>146</v>
      </c>
      <c r="E276" s="214" t="s">
        <v>452</v>
      </c>
      <c r="F276" s="215" t="s">
        <v>453</v>
      </c>
      <c r="G276" s="216" t="s">
        <v>232</v>
      </c>
      <c r="H276" s="217">
        <v>149.44</v>
      </c>
      <c r="I276" s="218"/>
      <c r="J276" s="219">
        <f>ROUND(I276*H276,2)</f>
        <v>0</v>
      </c>
      <c r="K276" s="215" t="s">
        <v>150</v>
      </c>
      <c r="L276" s="45"/>
      <c r="M276" s="220" t="s">
        <v>28</v>
      </c>
      <c r="N276" s="221" t="s">
        <v>47</v>
      </c>
      <c r="O276" s="85"/>
      <c r="P276" s="222">
        <f>O276*H276</f>
        <v>0</v>
      </c>
      <c r="Q276" s="222">
        <v>0.00088312999999999998</v>
      </c>
      <c r="R276" s="222">
        <f>Q276*H276</f>
        <v>0.1319749472</v>
      </c>
      <c r="S276" s="222">
        <v>0</v>
      </c>
      <c r="T276" s="223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24" t="s">
        <v>220</v>
      </c>
      <c r="AT276" s="224" t="s">
        <v>146</v>
      </c>
      <c r="AU276" s="224" t="s">
        <v>88</v>
      </c>
      <c r="AY276" s="18" t="s">
        <v>144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8" t="s">
        <v>88</v>
      </c>
      <c r="BK276" s="225">
        <f>ROUND(I276*H276,2)</f>
        <v>0</v>
      </c>
      <c r="BL276" s="18" t="s">
        <v>220</v>
      </c>
      <c r="BM276" s="224" t="s">
        <v>454</v>
      </c>
    </row>
    <row r="277" s="2" customFormat="1">
      <c r="A277" s="39"/>
      <c r="B277" s="40"/>
      <c r="C277" s="41"/>
      <c r="D277" s="226" t="s">
        <v>153</v>
      </c>
      <c r="E277" s="41"/>
      <c r="F277" s="227" t="s">
        <v>455</v>
      </c>
      <c r="G277" s="41"/>
      <c r="H277" s="41"/>
      <c r="I277" s="228"/>
      <c r="J277" s="41"/>
      <c r="K277" s="41"/>
      <c r="L277" s="45"/>
      <c r="M277" s="229"/>
      <c r="N277" s="230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153</v>
      </c>
      <c r="AU277" s="18" t="s">
        <v>88</v>
      </c>
    </row>
    <row r="278" s="13" customFormat="1">
      <c r="A278" s="13"/>
      <c r="B278" s="231"/>
      <c r="C278" s="232"/>
      <c r="D278" s="233" t="s">
        <v>155</v>
      </c>
      <c r="E278" s="234" t="s">
        <v>28</v>
      </c>
      <c r="F278" s="235" t="s">
        <v>257</v>
      </c>
      <c r="G278" s="232"/>
      <c r="H278" s="234" t="s">
        <v>28</v>
      </c>
      <c r="I278" s="236"/>
      <c r="J278" s="232"/>
      <c r="K278" s="232"/>
      <c r="L278" s="237"/>
      <c r="M278" s="238"/>
      <c r="N278" s="239"/>
      <c r="O278" s="239"/>
      <c r="P278" s="239"/>
      <c r="Q278" s="239"/>
      <c r="R278" s="239"/>
      <c r="S278" s="239"/>
      <c r="T278" s="240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1" t="s">
        <v>155</v>
      </c>
      <c r="AU278" s="241" t="s">
        <v>88</v>
      </c>
      <c r="AV278" s="13" t="s">
        <v>82</v>
      </c>
      <c r="AW278" s="13" t="s">
        <v>35</v>
      </c>
      <c r="AX278" s="13" t="s">
        <v>75</v>
      </c>
      <c r="AY278" s="241" t="s">
        <v>144</v>
      </c>
    </row>
    <row r="279" s="14" customFormat="1">
      <c r="A279" s="14"/>
      <c r="B279" s="242"/>
      <c r="C279" s="243"/>
      <c r="D279" s="233" t="s">
        <v>155</v>
      </c>
      <c r="E279" s="244" t="s">
        <v>28</v>
      </c>
      <c r="F279" s="245" t="s">
        <v>258</v>
      </c>
      <c r="G279" s="243"/>
      <c r="H279" s="246">
        <v>98.599999999999994</v>
      </c>
      <c r="I279" s="247"/>
      <c r="J279" s="243"/>
      <c r="K279" s="243"/>
      <c r="L279" s="248"/>
      <c r="M279" s="249"/>
      <c r="N279" s="250"/>
      <c r="O279" s="250"/>
      <c r="P279" s="250"/>
      <c r="Q279" s="250"/>
      <c r="R279" s="250"/>
      <c r="S279" s="250"/>
      <c r="T279" s="251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2" t="s">
        <v>155</v>
      </c>
      <c r="AU279" s="252" t="s">
        <v>88</v>
      </c>
      <c r="AV279" s="14" t="s">
        <v>88</v>
      </c>
      <c r="AW279" s="14" t="s">
        <v>35</v>
      </c>
      <c r="AX279" s="14" t="s">
        <v>75</v>
      </c>
      <c r="AY279" s="252" t="s">
        <v>144</v>
      </c>
    </row>
    <row r="280" s="14" customFormat="1">
      <c r="A280" s="14"/>
      <c r="B280" s="242"/>
      <c r="C280" s="243"/>
      <c r="D280" s="233" t="s">
        <v>155</v>
      </c>
      <c r="E280" s="244" t="s">
        <v>28</v>
      </c>
      <c r="F280" s="245" t="s">
        <v>259</v>
      </c>
      <c r="G280" s="243"/>
      <c r="H280" s="246">
        <v>48</v>
      </c>
      <c r="I280" s="247"/>
      <c r="J280" s="243"/>
      <c r="K280" s="243"/>
      <c r="L280" s="248"/>
      <c r="M280" s="249"/>
      <c r="N280" s="250"/>
      <c r="O280" s="250"/>
      <c r="P280" s="250"/>
      <c r="Q280" s="250"/>
      <c r="R280" s="250"/>
      <c r="S280" s="250"/>
      <c r="T280" s="251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2" t="s">
        <v>155</v>
      </c>
      <c r="AU280" s="252" t="s">
        <v>88</v>
      </c>
      <c r="AV280" s="14" t="s">
        <v>88</v>
      </c>
      <c r="AW280" s="14" t="s">
        <v>35</v>
      </c>
      <c r="AX280" s="14" t="s">
        <v>75</v>
      </c>
      <c r="AY280" s="252" t="s">
        <v>144</v>
      </c>
    </row>
    <row r="281" s="14" customFormat="1">
      <c r="A281" s="14"/>
      <c r="B281" s="242"/>
      <c r="C281" s="243"/>
      <c r="D281" s="233" t="s">
        <v>155</v>
      </c>
      <c r="E281" s="244" t="s">
        <v>28</v>
      </c>
      <c r="F281" s="245" t="s">
        <v>422</v>
      </c>
      <c r="G281" s="243"/>
      <c r="H281" s="246">
        <v>2.8399999999999999</v>
      </c>
      <c r="I281" s="247"/>
      <c r="J281" s="243"/>
      <c r="K281" s="243"/>
      <c r="L281" s="248"/>
      <c r="M281" s="249"/>
      <c r="N281" s="250"/>
      <c r="O281" s="250"/>
      <c r="P281" s="250"/>
      <c r="Q281" s="250"/>
      <c r="R281" s="250"/>
      <c r="S281" s="250"/>
      <c r="T281" s="251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2" t="s">
        <v>155</v>
      </c>
      <c r="AU281" s="252" t="s">
        <v>88</v>
      </c>
      <c r="AV281" s="14" t="s">
        <v>88</v>
      </c>
      <c r="AW281" s="14" t="s">
        <v>35</v>
      </c>
      <c r="AX281" s="14" t="s">
        <v>75</v>
      </c>
      <c r="AY281" s="252" t="s">
        <v>144</v>
      </c>
    </row>
    <row r="282" s="15" customFormat="1">
      <c r="A282" s="15"/>
      <c r="B282" s="263"/>
      <c r="C282" s="264"/>
      <c r="D282" s="233" t="s">
        <v>155</v>
      </c>
      <c r="E282" s="265" t="s">
        <v>28</v>
      </c>
      <c r="F282" s="266" t="s">
        <v>176</v>
      </c>
      <c r="G282" s="264"/>
      <c r="H282" s="267">
        <v>149.44</v>
      </c>
      <c r="I282" s="268"/>
      <c r="J282" s="264"/>
      <c r="K282" s="264"/>
      <c r="L282" s="269"/>
      <c r="M282" s="270"/>
      <c r="N282" s="271"/>
      <c r="O282" s="271"/>
      <c r="P282" s="271"/>
      <c r="Q282" s="271"/>
      <c r="R282" s="271"/>
      <c r="S282" s="271"/>
      <c r="T282" s="272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73" t="s">
        <v>155</v>
      </c>
      <c r="AU282" s="273" t="s">
        <v>88</v>
      </c>
      <c r="AV282" s="15" t="s">
        <v>151</v>
      </c>
      <c r="AW282" s="15" t="s">
        <v>35</v>
      </c>
      <c r="AX282" s="15" t="s">
        <v>82</v>
      </c>
      <c r="AY282" s="273" t="s">
        <v>144</v>
      </c>
    </row>
    <row r="283" s="2" customFormat="1" ht="24.15" customHeight="1">
      <c r="A283" s="39"/>
      <c r="B283" s="40"/>
      <c r="C283" s="253" t="s">
        <v>456</v>
      </c>
      <c r="D283" s="253" t="s">
        <v>158</v>
      </c>
      <c r="E283" s="254" t="s">
        <v>457</v>
      </c>
      <c r="F283" s="255" t="s">
        <v>458</v>
      </c>
      <c r="G283" s="256" t="s">
        <v>232</v>
      </c>
      <c r="H283" s="257">
        <v>174.172</v>
      </c>
      <c r="I283" s="258"/>
      <c r="J283" s="259">
        <f>ROUND(I283*H283,2)</f>
        <v>0</v>
      </c>
      <c r="K283" s="255" t="s">
        <v>150</v>
      </c>
      <c r="L283" s="260"/>
      <c r="M283" s="261" t="s">
        <v>28</v>
      </c>
      <c r="N283" s="262" t="s">
        <v>47</v>
      </c>
      <c r="O283" s="85"/>
      <c r="P283" s="222">
        <f>O283*H283</f>
        <v>0</v>
      </c>
      <c r="Q283" s="222">
        <v>0.0053</v>
      </c>
      <c r="R283" s="222">
        <f>Q283*H283</f>
        <v>0.92311160000000003</v>
      </c>
      <c r="S283" s="222">
        <v>0</v>
      </c>
      <c r="T283" s="223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24" t="s">
        <v>332</v>
      </c>
      <c r="AT283" s="224" t="s">
        <v>158</v>
      </c>
      <c r="AU283" s="224" t="s">
        <v>88</v>
      </c>
      <c r="AY283" s="18" t="s">
        <v>144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8" t="s">
        <v>88</v>
      </c>
      <c r="BK283" s="225">
        <f>ROUND(I283*H283,2)</f>
        <v>0</v>
      </c>
      <c r="BL283" s="18" t="s">
        <v>220</v>
      </c>
      <c r="BM283" s="224" t="s">
        <v>459</v>
      </c>
    </row>
    <row r="284" s="14" customFormat="1">
      <c r="A284" s="14"/>
      <c r="B284" s="242"/>
      <c r="C284" s="243"/>
      <c r="D284" s="233" t="s">
        <v>155</v>
      </c>
      <c r="E284" s="243"/>
      <c r="F284" s="245" t="s">
        <v>460</v>
      </c>
      <c r="G284" s="243"/>
      <c r="H284" s="246">
        <v>174.172</v>
      </c>
      <c r="I284" s="247"/>
      <c r="J284" s="243"/>
      <c r="K284" s="243"/>
      <c r="L284" s="248"/>
      <c r="M284" s="249"/>
      <c r="N284" s="250"/>
      <c r="O284" s="250"/>
      <c r="P284" s="250"/>
      <c r="Q284" s="250"/>
      <c r="R284" s="250"/>
      <c r="S284" s="250"/>
      <c r="T284" s="251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2" t="s">
        <v>155</v>
      </c>
      <c r="AU284" s="252" t="s">
        <v>88</v>
      </c>
      <c r="AV284" s="14" t="s">
        <v>88</v>
      </c>
      <c r="AW284" s="14" t="s">
        <v>4</v>
      </c>
      <c r="AX284" s="14" t="s">
        <v>82</v>
      </c>
      <c r="AY284" s="252" t="s">
        <v>144</v>
      </c>
    </row>
    <row r="285" s="2" customFormat="1" ht="16.5" customHeight="1">
      <c r="A285" s="39"/>
      <c r="B285" s="40"/>
      <c r="C285" s="213" t="s">
        <v>461</v>
      </c>
      <c r="D285" s="213" t="s">
        <v>146</v>
      </c>
      <c r="E285" s="214" t="s">
        <v>462</v>
      </c>
      <c r="F285" s="215" t="s">
        <v>463</v>
      </c>
      <c r="G285" s="216" t="s">
        <v>232</v>
      </c>
      <c r="H285" s="217">
        <v>149.44</v>
      </c>
      <c r="I285" s="218"/>
      <c r="J285" s="219">
        <f>ROUND(I285*H285,2)</f>
        <v>0</v>
      </c>
      <c r="K285" s="215" t="s">
        <v>150</v>
      </c>
      <c r="L285" s="45"/>
      <c r="M285" s="220" t="s">
        <v>28</v>
      </c>
      <c r="N285" s="221" t="s">
        <v>47</v>
      </c>
      <c r="O285" s="85"/>
      <c r="P285" s="222">
        <f>O285*H285</f>
        <v>0</v>
      </c>
      <c r="Q285" s="222">
        <v>0.00036374999999999998</v>
      </c>
      <c r="R285" s="222">
        <f>Q285*H285</f>
        <v>0.054358799999999999</v>
      </c>
      <c r="S285" s="222">
        <v>0</v>
      </c>
      <c r="T285" s="223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24" t="s">
        <v>220</v>
      </c>
      <c r="AT285" s="224" t="s">
        <v>146</v>
      </c>
      <c r="AU285" s="224" t="s">
        <v>88</v>
      </c>
      <c r="AY285" s="18" t="s">
        <v>144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8" t="s">
        <v>88</v>
      </c>
      <c r="BK285" s="225">
        <f>ROUND(I285*H285,2)</f>
        <v>0</v>
      </c>
      <c r="BL285" s="18" t="s">
        <v>220</v>
      </c>
      <c r="BM285" s="224" t="s">
        <v>464</v>
      </c>
    </row>
    <row r="286" s="2" customFormat="1">
      <c r="A286" s="39"/>
      <c r="B286" s="40"/>
      <c r="C286" s="41"/>
      <c r="D286" s="226" t="s">
        <v>153</v>
      </c>
      <c r="E286" s="41"/>
      <c r="F286" s="227" t="s">
        <v>465</v>
      </c>
      <c r="G286" s="41"/>
      <c r="H286" s="41"/>
      <c r="I286" s="228"/>
      <c r="J286" s="41"/>
      <c r="K286" s="41"/>
      <c r="L286" s="45"/>
      <c r="M286" s="229"/>
      <c r="N286" s="230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153</v>
      </c>
      <c r="AU286" s="18" t="s">
        <v>88</v>
      </c>
    </row>
    <row r="287" s="2" customFormat="1" ht="24.15" customHeight="1">
      <c r="A287" s="39"/>
      <c r="B287" s="40"/>
      <c r="C287" s="253" t="s">
        <v>466</v>
      </c>
      <c r="D287" s="253" t="s">
        <v>158</v>
      </c>
      <c r="E287" s="254" t="s">
        <v>467</v>
      </c>
      <c r="F287" s="255" t="s">
        <v>468</v>
      </c>
      <c r="G287" s="256" t="s">
        <v>232</v>
      </c>
      <c r="H287" s="257">
        <v>174.172</v>
      </c>
      <c r="I287" s="258"/>
      <c r="J287" s="259">
        <f>ROUND(I287*H287,2)</f>
        <v>0</v>
      </c>
      <c r="K287" s="255" t="s">
        <v>150</v>
      </c>
      <c r="L287" s="260"/>
      <c r="M287" s="261" t="s">
        <v>28</v>
      </c>
      <c r="N287" s="262" t="s">
        <v>47</v>
      </c>
      <c r="O287" s="85"/>
      <c r="P287" s="222">
        <f>O287*H287</f>
        <v>0</v>
      </c>
      <c r="Q287" s="222">
        <v>0.0054000000000000003</v>
      </c>
      <c r="R287" s="222">
        <f>Q287*H287</f>
        <v>0.94052880000000005</v>
      </c>
      <c r="S287" s="222">
        <v>0</v>
      </c>
      <c r="T287" s="223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24" t="s">
        <v>332</v>
      </c>
      <c r="AT287" s="224" t="s">
        <v>158</v>
      </c>
      <c r="AU287" s="224" t="s">
        <v>88</v>
      </c>
      <c r="AY287" s="18" t="s">
        <v>144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8" t="s">
        <v>88</v>
      </c>
      <c r="BK287" s="225">
        <f>ROUND(I287*H287,2)</f>
        <v>0</v>
      </c>
      <c r="BL287" s="18" t="s">
        <v>220</v>
      </c>
      <c r="BM287" s="224" t="s">
        <v>469</v>
      </c>
    </row>
    <row r="288" s="14" customFormat="1">
      <c r="A288" s="14"/>
      <c r="B288" s="242"/>
      <c r="C288" s="243"/>
      <c r="D288" s="233" t="s">
        <v>155</v>
      </c>
      <c r="E288" s="243"/>
      <c r="F288" s="245" t="s">
        <v>460</v>
      </c>
      <c r="G288" s="243"/>
      <c r="H288" s="246">
        <v>174.172</v>
      </c>
      <c r="I288" s="247"/>
      <c r="J288" s="243"/>
      <c r="K288" s="243"/>
      <c r="L288" s="248"/>
      <c r="M288" s="249"/>
      <c r="N288" s="250"/>
      <c r="O288" s="250"/>
      <c r="P288" s="250"/>
      <c r="Q288" s="250"/>
      <c r="R288" s="250"/>
      <c r="S288" s="250"/>
      <c r="T288" s="251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2" t="s">
        <v>155</v>
      </c>
      <c r="AU288" s="252" t="s">
        <v>88</v>
      </c>
      <c r="AV288" s="14" t="s">
        <v>88</v>
      </c>
      <c r="AW288" s="14" t="s">
        <v>4</v>
      </c>
      <c r="AX288" s="14" t="s">
        <v>82</v>
      </c>
      <c r="AY288" s="252" t="s">
        <v>144</v>
      </c>
    </row>
    <row r="289" s="2" customFormat="1" ht="16.5" customHeight="1">
      <c r="A289" s="39"/>
      <c r="B289" s="40"/>
      <c r="C289" s="213" t="s">
        <v>470</v>
      </c>
      <c r="D289" s="213" t="s">
        <v>146</v>
      </c>
      <c r="E289" s="214" t="s">
        <v>471</v>
      </c>
      <c r="F289" s="215" t="s">
        <v>472</v>
      </c>
      <c r="G289" s="216" t="s">
        <v>232</v>
      </c>
      <c r="H289" s="217">
        <v>151.44</v>
      </c>
      <c r="I289" s="218"/>
      <c r="J289" s="219">
        <f>ROUND(I289*H289,2)</f>
        <v>0</v>
      </c>
      <c r="K289" s="215" t="s">
        <v>150</v>
      </c>
      <c r="L289" s="45"/>
      <c r="M289" s="220" t="s">
        <v>28</v>
      </c>
      <c r="N289" s="221" t="s">
        <v>47</v>
      </c>
      <c r="O289" s="85"/>
      <c r="P289" s="222">
        <f>O289*H289</f>
        <v>0</v>
      </c>
      <c r="Q289" s="222">
        <v>0.000194</v>
      </c>
      <c r="R289" s="222">
        <f>Q289*H289</f>
        <v>0.02937936</v>
      </c>
      <c r="S289" s="222">
        <v>0</v>
      </c>
      <c r="T289" s="223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24" t="s">
        <v>220</v>
      </c>
      <c r="AT289" s="224" t="s">
        <v>146</v>
      </c>
      <c r="AU289" s="224" t="s">
        <v>88</v>
      </c>
      <c r="AY289" s="18" t="s">
        <v>144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8" t="s">
        <v>88</v>
      </c>
      <c r="BK289" s="225">
        <f>ROUND(I289*H289,2)</f>
        <v>0</v>
      </c>
      <c r="BL289" s="18" t="s">
        <v>220</v>
      </c>
      <c r="BM289" s="224" t="s">
        <v>473</v>
      </c>
    </row>
    <row r="290" s="2" customFormat="1">
      <c r="A290" s="39"/>
      <c r="B290" s="40"/>
      <c r="C290" s="41"/>
      <c r="D290" s="226" t="s">
        <v>153</v>
      </c>
      <c r="E290" s="41"/>
      <c r="F290" s="227" t="s">
        <v>474</v>
      </c>
      <c r="G290" s="41"/>
      <c r="H290" s="41"/>
      <c r="I290" s="228"/>
      <c r="J290" s="41"/>
      <c r="K290" s="41"/>
      <c r="L290" s="45"/>
      <c r="M290" s="229"/>
      <c r="N290" s="230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153</v>
      </c>
      <c r="AU290" s="18" t="s">
        <v>88</v>
      </c>
    </row>
    <row r="291" s="13" customFormat="1">
      <c r="A291" s="13"/>
      <c r="B291" s="231"/>
      <c r="C291" s="232"/>
      <c r="D291" s="233" t="s">
        <v>155</v>
      </c>
      <c r="E291" s="234" t="s">
        <v>28</v>
      </c>
      <c r="F291" s="235" t="s">
        <v>257</v>
      </c>
      <c r="G291" s="232"/>
      <c r="H291" s="234" t="s">
        <v>28</v>
      </c>
      <c r="I291" s="236"/>
      <c r="J291" s="232"/>
      <c r="K291" s="232"/>
      <c r="L291" s="237"/>
      <c r="M291" s="238"/>
      <c r="N291" s="239"/>
      <c r="O291" s="239"/>
      <c r="P291" s="239"/>
      <c r="Q291" s="239"/>
      <c r="R291" s="239"/>
      <c r="S291" s="239"/>
      <c r="T291" s="240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1" t="s">
        <v>155</v>
      </c>
      <c r="AU291" s="241" t="s">
        <v>88</v>
      </c>
      <c r="AV291" s="13" t="s">
        <v>82</v>
      </c>
      <c r="AW291" s="13" t="s">
        <v>35</v>
      </c>
      <c r="AX291" s="13" t="s">
        <v>75</v>
      </c>
      <c r="AY291" s="241" t="s">
        <v>144</v>
      </c>
    </row>
    <row r="292" s="13" customFormat="1">
      <c r="A292" s="13"/>
      <c r="B292" s="231"/>
      <c r="C292" s="232"/>
      <c r="D292" s="233" t="s">
        <v>155</v>
      </c>
      <c r="E292" s="234" t="s">
        <v>28</v>
      </c>
      <c r="F292" s="235" t="s">
        <v>475</v>
      </c>
      <c r="G292" s="232"/>
      <c r="H292" s="234" t="s">
        <v>28</v>
      </c>
      <c r="I292" s="236"/>
      <c r="J292" s="232"/>
      <c r="K292" s="232"/>
      <c r="L292" s="237"/>
      <c r="M292" s="238"/>
      <c r="N292" s="239"/>
      <c r="O292" s="239"/>
      <c r="P292" s="239"/>
      <c r="Q292" s="239"/>
      <c r="R292" s="239"/>
      <c r="S292" s="239"/>
      <c r="T292" s="240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1" t="s">
        <v>155</v>
      </c>
      <c r="AU292" s="241" t="s">
        <v>88</v>
      </c>
      <c r="AV292" s="13" t="s">
        <v>82</v>
      </c>
      <c r="AW292" s="13" t="s">
        <v>35</v>
      </c>
      <c r="AX292" s="13" t="s">
        <v>75</v>
      </c>
      <c r="AY292" s="241" t="s">
        <v>144</v>
      </c>
    </row>
    <row r="293" s="14" customFormat="1">
      <c r="A293" s="14"/>
      <c r="B293" s="242"/>
      <c r="C293" s="243"/>
      <c r="D293" s="233" t="s">
        <v>155</v>
      </c>
      <c r="E293" s="244" t="s">
        <v>28</v>
      </c>
      <c r="F293" s="245" t="s">
        <v>258</v>
      </c>
      <c r="G293" s="243"/>
      <c r="H293" s="246">
        <v>98.599999999999994</v>
      </c>
      <c r="I293" s="247"/>
      <c r="J293" s="243"/>
      <c r="K293" s="243"/>
      <c r="L293" s="248"/>
      <c r="M293" s="249"/>
      <c r="N293" s="250"/>
      <c r="O293" s="250"/>
      <c r="P293" s="250"/>
      <c r="Q293" s="250"/>
      <c r="R293" s="250"/>
      <c r="S293" s="250"/>
      <c r="T293" s="251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2" t="s">
        <v>155</v>
      </c>
      <c r="AU293" s="252" t="s">
        <v>88</v>
      </c>
      <c r="AV293" s="14" t="s">
        <v>88</v>
      </c>
      <c r="AW293" s="14" t="s">
        <v>35</v>
      </c>
      <c r="AX293" s="14" t="s">
        <v>75</v>
      </c>
      <c r="AY293" s="252" t="s">
        <v>144</v>
      </c>
    </row>
    <row r="294" s="14" customFormat="1">
      <c r="A294" s="14"/>
      <c r="B294" s="242"/>
      <c r="C294" s="243"/>
      <c r="D294" s="233" t="s">
        <v>155</v>
      </c>
      <c r="E294" s="244" t="s">
        <v>28</v>
      </c>
      <c r="F294" s="245" t="s">
        <v>259</v>
      </c>
      <c r="G294" s="243"/>
      <c r="H294" s="246">
        <v>48</v>
      </c>
      <c r="I294" s="247"/>
      <c r="J294" s="243"/>
      <c r="K294" s="243"/>
      <c r="L294" s="248"/>
      <c r="M294" s="249"/>
      <c r="N294" s="250"/>
      <c r="O294" s="250"/>
      <c r="P294" s="250"/>
      <c r="Q294" s="250"/>
      <c r="R294" s="250"/>
      <c r="S294" s="250"/>
      <c r="T294" s="251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2" t="s">
        <v>155</v>
      </c>
      <c r="AU294" s="252" t="s">
        <v>88</v>
      </c>
      <c r="AV294" s="14" t="s">
        <v>88</v>
      </c>
      <c r="AW294" s="14" t="s">
        <v>35</v>
      </c>
      <c r="AX294" s="14" t="s">
        <v>75</v>
      </c>
      <c r="AY294" s="252" t="s">
        <v>144</v>
      </c>
    </row>
    <row r="295" s="14" customFormat="1">
      <c r="A295" s="14"/>
      <c r="B295" s="242"/>
      <c r="C295" s="243"/>
      <c r="D295" s="233" t="s">
        <v>155</v>
      </c>
      <c r="E295" s="244" t="s">
        <v>28</v>
      </c>
      <c r="F295" s="245" t="s">
        <v>422</v>
      </c>
      <c r="G295" s="243"/>
      <c r="H295" s="246">
        <v>2.8399999999999999</v>
      </c>
      <c r="I295" s="247"/>
      <c r="J295" s="243"/>
      <c r="K295" s="243"/>
      <c r="L295" s="248"/>
      <c r="M295" s="249"/>
      <c r="N295" s="250"/>
      <c r="O295" s="250"/>
      <c r="P295" s="250"/>
      <c r="Q295" s="250"/>
      <c r="R295" s="250"/>
      <c r="S295" s="250"/>
      <c r="T295" s="251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2" t="s">
        <v>155</v>
      </c>
      <c r="AU295" s="252" t="s">
        <v>88</v>
      </c>
      <c r="AV295" s="14" t="s">
        <v>88</v>
      </c>
      <c r="AW295" s="14" t="s">
        <v>35</v>
      </c>
      <c r="AX295" s="14" t="s">
        <v>75</v>
      </c>
      <c r="AY295" s="252" t="s">
        <v>144</v>
      </c>
    </row>
    <row r="296" s="14" customFormat="1">
      <c r="A296" s="14"/>
      <c r="B296" s="242"/>
      <c r="C296" s="243"/>
      <c r="D296" s="233" t="s">
        <v>155</v>
      </c>
      <c r="E296" s="244" t="s">
        <v>28</v>
      </c>
      <c r="F296" s="245" t="s">
        <v>476</v>
      </c>
      <c r="G296" s="243"/>
      <c r="H296" s="246">
        <v>2</v>
      </c>
      <c r="I296" s="247"/>
      <c r="J296" s="243"/>
      <c r="K296" s="243"/>
      <c r="L296" s="248"/>
      <c r="M296" s="249"/>
      <c r="N296" s="250"/>
      <c r="O296" s="250"/>
      <c r="P296" s="250"/>
      <c r="Q296" s="250"/>
      <c r="R296" s="250"/>
      <c r="S296" s="250"/>
      <c r="T296" s="251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2" t="s">
        <v>155</v>
      </c>
      <c r="AU296" s="252" t="s">
        <v>88</v>
      </c>
      <c r="AV296" s="14" t="s">
        <v>88</v>
      </c>
      <c r="AW296" s="14" t="s">
        <v>35</v>
      </c>
      <c r="AX296" s="14" t="s">
        <v>75</v>
      </c>
      <c r="AY296" s="252" t="s">
        <v>144</v>
      </c>
    </row>
    <row r="297" s="15" customFormat="1">
      <c r="A297" s="15"/>
      <c r="B297" s="263"/>
      <c r="C297" s="264"/>
      <c r="D297" s="233" t="s">
        <v>155</v>
      </c>
      <c r="E297" s="265" t="s">
        <v>28</v>
      </c>
      <c r="F297" s="266" t="s">
        <v>176</v>
      </c>
      <c r="G297" s="264"/>
      <c r="H297" s="267">
        <v>151.44</v>
      </c>
      <c r="I297" s="268"/>
      <c r="J297" s="264"/>
      <c r="K297" s="264"/>
      <c r="L297" s="269"/>
      <c r="M297" s="270"/>
      <c r="N297" s="271"/>
      <c r="O297" s="271"/>
      <c r="P297" s="271"/>
      <c r="Q297" s="271"/>
      <c r="R297" s="271"/>
      <c r="S297" s="271"/>
      <c r="T297" s="272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73" t="s">
        <v>155</v>
      </c>
      <c r="AU297" s="273" t="s">
        <v>88</v>
      </c>
      <c r="AV297" s="15" t="s">
        <v>151</v>
      </c>
      <c r="AW297" s="15" t="s">
        <v>35</v>
      </c>
      <c r="AX297" s="15" t="s">
        <v>82</v>
      </c>
      <c r="AY297" s="273" t="s">
        <v>144</v>
      </c>
    </row>
    <row r="298" s="2" customFormat="1" ht="21.75" customHeight="1">
      <c r="A298" s="39"/>
      <c r="B298" s="40"/>
      <c r="C298" s="253" t="s">
        <v>477</v>
      </c>
      <c r="D298" s="253" t="s">
        <v>158</v>
      </c>
      <c r="E298" s="254" t="s">
        <v>478</v>
      </c>
      <c r="F298" s="255" t="s">
        <v>479</v>
      </c>
      <c r="G298" s="256" t="s">
        <v>232</v>
      </c>
      <c r="H298" s="257">
        <v>176.50299999999999</v>
      </c>
      <c r="I298" s="258"/>
      <c r="J298" s="259">
        <f>ROUND(I298*H298,2)</f>
        <v>0</v>
      </c>
      <c r="K298" s="255" t="s">
        <v>150</v>
      </c>
      <c r="L298" s="260"/>
      <c r="M298" s="261" t="s">
        <v>28</v>
      </c>
      <c r="N298" s="262" t="s">
        <v>47</v>
      </c>
      <c r="O298" s="85"/>
      <c r="P298" s="222">
        <f>O298*H298</f>
        <v>0</v>
      </c>
      <c r="Q298" s="222">
        <v>0.0025000000000000001</v>
      </c>
      <c r="R298" s="222">
        <f>Q298*H298</f>
        <v>0.44125749999999997</v>
      </c>
      <c r="S298" s="222">
        <v>0</v>
      </c>
      <c r="T298" s="223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24" t="s">
        <v>332</v>
      </c>
      <c r="AT298" s="224" t="s">
        <v>158</v>
      </c>
      <c r="AU298" s="224" t="s">
        <v>88</v>
      </c>
      <c r="AY298" s="18" t="s">
        <v>144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8" t="s">
        <v>88</v>
      </c>
      <c r="BK298" s="225">
        <f>ROUND(I298*H298,2)</f>
        <v>0</v>
      </c>
      <c r="BL298" s="18" t="s">
        <v>220</v>
      </c>
      <c r="BM298" s="224" t="s">
        <v>480</v>
      </c>
    </row>
    <row r="299" s="14" customFormat="1">
      <c r="A299" s="14"/>
      <c r="B299" s="242"/>
      <c r="C299" s="243"/>
      <c r="D299" s="233" t="s">
        <v>155</v>
      </c>
      <c r="E299" s="243"/>
      <c r="F299" s="245" t="s">
        <v>481</v>
      </c>
      <c r="G299" s="243"/>
      <c r="H299" s="246">
        <v>176.50299999999999</v>
      </c>
      <c r="I299" s="247"/>
      <c r="J299" s="243"/>
      <c r="K299" s="243"/>
      <c r="L299" s="248"/>
      <c r="M299" s="249"/>
      <c r="N299" s="250"/>
      <c r="O299" s="250"/>
      <c r="P299" s="250"/>
      <c r="Q299" s="250"/>
      <c r="R299" s="250"/>
      <c r="S299" s="250"/>
      <c r="T299" s="251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2" t="s">
        <v>155</v>
      </c>
      <c r="AU299" s="252" t="s">
        <v>88</v>
      </c>
      <c r="AV299" s="14" t="s">
        <v>88</v>
      </c>
      <c r="AW299" s="14" t="s">
        <v>4</v>
      </c>
      <c r="AX299" s="14" t="s">
        <v>82</v>
      </c>
      <c r="AY299" s="252" t="s">
        <v>144</v>
      </c>
    </row>
    <row r="300" s="2" customFormat="1" ht="37.8" customHeight="1">
      <c r="A300" s="39"/>
      <c r="B300" s="40"/>
      <c r="C300" s="213" t="s">
        <v>482</v>
      </c>
      <c r="D300" s="213" t="s">
        <v>146</v>
      </c>
      <c r="E300" s="214" t="s">
        <v>483</v>
      </c>
      <c r="F300" s="215" t="s">
        <v>484</v>
      </c>
      <c r="G300" s="216" t="s">
        <v>149</v>
      </c>
      <c r="H300" s="217">
        <v>25</v>
      </c>
      <c r="I300" s="218"/>
      <c r="J300" s="219">
        <f>ROUND(I300*H300,2)</f>
        <v>0</v>
      </c>
      <c r="K300" s="215" t="s">
        <v>150</v>
      </c>
      <c r="L300" s="45"/>
      <c r="M300" s="220" t="s">
        <v>28</v>
      </c>
      <c r="N300" s="221" t="s">
        <v>47</v>
      </c>
      <c r="O300" s="85"/>
      <c r="P300" s="222">
        <f>O300*H300</f>
        <v>0</v>
      </c>
      <c r="Q300" s="222">
        <v>0</v>
      </c>
      <c r="R300" s="222">
        <f>Q300*H300</f>
        <v>0</v>
      </c>
      <c r="S300" s="222">
        <v>0</v>
      </c>
      <c r="T300" s="223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24" t="s">
        <v>220</v>
      </c>
      <c r="AT300" s="224" t="s">
        <v>146</v>
      </c>
      <c r="AU300" s="224" t="s">
        <v>88</v>
      </c>
      <c r="AY300" s="18" t="s">
        <v>144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18" t="s">
        <v>88</v>
      </c>
      <c r="BK300" s="225">
        <f>ROUND(I300*H300,2)</f>
        <v>0</v>
      </c>
      <c r="BL300" s="18" t="s">
        <v>220</v>
      </c>
      <c r="BM300" s="224" t="s">
        <v>485</v>
      </c>
    </row>
    <row r="301" s="2" customFormat="1">
      <c r="A301" s="39"/>
      <c r="B301" s="40"/>
      <c r="C301" s="41"/>
      <c r="D301" s="226" t="s">
        <v>153</v>
      </c>
      <c r="E301" s="41"/>
      <c r="F301" s="227" t="s">
        <v>486</v>
      </c>
      <c r="G301" s="41"/>
      <c r="H301" s="41"/>
      <c r="I301" s="228"/>
      <c r="J301" s="41"/>
      <c r="K301" s="41"/>
      <c r="L301" s="45"/>
      <c r="M301" s="229"/>
      <c r="N301" s="230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153</v>
      </c>
      <c r="AU301" s="18" t="s">
        <v>88</v>
      </c>
    </row>
    <row r="302" s="13" customFormat="1">
      <c r="A302" s="13"/>
      <c r="B302" s="231"/>
      <c r="C302" s="232"/>
      <c r="D302" s="233" t="s">
        <v>155</v>
      </c>
      <c r="E302" s="234" t="s">
        <v>28</v>
      </c>
      <c r="F302" s="235" t="s">
        <v>257</v>
      </c>
      <c r="G302" s="232"/>
      <c r="H302" s="234" t="s">
        <v>28</v>
      </c>
      <c r="I302" s="236"/>
      <c r="J302" s="232"/>
      <c r="K302" s="232"/>
      <c r="L302" s="237"/>
      <c r="M302" s="238"/>
      <c r="N302" s="239"/>
      <c r="O302" s="239"/>
      <c r="P302" s="239"/>
      <c r="Q302" s="239"/>
      <c r="R302" s="239"/>
      <c r="S302" s="239"/>
      <c r="T302" s="240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1" t="s">
        <v>155</v>
      </c>
      <c r="AU302" s="241" t="s">
        <v>88</v>
      </c>
      <c r="AV302" s="13" t="s">
        <v>82</v>
      </c>
      <c r="AW302" s="13" t="s">
        <v>35</v>
      </c>
      <c r="AX302" s="13" t="s">
        <v>75</v>
      </c>
      <c r="AY302" s="241" t="s">
        <v>144</v>
      </c>
    </row>
    <row r="303" s="14" customFormat="1">
      <c r="A303" s="14"/>
      <c r="B303" s="242"/>
      <c r="C303" s="243"/>
      <c r="D303" s="233" t="s">
        <v>155</v>
      </c>
      <c r="E303" s="244" t="s">
        <v>28</v>
      </c>
      <c r="F303" s="245" t="s">
        <v>487</v>
      </c>
      <c r="G303" s="243"/>
      <c r="H303" s="246">
        <v>25</v>
      </c>
      <c r="I303" s="247"/>
      <c r="J303" s="243"/>
      <c r="K303" s="243"/>
      <c r="L303" s="248"/>
      <c r="M303" s="249"/>
      <c r="N303" s="250"/>
      <c r="O303" s="250"/>
      <c r="P303" s="250"/>
      <c r="Q303" s="250"/>
      <c r="R303" s="250"/>
      <c r="S303" s="250"/>
      <c r="T303" s="251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2" t="s">
        <v>155</v>
      </c>
      <c r="AU303" s="252" t="s">
        <v>88</v>
      </c>
      <c r="AV303" s="14" t="s">
        <v>88</v>
      </c>
      <c r="AW303" s="14" t="s">
        <v>35</v>
      </c>
      <c r="AX303" s="14" t="s">
        <v>82</v>
      </c>
      <c r="AY303" s="252" t="s">
        <v>144</v>
      </c>
    </row>
    <row r="304" s="2" customFormat="1" ht="16.5" customHeight="1">
      <c r="A304" s="39"/>
      <c r="B304" s="40"/>
      <c r="C304" s="253" t="s">
        <v>488</v>
      </c>
      <c r="D304" s="253" t="s">
        <v>158</v>
      </c>
      <c r="E304" s="254" t="s">
        <v>489</v>
      </c>
      <c r="F304" s="255" t="s">
        <v>490</v>
      </c>
      <c r="G304" s="256" t="s">
        <v>149</v>
      </c>
      <c r="H304" s="257">
        <v>10</v>
      </c>
      <c r="I304" s="258"/>
      <c r="J304" s="259">
        <f>ROUND(I304*H304,2)</f>
        <v>0</v>
      </c>
      <c r="K304" s="255" t="s">
        <v>150</v>
      </c>
      <c r="L304" s="260"/>
      <c r="M304" s="261" t="s">
        <v>28</v>
      </c>
      <c r="N304" s="262" t="s">
        <v>47</v>
      </c>
      <c r="O304" s="85"/>
      <c r="P304" s="222">
        <f>O304*H304</f>
        <v>0</v>
      </c>
      <c r="Q304" s="222">
        <v>0.00020000000000000001</v>
      </c>
      <c r="R304" s="222">
        <f>Q304*H304</f>
        <v>0.002</v>
      </c>
      <c r="S304" s="222">
        <v>0</v>
      </c>
      <c r="T304" s="223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24" t="s">
        <v>332</v>
      </c>
      <c r="AT304" s="224" t="s">
        <v>158</v>
      </c>
      <c r="AU304" s="224" t="s">
        <v>88</v>
      </c>
      <c r="AY304" s="18" t="s">
        <v>144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8" t="s">
        <v>88</v>
      </c>
      <c r="BK304" s="225">
        <f>ROUND(I304*H304,2)</f>
        <v>0</v>
      </c>
      <c r="BL304" s="18" t="s">
        <v>220</v>
      </c>
      <c r="BM304" s="224" t="s">
        <v>491</v>
      </c>
    </row>
    <row r="305" s="2" customFormat="1" ht="16.5" customHeight="1">
      <c r="A305" s="39"/>
      <c r="B305" s="40"/>
      <c r="C305" s="253" t="s">
        <v>492</v>
      </c>
      <c r="D305" s="253" t="s">
        <v>158</v>
      </c>
      <c r="E305" s="254" t="s">
        <v>493</v>
      </c>
      <c r="F305" s="255" t="s">
        <v>494</v>
      </c>
      <c r="G305" s="256" t="s">
        <v>149</v>
      </c>
      <c r="H305" s="257">
        <v>15</v>
      </c>
      <c r="I305" s="258"/>
      <c r="J305" s="259">
        <f>ROUND(I305*H305,2)</f>
        <v>0</v>
      </c>
      <c r="K305" s="255" t="s">
        <v>150</v>
      </c>
      <c r="L305" s="260"/>
      <c r="M305" s="261" t="s">
        <v>28</v>
      </c>
      <c r="N305" s="262" t="s">
        <v>47</v>
      </c>
      <c r="O305" s="85"/>
      <c r="P305" s="222">
        <f>O305*H305</f>
        <v>0</v>
      </c>
      <c r="Q305" s="222">
        <v>0.00020000000000000001</v>
      </c>
      <c r="R305" s="222">
        <f>Q305*H305</f>
        <v>0.0030000000000000001</v>
      </c>
      <c r="S305" s="222">
        <v>0</v>
      </c>
      <c r="T305" s="223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24" t="s">
        <v>332</v>
      </c>
      <c r="AT305" s="224" t="s">
        <v>158</v>
      </c>
      <c r="AU305" s="224" t="s">
        <v>88</v>
      </c>
      <c r="AY305" s="18" t="s">
        <v>144</v>
      </c>
      <c r="BE305" s="225">
        <f>IF(N305="základní",J305,0)</f>
        <v>0</v>
      </c>
      <c r="BF305" s="225">
        <f>IF(N305="snížená",J305,0)</f>
        <v>0</v>
      </c>
      <c r="BG305" s="225">
        <f>IF(N305="zákl. přenesená",J305,0)</f>
        <v>0</v>
      </c>
      <c r="BH305" s="225">
        <f>IF(N305="sníž. přenesená",J305,0)</f>
        <v>0</v>
      </c>
      <c r="BI305" s="225">
        <f>IF(N305="nulová",J305,0)</f>
        <v>0</v>
      </c>
      <c r="BJ305" s="18" t="s">
        <v>88</v>
      </c>
      <c r="BK305" s="225">
        <f>ROUND(I305*H305,2)</f>
        <v>0</v>
      </c>
      <c r="BL305" s="18" t="s">
        <v>220</v>
      </c>
      <c r="BM305" s="224" t="s">
        <v>495</v>
      </c>
    </row>
    <row r="306" s="2" customFormat="1" ht="24.15" customHeight="1">
      <c r="A306" s="39"/>
      <c r="B306" s="40"/>
      <c r="C306" s="213" t="s">
        <v>496</v>
      </c>
      <c r="D306" s="213" t="s">
        <v>146</v>
      </c>
      <c r="E306" s="214" t="s">
        <v>497</v>
      </c>
      <c r="F306" s="215" t="s">
        <v>498</v>
      </c>
      <c r="G306" s="216" t="s">
        <v>356</v>
      </c>
      <c r="H306" s="217">
        <v>49.799999999999997</v>
      </c>
      <c r="I306" s="218"/>
      <c r="J306" s="219">
        <f>ROUND(I306*H306,2)</f>
        <v>0</v>
      </c>
      <c r="K306" s="215" t="s">
        <v>150</v>
      </c>
      <c r="L306" s="45"/>
      <c r="M306" s="220" t="s">
        <v>28</v>
      </c>
      <c r="N306" s="221" t="s">
        <v>47</v>
      </c>
      <c r="O306" s="85"/>
      <c r="P306" s="222">
        <f>O306*H306</f>
        <v>0</v>
      </c>
      <c r="Q306" s="222">
        <v>0.00060479999999999996</v>
      </c>
      <c r="R306" s="222">
        <f>Q306*H306</f>
        <v>0.030119039999999996</v>
      </c>
      <c r="S306" s="222">
        <v>0</v>
      </c>
      <c r="T306" s="223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24" t="s">
        <v>220</v>
      </c>
      <c r="AT306" s="224" t="s">
        <v>146</v>
      </c>
      <c r="AU306" s="224" t="s">
        <v>88</v>
      </c>
      <c r="AY306" s="18" t="s">
        <v>144</v>
      </c>
      <c r="BE306" s="225">
        <f>IF(N306="základní",J306,0)</f>
        <v>0</v>
      </c>
      <c r="BF306" s="225">
        <f>IF(N306="snížená",J306,0)</f>
        <v>0</v>
      </c>
      <c r="BG306" s="225">
        <f>IF(N306="zákl. přenesená",J306,0)</f>
        <v>0</v>
      </c>
      <c r="BH306" s="225">
        <f>IF(N306="sníž. přenesená",J306,0)</f>
        <v>0</v>
      </c>
      <c r="BI306" s="225">
        <f>IF(N306="nulová",J306,0)</f>
        <v>0</v>
      </c>
      <c r="BJ306" s="18" t="s">
        <v>88</v>
      </c>
      <c r="BK306" s="225">
        <f>ROUND(I306*H306,2)</f>
        <v>0</v>
      </c>
      <c r="BL306" s="18" t="s">
        <v>220</v>
      </c>
      <c r="BM306" s="224" t="s">
        <v>499</v>
      </c>
    </row>
    <row r="307" s="2" customFormat="1">
      <c r="A307" s="39"/>
      <c r="B307" s="40"/>
      <c r="C307" s="41"/>
      <c r="D307" s="226" t="s">
        <v>153</v>
      </c>
      <c r="E307" s="41"/>
      <c r="F307" s="227" t="s">
        <v>500</v>
      </c>
      <c r="G307" s="41"/>
      <c r="H307" s="41"/>
      <c r="I307" s="228"/>
      <c r="J307" s="41"/>
      <c r="K307" s="41"/>
      <c r="L307" s="45"/>
      <c r="M307" s="229"/>
      <c r="N307" s="230"/>
      <c r="O307" s="85"/>
      <c r="P307" s="85"/>
      <c r="Q307" s="85"/>
      <c r="R307" s="85"/>
      <c r="S307" s="85"/>
      <c r="T307" s="86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153</v>
      </c>
      <c r="AU307" s="18" t="s">
        <v>88</v>
      </c>
    </row>
    <row r="308" s="13" customFormat="1">
      <c r="A308" s="13"/>
      <c r="B308" s="231"/>
      <c r="C308" s="232"/>
      <c r="D308" s="233" t="s">
        <v>155</v>
      </c>
      <c r="E308" s="234" t="s">
        <v>28</v>
      </c>
      <c r="F308" s="235" t="s">
        <v>501</v>
      </c>
      <c r="G308" s="232"/>
      <c r="H308" s="234" t="s">
        <v>28</v>
      </c>
      <c r="I308" s="236"/>
      <c r="J308" s="232"/>
      <c r="K308" s="232"/>
      <c r="L308" s="237"/>
      <c r="M308" s="238"/>
      <c r="N308" s="239"/>
      <c r="O308" s="239"/>
      <c r="P308" s="239"/>
      <c r="Q308" s="239"/>
      <c r="R308" s="239"/>
      <c r="S308" s="239"/>
      <c r="T308" s="240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1" t="s">
        <v>155</v>
      </c>
      <c r="AU308" s="241" t="s">
        <v>88</v>
      </c>
      <c r="AV308" s="13" t="s">
        <v>82</v>
      </c>
      <c r="AW308" s="13" t="s">
        <v>35</v>
      </c>
      <c r="AX308" s="13" t="s">
        <v>75</v>
      </c>
      <c r="AY308" s="241" t="s">
        <v>144</v>
      </c>
    </row>
    <row r="309" s="13" customFormat="1">
      <c r="A309" s="13"/>
      <c r="B309" s="231"/>
      <c r="C309" s="232"/>
      <c r="D309" s="233" t="s">
        <v>155</v>
      </c>
      <c r="E309" s="234" t="s">
        <v>28</v>
      </c>
      <c r="F309" s="235" t="s">
        <v>502</v>
      </c>
      <c r="G309" s="232"/>
      <c r="H309" s="234" t="s">
        <v>28</v>
      </c>
      <c r="I309" s="236"/>
      <c r="J309" s="232"/>
      <c r="K309" s="232"/>
      <c r="L309" s="237"/>
      <c r="M309" s="238"/>
      <c r="N309" s="239"/>
      <c r="O309" s="239"/>
      <c r="P309" s="239"/>
      <c r="Q309" s="239"/>
      <c r="R309" s="239"/>
      <c r="S309" s="239"/>
      <c r="T309" s="240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1" t="s">
        <v>155</v>
      </c>
      <c r="AU309" s="241" t="s">
        <v>88</v>
      </c>
      <c r="AV309" s="13" t="s">
        <v>82</v>
      </c>
      <c r="AW309" s="13" t="s">
        <v>35</v>
      </c>
      <c r="AX309" s="13" t="s">
        <v>75</v>
      </c>
      <c r="AY309" s="241" t="s">
        <v>144</v>
      </c>
    </row>
    <row r="310" s="13" customFormat="1">
      <c r="A310" s="13"/>
      <c r="B310" s="231"/>
      <c r="C310" s="232"/>
      <c r="D310" s="233" t="s">
        <v>155</v>
      </c>
      <c r="E310" s="234" t="s">
        <v>28</v>
      </c>
      <c r="F310" s="235" t="s">
        <v>503</v>
      </c>
      <c r="G310" s="232"/>
      <c r="H310" s="234" t="s">
        <v>28</v>
      </c>
      <c r="I310" s="236"/>
      <c r="J310" s="232"/>
      <c r="K310" s="232"/>
      <c r="L310" s="237"/>
      <c r="M310" s="238"/>
      <c r="N310" s="239"/>
      <c r="O310" s="239"/>
      <c r="P310" s="239"/>
      <c r="Q310" s="239"/>
      <c r="R310" s="239"/>
      <c r="S310" s="239"/>
      <c r="T310" s="240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1" t="s">
        <v>155</v>
      </c>
      <c r="AU310" s="241" t="s">
        <v>88</v>
      </c>
      <c r="AV310" s="13" t="s">
        <v>82</v>
      </c>
      <c r="AW310" s="13" t="s">
        <v>35</v>
      </c>
      <c r="AX310" s="13" t="s">
        <v>75</v>
      </c>
      <c r="AY310" s="241" t="s">
        <v>144</v>
      </c>
    </row>
    <row r="311" s="14" customFormat="1">
      <c r="A311" s="14"/>
      <c r="B311" s="242"/>
      <c r="C311" s="243"/>
      <c r="D311" s="233" t="s">
        <v>155</v>
      </c>
      <c r="E311" s="244" t="s">
        <v>28</v>
      </c>
      <c r="F311" s="245" t="s">
        <v>504</v>
      </c>
      <c r="G311" s="243"/>
      <c r="H311" s="246">
        <v>34</v>
      </c>
      <c r="I311" s="247"/>
      <c r="J311" s="243"/>
      <c r="K311" s="243"/>
      <c r="L311" s="248"/>
      <c r="M311" s="249"/>
      <c r="N311" s="250"/>
      <c r="O311" s="250"/>
      <c r="P311" s="250"/>
      <c r="Q311" s="250"/>
      <c r="R311" s="250"/>
      <c r="S311" s="250"/>
      <c r="T311" s="251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2" t="s">
        <v>155</v>
      </c>
      <c r="AU311" s="252" t="s">
        <v>88</v>
      </c>
      <c r="AV311" s="14" t="s">
        <v>88</v>
      </c>
      <c r="AW311" s="14" t="s">
        <v>35</v>
      </c>
      <c r="AX311" s="14" t="s">
        <v>75</v>
      </c>
      <c r="AY311" s="252" t="s">
        <v>144</v>
      </c>
    </row>
    <row r="312" s="14" customFormat="1">
      <c r="A312" s="14"/>
      <c r="B312" s="242"/>
      <c r="C312" s="243"/>
      <c r="D312" s="233" t="s">
        <v>155</v>
      </c>
      <c r="E312" s="244" t="s">
        <v>28</v>
      </c>
      <c r="F312" s="245" t="s">
        <v>505</v>
      </c>
      <c r="G312" s="243"/>
      <c r="H312" s="246">
        <v>11.199999999999999</v>
      </c>
      <c r="I312" s="247"/>
      <c r="J312" s="243"/>
      <c r="K312" s="243"/>
      <c r="L312" s="248"/>
      <c r="M312" s="249"/>
      <c r="N312" s="250"/>
      <c r="O312" s="250"/>
      <c r="P312" s="250"/>
      <c r="Q312" s="250"/>
      <c r="R312" s="250"/>
      <c r="S312" s="250"/>
      <c r="T312" s="251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2" t="s">
        <v>155</v>
      </c>
      <c r="AU312" s="252" t="s">
        <v>88</v>
      </c>
      <c r="AV312" s="14" t="s">
        <v>88</v>
      </c>
      <c r="AW312" s="14" t="s">
        <v>35</v>
      </c>
      <c r="AX312" s="14" t="s">
        <v>75</v>
      </c>
      <c r="AY312" s="252" t="s">
        <v>144</v>
      </c>
    </row>
    <row r="313" s="14" customFormat="1">
      <c r="A313" s="14"/>
      <c r="B313" s="242"/>
      <c r="C313" s="243"/>
      <c r="D313" s="233" t="s">
        <v>155</v>
      </c>
      <c r="E313" s="244" t="s">
        <v>28</v>
      </c>
      <c r="F313" s="245" t="s">
        <v>506</v>
      </c>
      <c r="G313" s="243"/>
      <c r="H313" s="246">
        <v>4.5999999999999996</v>
      </c>
      <c r="I313" s="247"/>
      <c r="J313" s="243"/>
      <c r="K313" s="243"/>
      <c r="L313" s="248"/>
      <c r="M313" s="249"/>
      <c r="N313" s="250"/>
      <c r="O313" s="250"/>
      <c r="P313" s="250"/>
      <c r="Q313" s="250"/>
      <c r="R313" s="250"/>
      <c r="S313" s="250"/>
      <c r="T313" s="251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2" t="s">
        <v>155</v>
      </c>
      <c r="AU313" s="252" t="s">
        <v>88</v>
      </c>
      <c r="AV313" s="14" t="s">
        <v>88</v>
      </c>
      <c r="AW313" s="14" t="s">
        <v>35</v>
      </c>
      <c r="AX313" s="14" t="s">
        <v>75</v>
      </c>
      <c r="AY313" s="252" t="s">
        <v>144</v>
      </c>
    </row>
    <row r="314" s="15" customFormat="1">
      <c r="A314" s="15"/>
      <c r="B314" s="263"/>
      <c r="C314" s="264"/>
      <c r="D314" s="233" t="s">
        <v>155</v>
      </c>
      <c r="E314" s="265" t="s">
        <v>28</v>
      </c>
      <c r="F314" s="266" t="s">
        <v>176</v>
      </c>
      <c r="G314" s="264"/>
      <c r="H314" s="267">
        <v>49.799999999999997</v>
      </c>
      <c r="I314" s="268"/>
      <c r="J314" s="264"/>
      <c r="K314" s="264"/>
      <c r="L314" s="269"/>
      <c r="M314" s="270"/>
      <c r="N314" s="271"/>
      <c r="O314" s="271"/>
      <c r="P314" s="271"/>
      <c r="Q314" s="271"/>
      <c r="R314" s="271"/>
      <c r="S314" s="271"/>
      <c r="T314" s="272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73" t="s">
        <v>155</v>
      </c>
      <c r="AU314" s="273" t="s">
        <v>88</v>
      </c>
      <c r="AV314" s="15" t="s">
        <v>151</v>
      </c>
      <c r="AW314" s="15" t="s">
        <v>35</v>
      </c>
      <c r="AX314" s="15" t="s">
        <v>82</v>
      </c>
      <c r="AY314" s="273" t="s">
        <v>144</v>
      </c>
    </row>
    <row r="315" s="2" customFormat="1" ht="24.15" customHeight="1">
      <c r="A315" s="39"/>
      <c r="B315" s="40"/>
      <c r="C315" s="213" t="s">
        <v>507</v>
      </c>
      <c r="D315" s="213" t="s">
        <v>146</v>
      </c>
      <c r="E315" s="214" t="s">
        <v>508</v>
      </c>
      <c r="F315" s="215" t="s">
        <v>509</v>
      </c>
      <c r="G315" s="216" t="s">
        <v>356</v>
      </c>
      <c r="H315" s="217">
        <v>49.799999999999997</v>
      </c>
      <c r="I315" s="218"/>
      <c r="J315" s="219">
        <f>ROUND(I315*H315,2)</f>
        <v>0</v>
      </c>
      <c r="K315" s="215" t="s">
        <v>28</v>
      </c>
      <c r="L315" s="45"/>
      <c r="M315" s="220" t="s">
        <v>28</v>
      </c>
      <c r="N315" s="221" t="s">
        <v>47</v>
      </c>
      <c r="O315" s="85"/>
      <c r="P315" s="222">
        <f>O315*H315</f>
        <v>0</v>
      </c>
      <c r="Q315" s="222">
        <v>0.00042999999999999999</v>
      </c>
      <c r="R315" s="222">
        <f>Q315*H315</f>
        <v>0.021413999999999999</v>
      </c>
      <c r="S315" s="222">
        <v>0</v>
      </c>
      <c r="T315" s="223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24" t="s">
        <v>220</v>
      </c>
      <c r="AT315" s="224" t="s">
        <v>146</v>
      </c>
      <c r="AU315" s="224" t="s">
        <v>88</v>
      </c>
      <c r="AY315" s="18" t="s">
        <v>144</v>
      </c>
      <c r="BE315" s="225">
        <f>IF(N315="základní",J315,0)</f>
        <v>0</v>
      </c>
      <c r="BF315" s="225">
        <f>IF(N315="snížená",J315,0)</f>
        <v>0</v>
      </c>
      <c r="BG315" s="225">
        <f>IF(N315="zákl. přenesená",J315,0)</f>
        <v>0</v>
      </c>
      <c r="BH315" s="225">
        <f>IF(N315="sníž. přenesená",J315,0)</f>
        <v>0</v>
      </c>
      <c r="BI315" s="225">
        <f>IF(N315="nulová",J315,0)</f>
        <v>0</v>
      </c>
      <c r="BJ315" s="18" t="s">
        <v>88</v>
      </c>
      <c r="BK315" s="225">
        <f>ROUND(I315*H315,2)</f>
        <v>0</v>
      </c>
      <c r="BL315" s="18" t="s">
        <v>220</v>
      </c>
      <c r="BM315" s="224" t="s">
        <v>510</v>
      </c>
    </row>
    <row r="316" s="13" customFormat="1">
      <c r="A316" s="13"/>
      <c r="B316" s="231"/>
      <c r="C316" s="232"/>
      <c r="D316" s="233" t="s">
        <v>155</v>
      </c>
      <c r="E316" s="234" t="s">
        <v>28</v>
      </c>
      <c r="F316" s="235" t="s">
        <v>511</v>
      </c>
      <c r="G316" s="232"/>
      <c r="H316" s="234" t="s">
        <v>28</v>
      </c>
      <c r="I316" s="236"/>
      <c r="J316" s="232"/>
      <c r="K316" s="232"/>
      <c r="L316" s="237"/>
      <c r="M316" s="238"/>
      <c r="N316" s="239"/>
      <c r="O316" s="239"/>
      <c r="P316" s="239"/>
      <c r="Q316" s="239"/>
      <c r="R316" s="239"/>
      <c r="S316" s="239"/>
      <c r="T316" s="240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1" t="s">
        <v>155</v>
      </c>
      <c r="AU316" s="241" t="s">
        <v>88</v>
      </c>
      <c r="AV316" s="13" t="s">
        <v>82</v>
      </c>
      <c r="AW316" s="13" t="s">
        <v>35</v>
      </c>
      <c r="AX316" s="13" t="s">
        <v>75</v>
      </c>
      <c r="AY316" s="241" t="s">
        <v>144</v>
      </c>
    </row>
    <row r="317" s="13" customFormat="1">
      <c r="A317" s="13"/>
      <c r="B317" s="231"/>
      <c r="C317" s="232"/>
      <c r="D317" s="233" t="s">
        <v>155</v>
      </c>
      <c r="E317" s="234" t="s">
        <v>28</v>
      </c>
      <c r="F317" s="235" t="s">
        <v>502</v>
      </c>
      <c r="G317" s="232"/>
      <c r="H317" s="234" t="s">
        <v>28</v>
      </c>
      <c r="I317" s="236"/>
      <c r="J317" s="232"/>
      <c r="K317" s="232"/>
      <c r="L317" s="237"/>
      <c r="M317" s="238"/>
      <c r="N317" s="239"/>
      <c r="O317" s="239"/>
      <c r="P317" s="239"/>
      <c r="Q317" s="239"/>
      <c r="R317" s="239"/>
      <c r="S317" s="239"/>
      <c r="T317" s="240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1" t="s">
        <v>155</v>
      </c>
      <c r="AU317" s="241" t="s">
        <v>88</v>
      </c>
      <c r="AV317" s="13" t="s">
        <v>82</v>
      </c>
      <c r="AW317" s="13" t="s">
        <v>35</v>
      </c>
      <c r="AX317" s="13" t="s">
        <v>75</v>
      </c>
      <c r="AY317" s="241" t="s">
        <v>144</v>
      </c>
    </row>
    <row r="318" s="13" customFormat="1">
      <c r="A318" s="13"/>
      <c r="B318" s="231"/>
      <c r="C318" s="232"/>
      <c r="D318" s="233" t="s">
        <v>155</v>
      </c>
      <c r="E318" s="234" t="s">
        <v>28</v>
      </c>
      <c r="F318" s="235" t="s">
        <v>512</v>
      </c>
      <c r="G318" s="232"/>
      <c r="H318" s="234" t="s">
        <v>28</v>
      </c>
      <c r="I318" s="236"/>
      <c r="J318" s="232"/>
      <c r="K318" s="232"/>
      <c r="L318" s="237"/>
      <c r="M318" s="238"/>
      <c r="N318" s="239"/>
      <c r="O318" s="239"/>
      <c r="P318" s="239"/>
      <c r="Q318" s="239"/>
      <c r="R318" s="239"/>
      <c r="S318" s="239"/>
      <c r="T318" s="240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1" t="s">
        <v>155</v>
      </c>
      <c r="AU318" s="241" t="s">
        <v>88</v>
      </c>
      <c r="AV318" s="13" t="s">
        <v>82</v>
      </c>
      <c r="AW318" s="13" t="s">
        <v>35</v>
      </c>
      <c r="AX318" s="13" t="s">
        <v>75</v>
      </c>
      <c r="AY318" s="241" t="s">
        <v>144</v>
      </c>
    </row>
    <row r="319" s="14" customFormat="1">
      <c r="A319" s="14"/>
      <c r="B319" s="242"/>
      <c r="C319" s="243"/>
      <c r="D319" s="233" t="s">
        <v>155</v>
      </c>
      <c r="E319" s="244" t="s">
        <v>28</v>
      </c>
      <c r="F319" s="245" t="s">
        <v>504</v>
      </c>
      <c r="G319" s="243"/>
      <c r="H319" s="246">
        <v>34</v>
      </c>
      <c r="I319" s="247"/>
      <c r="J319" s="243"/>
      <c r="K319" s="243"/>
      <c r="L319" s="248"/>
      <c r="M319" s="249"/>
      <c r="N319" s="250"/>
      <c r="O319" s="250"/>
      <c r="P319" s="250"/>
      <c r="Q319" s="250"/>
      <c r="R319" s="250"/>
      <c r="S319" s="250"/>
      <c r="T319" s="251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2" t="s">
        <v>155</v>
      </c>
      <c r="AU319" s="252" t="s">
        <v>88</v>
      </c>
      <c r="AV319" s="14" t="s">
        <v>88</v>
      </c>
      <c r="AW319" s="14" t="s">
        <v>35</v>
      </c>
      <c r="AX319" s="14" t="s">
        <v>75</v>
      </c>
      <c r="AY319" s="252" t="s">
        <v>144</v>
      </c>
    </row>
    <row r="320" s="14" customFormat="1">
      <c r="A320" s="14"/>
      <c r="B320" s="242"/>
      <c r="C320" s="243"/>
      <c r="D320" s="233" t="s">
        <v>155</v>
      </c>
      <c r="E320" s="244" t="s">
        <v>28</v>
      </c>
      <c r="F320" s="245" t="s">
        <v>505</v>
      </c>
      <c r="G320" s="243"/>
      <c r="H320" s="246">
        <v>11.199999999999999</v>
      </c>
      <c r="I320" s="247"/>
      <c r="J320" s="243"/>
      <c r="K320" s="243"/>
      <c r="L320" s="248"/>
      <c r="M320" s="249"/>
      <c r="N320" s="250"/>
      <c r="O320" s="250"/>
      <c r="P320" s="250"/>
      <c r="Q320" s="250"/>
      <c r="R320" s="250"/>
      <c r="S320" s="250"/>
      <c r="T320" s="251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2" t="s">
        <v>155</v>
      </c>
      <c r="AU320" s="252" t="s">
        <v>88</v>
      </c>
      <c r="AV320" s="14" t="s">
        <v>88</v>
      </c>
      <c r="AW320" s="14" t="s">
        <v>35</v>
      </c>
      <c r="AX320" s="14" t="s">
        <v>75</v>
      </c>
      <c r="AY320" s="252" t="s">
        <v>144</v>
      </c>
    </row>
    <row r="321" s="14" customFormat="1">
      <c r="A321" s="14"/>
      <c r="B321" s="242"/>
      <c r="C321" s="243"/>
      <c r="D321" s="233" t="s">
        <v>155</v>
      </c>
      <c r="E321" s="244" t="s">
        <v>28</v>
      </c>
      <c r="F321" s="245" t="s">
        <v>506</v>
      </c>
      <c r="G321" s="243"/>
      <c r="H321" s="246">
        <v>4.5999999999999996</v>
      </c>
      <c r="I321" s="247"/>
      <c r="J321" s="243"/>
      <c r="K321" s="243"/>
      <c r="L321" s="248"/>
      <c r="M321" s="249"/>
      <c r="N321" s="250"/>
      <c r="O321" s="250"/>
      <c r="P321" s="250"/>
      <c r="Q321" s="250"/>
      <c r="R321" s="250"/>
      <c r="S321" s="250"/>
      <c r="T321" s="251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2" t="s">
        <v>155</v>
      </c>
      <c r="AU321" s="252" t="s">
        <v>88</v>
      </c>
      <c r="AV321" s="14" t="s">
        <v>88</v>
      </c>
      <c r="AW321" s="14" t="s">
        <v>35</v>
      </c>
      <c r="AX321" s="14" t="s">
        <v>75</v>
      </c>
      <c r="AY321" s="252" t="s">
        <v>144</v>
      </c>
    </row>
    <row r="322" s="15" customFormat="1">
      <c r="A322" s="15"/>
      <c r="B322" s="263"/>
      <c r="C322" s="264"/>
      <c r="D322" s="233" t="s">
        <v>155</v>
      </c>
      <c r="E322" s="265" t="s">
        <v>28</v>
      </c>
      <c r="F322" s="266" t="s">
        <v>176</v>
      </c>
      <c r="G322" s="264"/>
      <c r="H322" s="267">
        <v>49.799999999999997</v>
      </c>
      <c r="I322" s="268"/>
      <c r="J322" s="264"/>
      <c r="K322" s="264"/>
      <c r="L322" s="269"/>
      <c r="M322" s="270"/>
      <c r="N322" s="271"/>
      <c r="O322" s="271"/>
      <c r="P322" s="271"/>
      <c r="Q322" s="271"/>
      <c r="R322" s="271"/>
      <c r="S322" s="271"/>
      <c r="T322" s="272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73" t="s">
        <v>155</v>
      </c>
      <c r="AU322" s="273" t="s">
        <v>88</v>
      </c>
      <c r="AV322" s="15" t="s">
        <v>151</v>
      </c>
      <c r="AW322" s="15" t="s">
        <v>35</v>
      </c>
      <c r="AX322" s="15" t="s">
        <v>82</v>
      </c>
      <c r="AY322" s="273" t="s">
        <v>144</v>
      </c>
    </row>
    <row r="323" s="2" customFormat="1" ht="21.75" customHeight="1">
      <c r="A323" s="39"/>
      <c r="B323" s="40"/>
      <c r="C323" s="213" t="s">
        <v>513</v>
      </c>
      <c r="D323" s="213" t="s">
        <v>146</v>
      </c>
      <c r="E323" s="214" t="s">
        <v>514</v>
      </c>
      <c r="F323" s="215" t="s">
        <v>515</v>
      </c>
      <c r="G323" s="216" t="s">
        <v>232</v>
      </c>
      <c r="H323" s="217">
        <v>149.44</v>
      </c>
      <c r="I323" s="218"/>
      <c r="J323" s="219">
        <f>ROUND(I323*H323,2)</f>
        <v>0</v>
      </c>
      <c r="K323" s="215" t="s">
        <v>150</v>
      </c>
      <c r="L323" s="45"/>
      <c r="M323" s="220" t="s">
        <v>28</v>
      </c>
      <c r="N323" s="221" t="s">
        <v>47</v>
      </c>
      <c r="O323" s="85"/>
      <c r="P323" s="222">
        <f>O323*H323</f>
        <v>0</v>
      </c>
      <c r="Q323" s="222">
        <v>0</v>
      </c>
      <c r="R323" s="222">
        <f>Q323*H323</f>
        <v>0</v>
      </c>
      <c r="S323" s="222">
        <v>0</v>
      </c>
      <c r="T323" s="223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24" t="s">
        <v>220</v>
      </c>
      <c r="AT323" s="224" t="s">
        <v>146</v>
      </c>
      <c r="AU323" s="224" t="s">
        <v>88</v>
      </c>
      <c r="AY323" s="18" t="s">
        <v>144</v>
      </c>
      <c r="BE323" s="225">
        <f>IF(N323="základní",J323,0)</f>
        <v>0</v>
      </c>
      <c r="BF323" s="225">
        <f>IF(N323="snížená",J323,0)</f>
        <v>0</v>
      </c>
      <c r="BG323" s="225">
        <f>IF(N323="zákl. přenesená",J323,0)</f>
        <v>0</v>
      </c>
      <c r="BH323" s="225">
        <f>IF(N323="sníž. přenesená",J323,0)</f>
        <v>0</v>
      </c>
      <c r="BI323" s="225">
        <f>IF(N323="nulová",J323,0)</f>
        <v>0</v>
      </c>
      <c r="BJ323" s="18" t="s">
        <v>88</v>
      </c>
      <c r="BK323" s="225">
        <f>ROUND(I323*H323,2)</f>
        <v>0</v>
      </c>
      <c r="BL323" s="18" t="s">
        <v>220</v>
      </c>
      <c r="BM323" s="224" t="s">
        <v>516</v>
      </c>
    </row>
    <row r="324" s="2" customFormat="1">
      <c r="A324" s="39"/>
      <c r="B324" s="40"/>
      <c r="C324" s="41"/>
      <c r="D324" s="226" t="s">
        <v>153</v>
      </c>
      <c r="E324" s="41"/>
      <c r="F324" s="227" t="s">
        <v>517</v>
      </c>
      <c r="G324" s="41"/>
      <c r="H324" s="41"/>
      <c r="I324" s="228"/>
      <c r="J324" s="41"/>
      <c r="K324" s="41"/>
      <c r="L324" s="45"/>
      <c r="M324" s="229"/>
      <c r="N324" s="230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153</v>
      </c>
      <c r="AU324" s="18" t="s">
        <v>88</v>
      </c>
    </row>
    <row r="325" s="13" customFormat="1">
      <c r="A325" s="13"/>
      <c r="B325" s="231"/>
      <c r="C325" s="232"/>
      <c r="D325" s="233" t="s">
        <v>155</v>
      </c>
      <c r="E325" s="234" t="s">
        <v>28</v>
      </c>
      <c r="F325" s="235" t="s">
        <v>257</v>
      </c>
      <c r="G325" s="232"/>
      <c r="H325" s="234" t="s">
        <v>28</v>
      </c>
      <c r="I325" s="236"/>
      <c r="J325" s="232"/>
      <c r="K325" s="232"/>
      <c r="L325" s="237"/>
      <c r="M325" s="238"/>
      <c r="N325" s="239"/>
      <c r="O325" s="239"/>
      <c r="P325" s="239"/>
      <c r="Q325" s="239"/>
      <c r="R325" s="239"/>
      <c r="S325" s="239"/>
      <c r="T325" s="240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1" t="s">
        <v>155</v>
      </c>
      <c r="AU325" s="241" t="s">
        <v>88</v>
      </c>
      <c r="AV325" s="13" t="s">
        <v>82</v>
      </c>
      <c r="AW325" s="13" t="s">
        <v>35</v>
      </c>
      <c r="AX325" s="13" t="s">
        <v>75</v>
      </c>
      <c r="AY325" s="241" t="s">
        <v>144</v>
      </c>
    </row>
    <row r="326" s="14" customFormat="1">
      <c r="A326" s="14"/>
      <c r="B326" s="242"/>
      <c r="C326" s="243"/>
      <c r="D326" s="233" t="s">
        <v>155</v>
      </c>
      <c r="E326" s="244" t="s">
        <v>28</v>
      </c>
      <c r="F326" s="245" t="s">
        <v>258</v>
      </c>
      <c r="G326" s="243"/>
      <c r="H326" s="246">
        <v>98.599999999999994</v>
      </c>
      <c r="I326" s="247"/>
      <c r="J326" s="243"/>
      <c r="K326" s="243"/>
      <c r="L326" s="248"/>
      <c r="M326" s="249"/>
      <c r="N326" s="250"/>
      <c r="O326" s="250"/>
      <c r="P326" s="250"/>
      <c r="Q326" s="250"/>
      <c r="R326" s="250"/>
      <c r="S326" s="250"/>
      <c r="T326" s="251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2" t="s">
        <v>155</v>
      </c>
      <c r="AU326" s="252" t="s">
        <v>88</v>
      </c>
      <c r="AV326" s="14" t="s">
        <v>88</v>
      </c>
      <c r="AW326" s="14" t="s">
        <v>35</v>
      </c>
      <c r="AX326" s="14" t="s">
        <v>75</v>
      </c>
      <c r="AY326" s="252" t="s">
        <v>144</v>
      </c>
    </row>
    <row r="327" s="14" customFormat="1">
      <c r="A327" s="14"/>
      <c r="B327" s="242"/>
      <c r="C327" s="243"/>
      <c r="D327" s="233" t="s">
        <v>155</v>
      </c>
      <c r="E327" s="244" t="s">
        <v>28</v>
      </c>
      <c r="F327" s="245" t="s">
        <v>259</v>
      </c>
      <c r="G327" s="243"/>
      <c r="H327" s="246">
        <v>48</v>
      </c>
      <c r="I327" s="247"/>
      <c r="J327" s="243"/>
      <c r="K327" s="243"/>
      <c r="L327" s="248"/>
      <c r="M327" s="249"/>
      <c r="N327" s="250"/>
      <c r="O327" s="250"/>
      <c r="P327" s="250"/>
      <c r="Q327" s="250"/>
      <c r="R327" s="250"/>
      <c r="S327" s="250"/>
      <c r="T327" s="251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2" t="s">
        <v>155</v>
      </c>
      <c r="AU327" s="252" t="s">
        <v>88</v>
      </c>
      <c r="AV327" s="14" t="s">
        <v>88</v>
      </c>
      <c r="AW327" s="14" t="s">
        <v>35</v>
      </c>
      <c r="AX327" s="14" t="s">
        <v>75</v>
      </c>
      <c r="AY327" s="252" t="s">
        <v>144</v>
      </c>
    </row>
    <row r="328" s="14" customFormat="1">
      <c r="A328" s="14"/>
      <c r="B328" s="242"/>
      <c r="C328" s="243"/>
      <c r="D328" s="233" t="s">
        <v>155</v>
      </c>
      <c r="E328" s="244" t="s">
        <v>28</v>
      </c>
      <c r="F328" s="245" t="s">
        <v>422</v>
      </c>
      <c r="G328" s="243"/>
      <c r="H328" s="246">
        <v>2.8399999999999999</v>
      </c>
      <c r="I328" s="247"/>
      <c r="J328" s="243"/>
      <c r="K328" s="243"/>
      <c r="L328" s="248"/>
      <c r="M328" s="249"/>
      <c r="N328" s="250"/>
      <c r="O328" s="250"/>
      <c r="P328" s="250"/>
      <c r="Q328" s="250"/>
      <c r="R328" s="250"/>
      <c r="S328" s="250"/>
      <c r="T328" s="251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2" t="s">
        <v>155</v>
      </c>
      <c r="AU328" s="252" t="s">
        <v>88</v>
      </c>
      <c r="AV328" s="14" t="s">
        <v>88</v>
      </c>
      <c r="AW328" s="14" t="s">
        <v>35</v>
      </c>
      <c r="AX328" s="14" t="s">
        <v>75</v>
      </c>
      <c r="AY328" s="252" t="s">
        <v>144</v>
      </c>
    </row>
    <row r="329" s="15" customFormat="1">
      <c r="A329" s="15"/>
      <c r="B329" s="263"/>
      <c r="C329" s="264"/>
      <c r="D329" s="233" t="s">
        <v>155</v>
      </c>
      <c r="E329" s="265" t="s">
        <v>28</v>
      </c>
      <c r="F329" s="266" t="s">
        <v>176</v>
      </c>
      <c r="G329" s="264"/>
      <c r="H329" s="267">
        <v>149.44</v>
      </c>
      <c r="I329" s="268"/>
      <c r="J329" s="264"/>
      <c r="K329" s="264"/>
      <c r="L329" s="269"/>
      <c r="M329" s="270"/>
      <c r="N329" s="271"/>
      <c r="O329" s="271"/>
      <c r="P329" s="271"/>
      <c r="Q329" s="271"/>
      <c r="R329" s="271"/>
      <c r="S329" s="271"/>
      <c r="T329" s="272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73" t="s">
        <v>155</v>
      </c>
      <c r="AU329" s="273" t="s">
        <v>88</v>
      </c>
      <c r="AV329" s="15" t="s">
        <v>151</v>
      </c>
      <c r="AW329" s="15" t="s">
        <v>35</v>
      </c>
      <c r="AX329" s="15" t="s">
        <v>82</v>
      </c>
      <c r="AY329" s="273" t="s">
        <v>144</v>
      </c>
    </row>
    <row r="330" s="2" customFormat="1" ht="16.5" customHeight="1">
      <c r="A330" s="39"/>
      <c r="B330" s="40"/>
      <c r="C330" s="253" t="s">
        <v>518</v>
      </c>
      <c r="D330" s="253" t="s">
        <v>158</v>
      </c>
      <c r="E330" s="254" t="s">
        <v>519</v>
      </c>
      <c r="F330" s="255" t="s">
        <v>520</v>
      </c>
      <c r="G330" s="256" t="s">
        <v>232</v>
      </c>
      <c r="H330" s="257">
        <v>172.60300000000001</v>
      </c>
      <c r="I330" s="258"/>
      <c r="J330" s="259">
        <f>ROUND(I330*H330,2)</f>
        <v>0</v>
      </c>
      <c r="K330" s="255" t="s">
        <v>150</v>
      </c>
      <c r="L330" s="260"/>
      <c r="M330" s="261" t="s">
        <v>28</v>
      </c>
      <c r="N330" s="262" t="s">
        <v>47</v>
      </c>
      <c r="O330" s="85"/>
      <c r="P330" s="222">
        <f>O330*H330</f>
        <v>0</v>
      </c>
      <c r="Q330" s="222">
        <v>0.00029999999999999997</v>
      </c>
      <c r="R330" s="222">
        <f>Q330*H330</f>
        <v>0.051780899999999998</v>
      </c>
      <c r="S330" s="222">
        <v>0</v>
      </c>
      <c r="T330" s="223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24" t="s">
        <v>332</v>
      </c>
      <c r="AT330" s="224" t="s">
        <v>158</v>
      </c>
      <c r="AU330" s="224" t="s">
        <v>88</v>
      </c>
      <c r="AY330" s="18" t="s">
        <v>144</v>
      </c>
      <c r="BE330" s="225">
        <f>IF(N330="základní",J330,0)</f>
        <v>0</v>
      </c>
      <c r="BF330" s="225">
        <f>IF(N330="snížená",J330,0)</f>
        <v>0</v>
      </c>
      <c r="BG330" s="225">
        <f>IF(N330="zákl. přenesená",J330,0)</f>
        <v>0</v>
      </c>
      <c r="BH330" s="225">
        <f>IF(N330="sníž. přenesená",J330,0)</f>
        <v>0</v>
      </c>
      <c r="BI330" s="225">
        <f>IF(N330="nulová",J330,0)</f>
        <v>0</v>
      </c>
      <c r="BJ330" s="18" t="s">
        <v>88</v>
      </c>
      <c r="BK330" s="225">
        <f>ROUND(I330*H330,2)</f>
        <v>0</v>
      </c>
      <c r="BL330" s="18" t="s">
        <v>220</v>
      </c>
      <c r="BM330" s="224" t="s">
        <v>521</v>
      </c>
    </row>
    <row r="331" s="14" customFormat="1">
      <c r="A331" s="14"/>
      <c r="B331" s="242"/>
      <c r="C331" s="243"/>
      <c r="D331" s="233" t="s">
        <v>155</v>
      </c>
      <c r="E331" s="243"/>
      <c r="F331" s="245" t="s">
        <v>522</v>
      </c>
      <c r="G331" s="243"/>
      <c r="H331" s="246">
        <v>172.60300000000001</v>
      </c>
      <c r="I331" s="247"/>
      <c r="J331" s="243"/>
      <c r="K331" s="243"/>
      <c r="L331" s="248"/>
      <c r="M331" s="249"/>
      <c r="N331" s="250"/>
      <c r="O331" s="250"/>
      <c r="P331" s="250"/>
      <c r="Q331" s="250"/>
      <c r="R331" s="250"/>
      <c r="S331" s="250"/>
      <c r="T331" s="251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2" t="s">
        <v>155</v>
      </c>
      <c r="AU331" s="252" t="s">
        <v>88</v>
      </c>
      <c r="AV331" s="14" t="s">
        <v>88</v>
      </c>
      <c r="AW331" s="14" t="s">
        <v>4</v>
      </c>
      <c r="AX331" s="14" t="s">
        <v>82</v>
      </c>
      <c r="AY331" s="252" t="s">
        <v>144</v>
      </c>
    </row>
    <row r="332" s="2" customFormat="1" ht="21.75" customHeight="1">
      <c r="A332" s="39"/>
      <c r="B332" s="40"/>
      <c r="C332" s="213" t="s">
        <v>523</v>
      </c>
      <c r="D332" s="213" t="s">
        <v>146</v>
      </c>
      <c r="E332" s="214" t="s">
        <v>524</v>
      </c>
      <c r="F332" s="215" t="s">
        <v>525</v>
      </c>
      <c r="G332" s="216" t="s">
        <v>232</v>
      </c>
      <c r="H332" s="217">
        <v>112.16</v>
      </c>
      <c r="I332" s="218"/>
      <c r="J332" s="219">
        <f>ROUND(I332*H332,2)</f>
        <v>0</v>
      </c>
      <c r="K332" s="215" t="s">
        <v>150</v>
      </c>
      <c r="L332" s="45"/>
      <c r="M332" s="220" t="s">
        <v>28</v>
      </c>
      <c r="N332" s="221" t="s">
        <v>47</v>
      </c>
      <c r="O332" s="85"/>
      <c r="P332" s="222">
        <f>O332*H332</f>
        <v>0</v>
      </c>
      <c r="Q332" s="222">
        <v>0</v>
      </c>
      <c r="R332" s="222">
        <f>Q332*H332</f>
        <v>0</v>
      </c>
      <c r="S332" s="222">
        <v>0</v>
      </c>
      <c r="T332" s="223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24" t="s">
        <v>220</v>
      </c>
      <c r="AT332" s="224" t="s">
        <v>146</v>
      </c>
      <c r="AU332" s="224" t="s">
        <v>88</v>
      </c>
      <c r="AY332" s="18" t="s">
        <v>144</v>
      </c>
      <c r="BE332" s="225">
        <f>IF(N332="základní",J332,0)</f>
        <v>0</v>
      </c>
      <c r="BF332" s="225">
        <f>IF(N332="snížená",J332,0)</f>
        <v>0</v>
      </c>
      <c r="BG332" s="225">
        <f>IF(N332="zákl. přenesená",J332,0)</f>
        <v>0</v>
      </c>
      <c r="BH332" s="225">
        <f>IF(N332="sníž. přenesená",J332,0)</f>
        <v>0</v>
      </c>
      <c r="BI332" s="225">
        <f>IF(N332="nulová",J332,0)</f>
        <v>0</v>
      </c>
      <c r="BJ332" s="18" t="s">
        <v>88</v>
      </c>
      <c r="BK332" s="225">
        <f>ROUND(I332*H332,2)</f>
        <v>0</v>
      </c>
      <c r="BL332" s="18" t="s">
        <v>220</v>
      </c>
      <c r="BM332" s="224" t="s">
        <v>526</v>
      </c>
    </row>
    <row r="333" s="2" customFormat="1">
      <c r="A333" s="39"/>
      <c r="B333" s="40"/>
      <c r="C333" s="41"/>
      <c r="D333" s="226" t="s">
        <v>153</v>
      </c>
      <c r="E333" s="41"/>
      <c r="F333" s="227" t="s">
        <v>527</v>
      </c>
      <c r="G333" s="41"/>
      <c r="H333" s="41"/>
      <c r="I333" s="228"/>
      <c r="J333" s="41"/>
      <c r="K333" s="41"/>
      <c r="L333" s="45"/>
      <c r="M333" s="229"/>
      <c r="N333" s="230"/>
      <c r="O333" s="85"/>
      <c r="P333" s="85"/>
      <c r="Q333" s="85"/>
      <c r="R333" s="85"/>
      <c r="S333" s="85"/>
      <c r="T333" s="86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153</v>
      </c>
      <c r="AU333" s="18" t="s">
        <v>88</v>
      </c>
    </row>
    <row r="334" s="13" customFormat="1">
      <c r="A334" s="13"/>
      <c r="B334" s="231"/>
      <c r="C334" s="232"/>
      <c r="D334" s="233" t="s">
        <v>155</v>
      </c>
      <c r="E334" s="234" t="s">
        <v>28</v>
      </c>
      <c r="F334" s="235" t="s">
        <v>257</v>
      </c>
      <c r="G334" s="232"/>
      <c r="H334" s="234" t="s">
        <v>28</v>
      </c>
      <c r="I334" s="236"/>
      <c r="J334" s="232"/>
      <c r="K334" s="232"/>
      <c r="L334" s="237"/>
      <c r="M334" s="238"/>
      <c r="N334" s="239"/>
      <c r="O334" s="239"/>
      <c r="P334" s="239"/>
      <c r="Q334" s="239"/>
      <c r="R334" s="239"/>
      <c r="S334" s="239"/>
      <c r="T334" s="240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1" t="s">
        <v>155</v>
      </c>
      <c r="AU334" s="241" t="s">
        <v>88</v>
      </c>
      <c r="AV334" s="13" t="s">
        <v>82</v>
      </c>
      <c r="AW334" s="13" t="s">
        <v>35</v>
      </c>
      <c r="AX334" s="13" t="s">
        <v>75</v>
      </c>
      <c r="AY334" s="241" t="s">
        <v>144</v>
      </c>
    </row>
    <row r="335" s="14" customFormat="1">
      <c r="A335" s="14"/>
      <c r="B335" s="242"/>
      <c r="C335" s="243"/>
      <c r="D335" s="233" t="s">
        <v>155</v>
      </c>
      <c r="E335" s="244" t="s">
        <v>28</v>
      </c>
      <c r="F335" s="245" t="s">
        <v>258</v>
      </c>
      <c r="G335" s="243"/>
      <c r="H335" s="246">
        <v>98.599999999999994</v>
      </c>
      <c r="I335" s="247"/>
      <c r="J335" s="243"/>
      <c r="K335" s="243"/>
      <c r="L335" s="248"/>
      <c r="M335" s="249"/>
      <c r="N335" s="250"/>
      <c r="O335" s="250"/>
      <c r="P335" s="250"/>
      <c r="Q335" s="250"/>
      <c r="R335" s="250"/>
      <c r="S335" s="250"/>
      <c r="T335" s="251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2" t="s">
        <v>155</v>
      </c>
      <c r="AU335" s="252" t="s">
        <v>88</v>
      </c>
      <c r="AV335" s="14" t="s">
        <v>88</v>
      </c>
      <c r="AW335" s="14" t="s">
        <v>35</v>
      </c>
      <c r="AX335" s="14" t="s">
        <v>75</v>
      </c>
      <c r="AY335" s="252" t="s">
        <v>144</v>
      </c>
    </row>
    <row r="336" s="14" customFormat="1">
      <c r="A336" s="14"/>
      <c r="B336" s="242"/>
      <c r="C336" s="243"/>
      <c r="D336" s="233" t="s">
        <v>155</v>
      </c>
      <c r="E336" s="244" t="s">
        <v>28</v>
      </c>
      <c r="F336" s="245" t="s">
        <v>528</v>
      </c>
      <c r="G336" s="243"/>
      <c r="H336" s="246">
        <v>9</v>
      </c>
      <c r="I336" s="247"/>
      <c r="J336" s="243"/>
      <c r="K336" s="243"/>
      <c r="L336" s="248"/>
      <c r="M336" s="249"/>
      <c r="N336" s="250"/>
      <c r="O336" s="250"/>
      <c r="P336" s="250"/>
      <c r="Q336" s="250"/>
      <c r="R336" s="250"/>
      <c r="S336" s="250"/>
      <c r="T336" s="251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2" t="s">
        <v>155</v>
      </c>
      <c r="AU336" s="252" t="s">
        <v>88</v>
      </c>
      <c r="AV336" s="14" t="s">
        <v>88</v>
      </c>
      <c r="AW336" s="14" t="s">
        <v>35</v>
      </c>
      <c r="AX336" s="14" t="s">
        <v>75</v>
      </c>
      <c r="AY336" s="252" t="s">
        <v>144</v>
      </c>
    </row>
    <row r="337" s="14" customFormat="1">
      <c r="A337" s="14"/>
      <c r="B337" s="242"/>
      <c r="C337" s="243"/>
      <c r="D337" s="233" t="s">
        <v>155</v>
      </c>
      <c r="E337" s="244" t="s">
        <v>28</v>
      </c>
      <c r="F337" s="245" t="s">
        <v>529</v>
      </c>
      <c r="G337" s="243"/>
      <c r="H337" s="246">
        <v>3.3599999999999999</v>
      </c>
      <c r="I337" s="247"/>
      <c r="J337" s="243"/>
      <c r="K337" s="243"/>
      <c r="L337" s="248"/>
      <c r="M337" s="249"/>
      <c r="N337" s="250"/>
      <c r="O337" s="250"/>
      <c r="P337" s="250"/>
      <c r="Q337" s="250"/>
      <c r="R337" s="250"/>
      <c r="S337" s="250"/>
      <c r="T337" s="251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2" t="s">
        <v>155</v>
      </c>
      <c r="AU337" s="252" t="s">
        <v>88</v>
      </c>
      <c r="AV337" s="14" t="s">
        <v>88</v>
      </c>
      <c r="AW337" s="14" t="s">
        <v>35</v>
      </c>
      <c r="AX337" s="14" t="s">
        <v>75</v>
      </c>
      <c r="AY337" s="252" t="s">
        <v>144</v>
      </c>
    </row>
    <row r="338" s="14" customFormat="1">
      <c r="A338" s="14"/>
      <c r="B338" s="242"/>
      <c r="C338" s="243"/>
      <c r="D338" s="233" t="s">
        <v>155</v>
      </c>
      <c r="E338" s="244" t="s">
        <v>28</v>
      </c>
      <c r="F338" s="245" t="s">
        <v>530</v>
      </c>
      <c r="G338" s="243"/>
      <c r="H338" s="246">
        <v>1.2</v>
      </c>
      <c r="I338" s="247"/>
      <c r="J338" s="243"/>
      <c r="K338" s="243"/>
      <c r="L338" s="248"/>
      <c r="M338" s="249"/>
      <c r="N338" s="250"/>
      <c r="O338" s="250"/>
      <c r="P338" s="250"/>
      <c r="Q338" s="250"/>
      <c r="R338" s="250"/>
      <c r="S338" s="250"/>
      <c r="T338" s="251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2" t="s">
        <v>155</v>
      </c>
      <c r="AU338" s="252" t="s">
        <v>88</v>
      </c>
      <c r="AV338" s="14" t="s">
        <v>88</v>
      </c>
      <c r="AW338" s="14" t="s">
        <v>35</v>
      </c>
      <c r="AX338" s="14" t="s">
        <v>75</v>
      </c>
      <c r="AY338" s="252" t="s">
        <v>144</v>
      </c>
    </row>
    <row r="339" s="15" customFormat="1">
      <c r="A339" s="15"/>
      <c r="B339" s="263"/>
      <c r="C339" s="264"/>
      <c r="D339" s="233" t="s">
        <v>155</v>
      </c>
      <c r="E339" s="265" t="s">
        <v>28</v>
      </c>
      <c r="F339" s="266" t="s">
        <v>176</v>
      </c>
      <c r="G339" s="264"/>
      <c r="H339" s="267">
        <v>112.16</v>
      </c>
      <c r="I339" s="268"/>
      <c r="J339" s="264"/>
      <c r="K339" s="264"/>
      <c r="L339" s="269"/>
      <c r="M339" s="270"/>
      <c r="N339" s="271"/>
      <c r="O339" s="271"/>
      <c r="P339" s="271"/>
      <c r="Q339" s="271"/>
      <c r="R339" s="271"/>
      <c r="S339" s="271"/>
      <c r="T339" s="272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73" t="s">
        <v>155</v>
      </c>
      <c r="AU339" s="273" t="s">
        <v>88</v>
      </c>
      <c r="AV339" s="15" t="s">
        <v>151</v>
      </c>
      <c r="AW339" s="15" t="s">
        <v>35</v>
      </c>
      <c r="AX339" s="15" t="s">
        <v>82</v>
      </c>
      <c r="AY339" s="273" t="s">
        <v>144</v>
      </c>
    </row>
    <row r="340" s="2" customFormat="1" ht="16.5" customHeight="1">
      <c r="A340" s="39"/>
      <c r="B340" s="40"/>
      <c r="C340" s="253" t="s">
        <v>531</v>
      </c>
      <c r="D340" s="253" t="s">
        <v>158</v>
      </c>
      <c r="E340" s="254" t="s">
        <v>532</v>
      </c>
      <c r="F340" s="255" t="s">
        <v>533</v>
      </c>
      <c r="G340" s="256" t="s">
        <v>232</v>
      </c>
      <c r="H340" s="257">
        <v>129.54499999999999</v>
      </c>
      <c r="I340" s="258"/>
      <c r="J340" s="259">
        <f>ROUND(I340*H340,2)</f>
        <v>0</v>
      </c>
      <c r="K340" s="255" t="s">
        <v>150</v>
      </c>
      <c r="L340" s="260"/>
      <c r="M340" s="261" t="s">
        <v>28</v>
      </c>
      <c r="N340" s="262" t="s">
        <v>47</v>
      </c>
      <c r="O340" s="85"/>
      <c r="P340" s="222">
        <f>O340*H340</f>
        <v>0</v>
      </c>
      <c r="Q340" s="222">
        <v>0.00050000000000000001</v>
      </c>
      <c r="R340" s="222">
        <f>Q340*H340</f>
        <v>0.064772499999999997</v>
      </c>
      <c r="S340" s="222">
        <v>0</v>
      </c>
      <c r="T340" s="223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24" t="s">
        <v>332</v>
      </c>
      <c r="AT340" s="224" t="s">
        <v>158</v>
      </c>
      <c r="AU340" s="224" t="s">
        <v>88</v>
      </c>
      <c r="AY340" s="18" t="s">
        <v>144</v>
      </c>
      <c r="BE340" s="225">
        <f>IF(N340="základní",J340,0)</f>
        <v>0</v>
      </c>
      <c r="BF340" s="225">
        <f>IF(N340="snížená",J340,0)</f>
        <v>0</v>
      </c>
      <c r="BG340" s="225">
        <f>IF(N340="zákl. přenesená",J340,0)</f>
        <v>0</v>
      </c>
      <c r="BH340" s="225">
        <f>IF(N340="sníž. přenesená",J340,0)</f>
        <v>0</v>
      </c>
      <c r="BI340" s="225">
        <f>IF(N340="nulová",J340,0)</f>
        <v>0</v>
      </c>
      <c r="BJ340" s="18" t="s">
        <v>88</v>
      </c>
      <c r="BK340" s="225">
        <f>ROUND(I340*H340,2)</f>
        <v>0</v>
      </c>
      <c r="BL340" s="18" t="s">
        <v>220</v>
      </c>
      <c r="BM340" s="224" t="s">
        <v>534</v>
      </c>
    </row>
    <row r="341" s="14" customFormat="1">
      <c r="A341" s="14"/>
      <c r="B341" s="242"/>
      <c r="C341" s="243"/>
      <c r="D341" s="233" t="s">
        <v>155</v>
      </c>
      <c r="E341" s="243"/>
      <c r="F341" s="245" t="s">
        <v>535</v>
      </c>
      <c r="G341" s="243"/>
      <c r="H341" s="246">
        <v>129.54499999999999</v>
      </c>
      <c r="I341" s="247"/>
      <c r="J341" s="243"/>
      <c r="K341" s="243"/>
      <c r="L341" s="248"/>
      <c r="M341" s="249"/>
      <c r="N341" s="250"/>
      <c r="O341" s="250"/>
      <c r="P341" s="250"/>
      <c r="Q341" s="250"/>
      <c r="R341" s="250"/>
      <c r="S341" s="250"/>
      <c r="T341" s="251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2" t="s">
        <v>155</v>
      </c>
      <c r="AU341" s="252" t="s">
        <v>88</v>
      </c>
      <c r="AV341" s="14" t="s">
        <v>88</v>
      </c>
      <c r="AW341" s="14" t="s">
        <v>4</v>
      </c>
      <c r="AX341" s="14" t="s">
        <v>82</v>
      </c>
      <c r="AY341" s="252" t="s">
        <v>144</v>
      </c>
    </row>
    <row r="342" s="2" customFormat="1" ht="24.15" customHeight="1">
      <c r="A342" s="39"/>
      <c r="B342" s="40"/>
      <c r="C342" s="213" t="s">
        <v>536</v>
      </c>
      <c r="D342" s="213" t="s">
        <v>146</v>
      </c>
      <c r="E342" s="214" t="s">
        <v>537</v>
      </c>
      <c r="F342" s="215" t="s">
        <v>538</v>
      </c>
      <c r="G342" s="216" t="s">
        <v>232</v>
      </c>
      <c r="H342" s="217">
        <v>98.599999999999994</v>
      </c>
      <c r="I342" s="218"/>
      <c r="J342" s="219">
        <f>ROUND(I342*H342,2)</f>
        <v>0</v>
      </c>
      <c r="K342" s="215" t="s">
        <v>150</v>
      </c>
      <c r="L342" s="45"/>
      <c r="M342" s="220" t="s">
        <v>28</v>
      </c>
      <c r="N342" s="221" t="s">
        <v>47</v>
      </c>
      <c r="O342" s="85"/>
      <c r="P342" s="222">
        <f>O342*H342</f>
        <v>0</v>
      </c>
      <c r="Q342" s="222">
        <v>0</v>
      </c>
      <c r="R342" s="222">
        <f>Q342*H342</f>
        <v>0</v>
      </c>
      <c r="S342" s="222">
        <v>0</v>
      </c>
      <c r="T342" s="223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24" t="s">
        <v>220</v>
      </c>
      <c r="AT342" s="224" t="s">
        <v>146</v>
      </c>
      <c r="AU342" s="224" t="s">
        <v>88</v>
      </c>
      <c r="AY342" s="18" t="s">
        <v>144</v>
      </c>
      <c r="BE342" s="225">
        <f>IF(N342="základní",J342,0)</f>
        <v>0</v>
      </c>
      <c r="BF342" s="225">
        <f>IF(N342="snížená",J342,0)</f>
        <v>0</v>
      </c>
      <c r="BG342" s="225">
        <f>IF(N342="zákl. přenesená",J342,0)</f>
        <v>0</v>
      </c>
      <c r="BH342" s="225">
        <f>IF(N342="sníž. přenesená",J342,0)</f>
        <v>0</v>
      </c>
      <c r="BI342" s="225">
        <f>IF(N342="nulová",J342,0)</f>
        <v>0</v>
      </c>
      <c r="BJ342" s="18" t="s">
        <v>88</v>
      </c>
      <c r="BK342" s="225">
        <f>ROUND(I342*H342,2)</f>
        <v>0</v>
      </c>
      <c r="BL342" s="18" t="s">
        <v>220</v>
      </c>
      <c r="BM342" s="224" t="s">
        <v>539</v>
      </c>
    </row>
    <row r="343" s="2" customFormat="1">
      <c r="A343" s="39"/>
      <c r="B343" s="40"/>
      <c r="C343" s="41"/>
      <c r="D343" s="226" t="s">
        <v>153</v>
      </c>
      <c r="E343" s="41"/>
      <c r="F343" s="227" t="s">
        <v>540</v>
      </c>
      <c r="G343" s="41"/>
      <c r="H343" s="41"/>
      <c r="I343" s="228"/>
      <c r="J343" s="41"/>
      <c r="K343" s="41"/>
      <c r="L343" s="45"/>
      <c r="M343" s="229"/>
      <c r="N343" s="230"/>
      <c r="O343" s="85"/>
      <c r="P343" s="85"/>
      <c r="Q343" s="85"/>
      <c r="R343" s="85"/>
      <c r="S343" s="85"/>
      <c r="T343" s="86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153</v>
      </c>
      <c r="AU343" s="18" t="s">
        <v>88</v>
      </c>
    </row>
    <row r="344" s="13" customFormat="1">
      <c r="A344" s="13"/>
      <c r="B344" s="231"/>
      <c r="C344" s="232"/>
      <c r="D344" s="233" t="s">
        <v>155</v>
      </c>
      <c r="E344" s="234" t="s">
        <v>28</v>
      </c>
      <c r="F344" s="235" t="s">
        <v>257</v>
      </c>
      <c r="G344" s="232"/>
      <c r="H344" s="234" t="s">
        <v>28</v>
      </c>
      <c r="I344" s="236"/>
      <c r="J344" s="232"/>
      <c r="K344" s="232"/>
      <c r="L344" s="237"/>
      <c r="M344" s="238"/>
      <c r="N344" s="239"/>
      <c r="O344" s="239"/>
      <c r="P344" s="239"/>
      <c r="Q344" s="239"/>
      <c r="R344" s="239"/>
      <c r="S344" s="239"/>
      <c r="T344" s="240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1" t="s">
        <v>155</v>
      </c>
      <c r="AU344" s="241" t="s">
        <v>88</v>
      </c>
      <c r="AV344" s="13" t="s">
        <v>82</v>
      </c>
      <c r="AW344" s="13" t="s">
        <v>35</v>
      </c>
      <c r="AX344" s="13" t="s">
        <v>75</v>
      </c>
      <c r="AY344" s="241" t="s">
        <v>144</v>
      </c>
    </row>
    <row r="345" s="14" customFormat="1">
      <c r="A345" s="14"/>
      <c r="B345" s="242"/>
      <c r="C345" s="243"/>
      <c r="D345" s="233" t="s">
        <v>155</v>
      </c>
      <c r="E345" s="244" t="s">
        <v>28</v>
      </c>
      <c r="F345" s="245" t="s">
        <v>258</v>
      </c>
      <c r="G345" s="243"/>
      <c r="H345" s="246">
        <v>98.599999999999994</v>
      </c>
      <c r="I345" s="247"/>
      <c r="J345" s="243"/>
      <c r="K345" s="243"/>
      <c r="L345" s="248"/>
      <c r="M345" s="249"/>
      <c r="N345" s="250"/>
      <c r="O345" s="250"/>
      <c r="P345" s="250"/>
      <c r="Q345" s="250"/>
      <c r="R345" s="250"/>
      <c r="S345" s="250"/>
      <c r="T345" s="251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2" t="s">
        <v>155</v>
      </c>
      <c r="AU345" s="252" t="s">
        <v>88</v>
      </c>
      <c r="AV345" s="14" t="s">
        <v>88</v>
      </c>
      <c r="AW345" s="14" t="s">
        <v>35</v>
      </c>
      <c r="AX345" s="14" t="s">
        <v>82</v>
      </c>
      <c r="AY345" s="252" t="s">
        <v>144</v>
      </c>
    </row>
    <row r="346" s="2" customFormat="1" ht="16.5" customHeight="1">
      <c r="A346" s="39"/>
      <c r="B346" s="40"/>
      <c r="C346" s="253" t="s">
        <v>541</v>
      </c>
      <c r="D346" s="253" t="s">
        <v>158</v>
      </c>
      <c r="E346" s="254" t="s">
        <v>542</v>
      </c>
      <c r="F346" s="255" t="s">
        <v>543</v>
      </c>
      <c r="G346" s="256" t="s">
        <v>232</v>
      </c>
      <c r="H346" s="257">
        <v>103.53</v>
      </c>
      <c r="I346" s="258"/>
      <c r="J346" s="259">
        <f>ROUND(I346*H346,2)</f>
        <v>0</v>
      </c>
      <c r="K346" s="255" t="s">
        <v>150</v>
      </c>
      <c r="L346" s="260"/>
      <c r="M346" s="261" t="s">
        <v>28</v>
      </c>
      <c r="N346" s="262" t="s">
        <v>47</v>
      </c>
      <c r="O346" s="85"/>
      <c r="P346" s="222">
        <f>O346*H346</f>
        <v>0</v>
      </c>
      <c r="Q346" s="222">
        <v>0.00059999999999999995</v>
      </c>
      <c r="R346" s="222">
        <f>Q346*H346</f>
        <v>0.062117999999999993</v>
      </c>
      <c r="S346" s="222">
        <v>0</v>
      </c>
      <c r="T346" s="223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24" t="s">
        <v>332</v>
      </c>
      <c r="AT346" s="224" t="s">
        <v>158</v>
      </c>
      <c r="AU346" s="224" t="s">
        <v>88</v>
      </c>
      <c r="AY346" s="18" t="s">
        <v>144</v>
      </c>
      <c r="BE346" s="225">
        <f>IF(N346="základní",J346,0)</f>
        <v>0</v>
      </c>
      <c r="BF346" s="225">
        <f>IF(N346="snížená",J346,0)</f>
        <v>0</v>
      </c>
      <c r="BG346" s="225">
        <f>IF(N346="zákl. přenesená",J346,0)</f>
        <v>0</v>
      </c>
      <c r="BH346" s="225">
        <f>IF(N346="sníž. přenesená",J346,0)</f>
        <v>0</v>
      </c>
      <c r="BI346" s="225">
        <f>IF(N346="nulová",J346,0)</f>
        <v>0</v>
      </c>
      <c r="BJ346" s="18" t="s">
        <v>88</v>
      </c>
      <c r="BK346" s="225">
        <f>ROUND(I346*H346,2)</f>
        <v>0</v>
      </c>
      <c r="BL346" s="18" t="s">
        <v>220</v>
      </c>
      <c r="BM346" s="224" t="s">
        <v>544</v>
      </c>
    </row>
    <row r="347" s="14" customFormat="1">
      <c r="A347" s="14"/>
      <c r="B347" s="242"/>
      <c r="C347" s="243"/>
      <c r="D347" s="233" t="s">
        <v>155</v>
      </c>
      <c r="E347" s="243"/>
      <c r="F347" s="245" t="s">
        <v>545</v>
      </c>
      <c r="G347" s="243"/>
      <c r="H347" s="246">
        <v>103.53</v>
      </c>
      <c r="I347" s="247"/>
      <c r="J347" s="243"/>
      <c r="K347" s="243"/>
      <c r="L347" s="248"/>
      <c r="M347" s="249"/>
      <c r="N347" s="250"/>
      <c r="O347" s="250"/>
      <c r="P347" s="250"/>
      <c r="Q347" s="250"/>
      <c r="R347" s="250"/>
      <c r="S347" s="250"/>
      <c r="T347" s="251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2" t="s">
        <v>155</v>
      </c>
      <c r="AU347" s="252" t="s">
        <v>88</v>
      </c>
      <c r="AV347" s="14" t="s">
        <v>88</v>
      </c>
      <c r="AW347" s="14" t="s">
        <v>4</v>
      </c>
      <c r="AX347" s="14" t="s">
        <v>82</v>
      </c>
      <c r="AY347" s="252" t="s">
        <v>144</v>
      </c>
    </row>
    <row r="348" s="2" customFormat="1" ht="24.15" customHeight="1">
      <c r="A348" s="39"/>
      <c r="B348" s="40"/>
      <c r="C348" s="213" t="s">
        <v>546</v>
      </c>
      <c r="D348" s="213" t="s">
        <v>146</v>
      </c>
      <c r="E348" s="214" t="s">
        <v>547</v>
      </c>
      <c r="F348" s="215" t="s">
        <v>548</v>
      </c>
      <c r="G348" s="216" t="s">
        <v>232</v>
      </c>
      <c r="H348" s="217">
        <v>98.599999999999994</v>
      </c>
      <c r="I348" s="218"/>
      <c r="J348" s="219">
        <f>ROUND(I348*H348,2)</f>
        <v>0</v>
      </c>
      <c r="K348" s="215" t="s">
        <v>150</v>
      </c>
      <c r="L348" s="45"/>
      <c r="M348" s="220" t="s">
        <v>28</v>
      </c>
      <c r="N348" s="221" t="s">
        <v>47</v>
      </c>
      <c r="O348" s="85"/>
      <c r="P348" s="222">
        <f>O348*H348</f>
        <v>0</v>
      </c>
      <c r="Q348" s="222">
        <v>0</v>
      </c>
      <c r="R348" s="222">
        <f>Q348*H348</f>
        <v>0</v>
      </c>
      <c r="S348" s="222">
        <v>0</v>
      </c>
      <c r="T348" s="223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24" t="s">
        <v>220</v>
      </c>
      <c r="AT348" s="224" t="s">
        <v>146</v>
      </c>
      <c r="AU348" s="224" t="s">
        <v>88</v>
      </c>
      <c r="AY348" s="18" t="s">
        <v>144</v>
      </c>
      <c r="BE348" s="225">
        <f>IF(N348="základní",J348,0)</f>
        <v>0</v>
      </c>
      <c r="BF348" s="225">
        <f>IF(N348="snížená",J348,0)</f>
        <v>0</v>
      </c>
      <c r="BG348" s="225">
        <f>IF(N348="zákl. přenesená",J348,0)</f>
        <v>0</v>
      </c>
      <c r="BH348" s="225">
        <f>IF(N348="sníž. přenesená",J348,0)</f>
        <v>0</v>
      </c>
      <c r="BI348" s="225">
        <f>IF(N348="nulová",J348,0)</f>
        <v>0</v>
      </c>
      <c r="BJ348" s="18" t="s">
        <v>88</v>
      </c>
      <c r="BK348" s="225">
        <f>ROUND(I348*H348,2)</f>
        <v>0</v>
      </c>
      <c r="BL348" s="18" t="s">
        <v>220</v>
      </c>
      <c r="BM348" s="224" t="s">
        <v>549</v>
      </c>
    </row>
    <row r="349" s="2" customFormat="1">
      <c r="A349" s="39"/>
      <c r="B349" s="40"/>
      <c r="C349" s="41"/>
      <c r="D349" s="226" t="s">
        <v>153</v>
      </c>
      <c r="E349" s="41"/>
      <c r="F349" s="227" t="s">
        <v>550</v>
      </c>
      <c r="G349" s="41"/>
      <c r="H349" s="41"/>
      <c r="I349" s="228"/>
      <c r="J349" s="41"/>
      <c r="K349" s="41"/>
      <c r="L349" s="45"/>
      <c r="M349" s="229"/>
      <c r="N349" s="230"/>
      <c r="O349" s="85"/>
      <c r="P349" s="85"/>
      <c r="Q349" s="85"/>
      <c r="R349" s="85"/>
      <c r="S349" s="85"/>
      <c r="T349" s="86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153</v>
      </c>
      <c r="AU349" s="18" t="s">
        <v>88</v>
      </c>
    </row>
    <row r="350" s="13" customFormat="1">
      <c r="A350" s="13"/>
      <c r="B350" s="231"/>
      <c r="C350" s="232"/>
      <c r="D350" s="233" t="s">
        <v>155</v>
      </c>
      <c r="E350" s="234" t="s">
        <v>28</v>
      </c>
      <c r="F350" s="235" t="s">
        <v>257</v>
      </c>
      <c r="G350" s="232"/>
      <c r="H350" s="234" t="s">
        <v>28</v>
      </c>
      <c r="I350" s="236"/>
      <c r="J350" s="232"/>
      <c r="K350" s="232"/>
      <c r="L350" s="237"/>
      <c r="M350" s="238"/>
      <c r="N350" s="239"/>
      <c r="O350" s="239"/>
      <c r="P350" s="239"/>
      <c r="Q350" s="239"/>
      <c r="R350" s="239"/>
      <c r="S350" s="239"/>
      <c r="T350" s="240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1" t="s">
        <v>155</v>
      </c>
      <c r="AU350" s="241" t="s">
        <v>88</v>
      </c>
      <c r="AV350" s="13" t="s">
        <v>82</v>
      </c>
      <c r="AW350" s="13" t="s">
        <v>35</v>
      </c>
      <c r="AX350" s="13" t="s">
        <v>75</v>
      </c>
      <c r="AY350" s="241" t="s">
        <v>144</v>
      </c>
    </row>
    <row r="351" s="14" customFormat="1">
      <c r="A351" s="14"/>
      <c r="B351" s="242"/>
      <c r="C351" s="243"/>
      <c r="D351" s="233" t="s">
        <v>155</v>
      </c>
      <c r="E351" s="244" t="s">
        <v>28</v>
      </c>
      <c r="F351" s="245" t="s">
        <v>258</v>
      </c>
      <c r="G351" s="243"/>
      <c r="H351" s="246">
        <v>98.599999999999994</v>
      </c>
      <c r="I351" s="247"/>
      <c r="J351" s="243"/>
      <c r="K351" s="243"/>
      <c r="L351" s="248"/>
      <c r="M351" s="249"/>
      <c r="N351" s="250"/>
      <c r="O351" s="250"/>
      <c r="P351" s="250"/>
      <c r="Q351" s="250"/>
      <c r="R351" s="250"/>
      <c r="S351" s="250"/>
      <c r="T351" s="251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2" t="s">
        <v>155</v>
      </c>
      <c r="AU351" s="252" t="s">
        <v>88</v>
      </c>
      <c r="AV351" s="14" t="s">
        <v>88</v>
      </c>
      <c r="AW351" s="14" t="s">
        <v>35</v>
      </c>
      <c r="AX351" s="14" t="s">
        <v>82</v>
      </c>
      <c r="AY351" s="252" t="s">
        <v>144</v>
      </c>
    </row>
    <row r="352" s="2" customFormat="1" ht="24.15" customHeight="1">
      <c r="A352" s="39"/>
      <c r="B352" s="40"/>
      <c r="C352" s="253" t="s">
        <v>551</v>
      </c>
      <c r="D352" s="253" t="s">
        <v>158</v>
      </c>
      <c r="E352" s="254" t="s">
        <v>552</v>
      </c>
      <c r="F352" s="255" t="s">
        <v>553</v>
      </c>
      <c r="G352" s="256" t="s">
        <v>232</v>
      </c>
      <c r="H352" s="257">
        <v>108.70699999999999</v>
      </c>
      <c r="I352" s="258"/>
      <c r="J352" s="259">
        <f>ROUND(I352*H352,2)</f>
        <v>0</v>
      </c>
      <c r="K352" s="255" t="s">
        <v>150</v>
      </c>
      <c r="L352" s="260"/>
      <c r="M352" s="261" t="s">
        <v>28</v>
      </c>
      <c r="N352" s="262" t="s">
        <v>47</v>
      </c>
      <c r="O352" s="85"/>
      <c r="P352" s="222">
        <f>O352*H352</f>
        <v>0</v>
      </c>
      <c r="Q352" s="222">
        <v>0.0013500000000000001</v>
      </c>
      <c r="R352" s="222">
        <f>Q352*H352</f>
        <v>0.14675445000000001</v>
      </c>
      <c r="S352" s="222">
        <v>0</v>
      </c>
      <c r="T352" s="223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24" t="s">
        <v>332</v>
      </c>
      <c r="AT352" s="224" t="s">
        <v>158</v>
      </c>
      <c r="AU352" s="224" t="s">
        <v>88</v>
      </c>
      <c r="AY352" s="18" t="s">
        <v>144</v>
      </c>
      <c r="BE352" s="225">
        <f>IF(N352="základní",J352,0)</f>
        <v>0</v>
      </c>
      <c r="BF352" s="225">
        <f>IF(N352="snížená",J352,0)</f>
        <v>0</v>
      </c>
      <c r="BG352" s="225">
        <f>IF(N352="zákl. přenesená",J352,0)</f>
        <v>0</v>
      </c>
      <c r="BH352" s="225">
        <f>IF(N352="sníž. přenesená",J352,0)</f>
        <v>0</v>
      </c>
      <c r="BI352" s="225">
        <f>IF(N352="nulová",J352,0)</f>
        <v>0</v>
      </c>
      <c r="BJ352" s="18" t="s">
        <v>88</v>
      </c>
      <c r="BK352" s="225">
        <f>ROUND(I352*H352,2)</f>
        <v>0</v>
      </c>
      <c r="BL352" s="18" t="s">
        <v>220</v>
      </c>
      <c r="BM352" s="224" t="s">
        <v>554</v>
      </c>
    </row>
    <row r="353" s="14" customFormat="1">
      <c r="A353" s="14"/>
      <c r="B353" s="242"/>
      <c r="C353" s="243"/>
      <c r="D353" s="233" t="s">
        <v>155</v>
      </c>
      <c r="E353" s="243"/>
      <c r="F353" s="245" t="s">
        <v>555</v>
      </c>
      <c r="G353" s="243"/>
      <c r="H353" s="246">
        <v>108.70699999999999</v>
      </c>
      <c r="I353" s="247"/>
      <c r="J353" s="243"/>
      <c r="K353" s="243"/>
      <c r="L353" s="248"/>
      <c r="M353" s="249"/>
      <c r="N353" s="250"/>
      <c r="O353" s="250"/>
      <c r="P353" s="250"/>
      <c r="Q353" s="250"/>
      <c r="R353" s="250"/>
      <c r="S353" s="250"/>
      <c r="T353" s="251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2" t="s">
        <v>155</v>
      </c>
      <c r="AU353" s="252" t="s">
        <v>88</v>
      </c>
      <c r="AV353" s="14" t="s">
        <v>88</v>
      </c>
      <c r="AW353" s="14" t="s">
        <v>4</v>
      </c>
      <c r="AX353" s="14" t="s">
        <v>82</v>
      </c>
      <c r="AY353" s="252" t="s">
        <v>144</v>
      </c>
    </row>
    <row r="354" s="2" customFormat="1" ht="16.5" customHeight="1">
      <c r="A354" s="39"/>
      <c r="B354" s="40"/>
      <c r="C354" s="213" t="s">
        <v>556</v>
      </c>
      <c r="D354" s="213" t="s">
        <v>146</v>
      </c>
      <c r="E354" s="214" t="s">
        <v>557</v>
      </c>
      <c r="F354" s="215" t="s">
        <v>558</v>
      </c>
      <c r="G354" s="216" t="s">
        <v>149</v>
      </c>
      <c r="H354" s="217">
        <v>2</v>
      </c>
      <c r="I354" s="218"/>
      <c r="J354" s="219">
        <f>ROUND(I354*H354,2)</f>
        <v>0</v>
      </c>
      <c r="K354" s="215" t="s">
        <v>150</v>
      </c>
      <c r="L354" s="45"/>
      <c r="M354" s="220" t="s">
        <v>28</v>
      </c>
      <c r="N354" s="221" t="s">
        <v>47</v>
      </c>
      <c r="O354" s="85"/>
      <c r="P354" s="222">
        <f>O354*H354</f>
        <v>0</v>
      </c>
      <c r="Q354" s="222">
        <v>0</v>
      </c>
      <c r="R354" s="222">
        <f>Q354*H354</f>
        <v>0</v>
      </c>
      <c r="S354" s="222">
        <v>0</v>
      </c>
      <c r="T354" s="223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24" t="s">
        <v>220</v>
      </c>
      <c r="AT354" s="224" t="s">
        <v>146</v>
      </c>
      <c r="AU354" s="224" t="s">
        <v>88</v>
      </c>
      <c r="AY354" s="18" t="s">
        <v>144</v>
      </c>
      <c r="BE354" s="225">
        <f>IF(N354="základní",J354,0)</f>
        <v>0</v>
      </c>
      <c r="BF354" s="225">
        <f>IF(N354="snížená",J354,0)</f>
        <v>0</v>
      </c>
      <c r="BG354" s="225">
        <f>IF(N354="zákl. přenesená",J354,0)</f>
        <v>0</v>
      </c>
      <c r="BH354" s="225">
        <f>IF(N354="sníž. přenesená",J354,0)</f>
        <v>0</v>
      </c>
      <c r="BI354" s="225">
        <f>IF(N354="nulová",J354,0)</f>
        <v>0</v>
      </c>
      <c r="BJ354" s="18" t="s">
        <v>88</v>
      </c>
      <c r="BK354" s="225">
        <f>ROUND(I354*H354,2)</f>
        <v>0</v>
      </c>
      <c r="BL354" s="18" t="s">
        <v>220</v>
      </c>
      <c r="BM354" s="224" t="s">
        <v>559</v>
      </c>
    </row>
    <row r="355" s="2" customFormat="1">
      <c r="A355" s="39"/>
      <c r="B355" s="40"/>
      <c r="C355" s="41"/>
      <c r="D355" s="226" t="s">
        <v>153</v>
      </c>
      <c r="E355" s="41"/>
      <c r="F355" s="227" t="s">
        <v>560</v>
      </c>
      <c r="G355" s="41"/>
      <c r="H355" s="41"/>
      <c r="I355" s="228"/>
      <c r="J355" s="41"/>
      <c r="K355" s="41"/>
      <c r="L355" s="45"/>
      <c r="M355" s="229"/>
      <c r="N355" s="230"/>
      <c r="O355" s="85"/>
      <c r="P355" s="85"/>
      <c r="Q355" s="85"/>
      <c r="R355" s="85"/>
      <c r="S355" s="85"/>
      <c r="T355" s="86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153</v>
      </c>
      <c r="AU355" s="18" t="s">
        <v>88</v>
      </c>
    </row>
    <row r="356" s="2" customFormat="1" ht="16.5" customHeight="1">
      <c r="A356" s="39"/>
      <c r="B356" s="40"/>
      <c r="C356" s="253" t="s">
        <v>561</v>
      </c>
      <c r="D356" s="253" t="s">
        <v>158</v>
      </c>
      <c r="E356" s="254" t="s">
        <v>562</v>
      </c>
      <c r="F356" s="255" t="s">
        <v>563</v>
      </c>
      <c r="G356" s="256" t="s">
        <v>149</v>
      </c>
      <c r="H356" s="257">
        <v>2</v>
      </c>
      <c r="I356" s="258"/>
      <c r="J356" s="259">
        <f>ROUND(I356*H356,2)</f>
        <v>0</v>
      </c>
      <c r="K356" s="255" t="s">
        <v>150</v>
      </c>
      <c r="L356" s="260"/>
      <c r="M356" s="261" t="s">
        <v>28</v>
      </c>
      <c r="N356" s="262" t="s">
        <v>47</v>
      </c>
      <c r="O356" s="85"/>
      <c r="P356" s="222">
        <f>O356*H356</f>
        <v>0</v>
      </c>
      <c r="Q356" s="222">
        <v>0.0025000000000000001</v>
      </c>
      <c r="R356" s="222">
        <f>Q356*H356</f>
        <v>0.0050000000000000001</v>
      </c>
      <c r="S356" s="222">
        <v>0</v>
      </c>
      <c r="T356" s="223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24" t="s">
        <v>332</v>
      </c>
      <c r="AT356" s="224" t="s">
        <v>158</v>
      </c>
      <c r="AU356" s="224" t="s">
        <v>88</v>
      </c>
      <c r="AY356" s="18" t="s">
        <v>144</v>
      </c>
      <c r="BE356" s="225">
        <f>IF(N356="základní",J356,0)</f>
        <v>0</v>
      </c>
      <c r="BF356" s="225">
        <f>IF(N356="snížená",J356,0)</f>
        <v>0</v>
      </c>
      <c r="BG356" s="225">
        <f>IF(N356="zákl. přenesená",J356,0)</f>
        <v>0</v>
      </c>
      <c r="BH356" s="225">
        <f>IF(N356="sníž. přenesená",J356,0)</f>
        <v>0</v>
      </c>
      <c r="BI356" s="225">
        <f>IF(N356="nulová",J356,0)</f>
        <v>0</v>
      </c>
      <c r="BJ356" s="18" t="s">
        <v>88</v>
      </c>
      <c r="BK356" s="225">
        <f>ROUND(I356*H356,2)</f>
        <v>0</v>
      </c>
      <c r="BL356" s="18" t="s">
        <v>220</v>
      </c>
      <c r="BM356" s="224" t="s">
        <v>564</v>
      </c>
    </row>
    <row r="357" s="2" customFormat="1" ht="21.75" customHeight="1">
      <c r="A357" s="39"/>
      <c r="B357" s="40"/>
      <c r="C357" s="213" t="s">
        <v>565</v>
      </c>
      <c r="D357" s="213" t="s">
        <v>146</v>
      </c>
      <c r="E357" s="214" t="s">
        <v>566</v>
      </c>
      <c r="F357" s="215" t="s">
        <v>567</v>
      </c>
      <c r="G357" s="216" t="s">
        <v>232</v>
      </c>
      <c r="H357" s="217">
        <v>98.599999999999994</v>
      </c>
      <c r="I357" s="218"/>
      <c r="J357" s="219">
        <f>ROUND(I357*H357,2)</f>
        <v>0</v>
      </c>
      <c r="K357" s="215" t="s">
        <v>150</v>
      </c>
      <c r="L357" s="45"/>
      <c r="M357" s="220" t="s">
        <v>28</v>
      </c>
      <c r="N357" s="221" t="s">
        <v>47</v>
      </c>
      <c r="O357" s="85"/>
      <c r="P357" s="222">
        <f>O357*H357</f>
        <v>0</v>
      </c>
      <c r="Q357" s="222">
        <v>0</v>
      </c>
      <c r="R357" s="222">
        <f>Q357*H357</f>
        <v>0</v>
      </c>
      <c r="S357" s="222">
        <v>0</v>
      </c>
      <c r="T357" s="223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24" t="s">
        <v>220</v>
      </c>
      <c r="AT357" s="224" t="s">
        <v>146</v>
      </c>
      <c r="AU357" s="224" t="s">
        <v>88</v>
      </c>
      <c r="AY357" s="18" t="s">
        <v>144</v>
      </c>
      <c r="BE357" s="225">
        <f>IF(N357="základní",J357,0)</f>
        <v>0</v>
      </c>
      <c r="BF357" s="225">
        <f>IF(N357="snížená",J357,0)</f>
        <v>0</v>
      </c>
      <c r="BG357" s="225">
        <f>IF(N357="zákl. přenesená",J357,0)</f>
        <v>0</v>
      </c>
      <c r="BH357" s="225">
        <f>IF(N357="sníž. přenesená",J357,0)</f>
        <v>0</v>
      </c>
      <c r="BI357" s="225">
        <f>IF(N357="nulová",J357,0)</f>
        <v>0</v>
      </c>
      <c r="BJ357" s="18" t="s">
        <v>88</v>
      </c>
      <c r="BK357" s="225">
        <f>ROUND(I357*H357,2)</f>
        <v>0</v>
      </c>
      <c r="BL357" s="18" t="s">
        <v>220</v>
      </c>
      <c r="BM357" s="224" t="s">
        <v>568</v>
      </c>
    </row>
    <row r="358" s="2" customFormat="1">
      <c r="A358" s="39"/>
      <c r="B358" s="40"/>
      <c r="C358" s="41"/>
      <c r="D358" s="226" t="s">
        <v>153</v>
      </c>
      <c r="E358" s="41"/>
      <c r="F358" s="227" t="s">
        <v>569</v>
      </c>
      <c r="G358" s="41"/>
      <c r="H358" s="41"/>
      <c r="I358" s="228"/>
      <c r="J358" s="41"/>
      <c r="K358" s="41"/>
      <c r="L358" s="45"/>
      <c r="M358" s="229"/>
      <c r="N358" s="230"/>
      <c r="O358" s="85"/>
      <c r="P358" s="85"/>
      <c r="Q358" s="85"/>
      <c r="R358" s="85"/>
      <c r="S358" s="85"/>
      <c r="T358" s="86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153</v>
      </c>
      <c r="AU358" s="18" t="s">
        <v>88</v>
      </c>
    </row>
    <row r="359" s="2" customFormat="1" ht="16.5" customHeight="1">
      <c r="A359" s="39"/>
      <c r="B359" s="40"/>
      <c r="C359" s="253" t="s">
        <v>570</v>
      </c>
      <c r="D359" s="253" t="s">
        <v>158</v>
      </c>
      <c r="E359" s="254" t="s">
        <v>571</v>
      </c>
      <c r="F359" s="255" t="s">
        <v>572</v>
      </c>
      <c r="G359" s="256" t="s">
        <v>232</v>
      </c>
      <c r="H359" s="257">
        <v>108.45999999999999</v>
      </c>
      <c r="I359" s="258"/>
      <c r="J359" s="259">
        <f>ROUND(I359*H359,2)</f>
        <v>0</v>
      </c>
      <c r="K359" s="255" t="s">
        <v>150</v>
      </c>
      <c r="L359" s="260"/>
      <c r="M359" s="261" t="s">
        <v>28</v>
      </c>
      <c r="N359" s="262" t="s">
        <v>47</v>
      </c>
      <c r="O359" s="85"/>
      <c r="P359" s="222">
        <f>O359*H359</f>
        <v>0</v>
      </c>
      <c r="Q359" s="222">
        <v>0.0040000000000000001</v>
      </c>
      <c r="R359" s="222">
        <f>Q359*H359</f>
        <v>0.43384</v>
      </c>
      <c r="S359" s="222">
        <v>0</v>
      </c>
      <c r="T359" s="223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24" t="s">
        <v>332</v>
      </c>
      <c r="AT359" s="224" t="s">
        <v>158</v>
      </c>
      <c r="AU359" s="224" t="s">
        <v>88</v>
      </c>
      <c r="AY359" s="18" t="s">
        <v>144</v>
      </c>
      <c r="BE359" s="225">
        <f>IF(N359="základní",J359,0)</f>
        <v>0</v>
      </c>
      <c r="BF359" s="225">
        <f>IF(N359="snížená",J359,0)</f>
        <v>0</v>
      </c>
      <c r="BG359" s="225">
        <f>IF(N359="zákl. přenesená",J359,0)</f>
        <v>0</v>
      </c>
      <c r="BH359" s="225">
        <f>IF(N359="sníž. přenesená",J359,0)</f>
        <v>0</v>
      </c>
      <c r="BI359" s="225">
        <f>IF(N359="nulová",J359,0)</f>
        <v>0</v>
      </c>
      <c r="BJ359" s="18" t="s">
        <v>88</v>
      </c>
      <c r="BK359" s="225">
        <f>ROUND(I359*H359,2)</f>
        <v>0</v>
      </c>
      <c r="BL359" s="18" t="s">
        <v>220</v>
      </c>
      <c r="BM359" s="224" t="s">
        <v>573</v>
      </c>
    </row>
    <row r="360" s="14" customFormat="1">
      <c r="A360" s="14"/>
      <c r="B360" s="242"/>
      <c r="C360" s="243"/>
      <c r="D360" s="233" t="s">
        <v>155</v>
      </c>
      <c r="E360" s="243"/>
      <c r="F360" s="245" t="s">
        <v>574</v>
      </c>
      <c r="G360" s="243"/>
      <c r="H360" s="246">
        <v>108.45999999999999</v>
      </c>
      <c r="I360" s="247"/>
      <c r="J360" s="243"/>
      <c r="K360" s="243"/>
      <c r="L360" s="248"/>
      <c r="M360" s="249"/>
      <c r="N360" s="250"/>
      <c r="O360" s="250"/>
      <c r="P360" s="250"/>
      <c r="Q360" s="250"/>
      <c r="R360" s="250"/>
      <c r="S360" s="250"/>
      <c r="T360" s="251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2" t="s">
        <v>155</v>
      </c>
      <c r="AU360" s="252" t="s">
        <v>88</v>
      </c>
      <c r="AV360" s="14" t="s">
        <v>88</v>
      </c>
      <c r="AW360" s="14" t="s">
        <v>4</v>
      </c>
      <c r="AX360" s="14" t="s">
        <v>82</v>
      </c>
      <c r="AY360" s="252" t="s">
        <v>144</v>
      </c>
    </row>
    <row r="361" s="2" customFormat="1" ht="21.75" customHeight="1">
      <c r="A361" s="39"/>
      <c r="B361" s="40"/>
      <c r="C361" s="213" t="s">
        <v>575</v>
      </c>
      <c r="D361" s="213" t="s">
        <v>146</v>
      </c>
      <c r="E361" s="214" t="s">
        <v>576</v>
      </c>
      <c r="F361" s="215" t="s">
        <v>577</v>
      </c>
      <c r="G361" s="216" t="s">
        <v>232</v>
      </c>
      <c r="H361" s="217">
        <v>98.599999999999994</v>
      </c>
      <c r="I361" s="218"/>
      <c r="J361" s="219">
        <f>ROUND(I361*H361,2)</f>
        <v>0</v>
      </c>
      <c r="K361" s="215" t="s">
        <v>150</v>
      </c>
      <c r="L361" s="45"/>
      <c r="M361" s="220" t="s">
        <v>28</v>
      </c>
      <c r="N361" s="221" t="s">
        <v>47</v>
      </c>
      <c r="O361" s="85"/>
      <c r="P361" s="222">
        <f>O361*H361</f>
        <v>0</v>
      </c>
      <c r="Q361" s="222">
        <v>0</v>
      </c>
      <c r="R361" s="222">
        <f>Q361*H361</f>
        <v>0</v>
      </c>
      <c r="S361" s="222">
        <v>0</v>
      </c>
      <c r="T361" s="223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24" t="s">
        <v>220</v>
      </c>
      <c r="AT361" s="224" t="s">
        <v>146</v>
      </c>
      <c r="AU361" s="224" t="s">
        <v>88</v>
      </c>
      <c r="AY361" s="18" t="s">
        <v>144</v>
      </c>
      <c r="BE361" s="225">
        <f>IF(N361="základní",J361,0)</f>
        <v>0</v>
      </c>
      <c r="BF361" s="225">
        <f>IF(N361="snížená",J361,0)</f>
        <v>0</v>
      </c>
      <c r="BG361" s="225">
        <f>IF(N361="zákl. přenesená",J361,0)</f>
        <v>0</v>
      </c>
      <c r="BH361" s="225">
        <f>IF(N361="sníž. přenesená",J361,0)</f>
        <v>0</v>
      </c>
      <c r="BI361" s="225">
        <f>IF(N361="nulová",J361,0)</f>
        <v>0</v>
      </c>
      <c r="BJ361" s="18" t="s">
        <v>88</v>
      </c>
      <c r="BK361" s="225">
        <f>ROUND(I361*H361,2)</f>
        <v>0</v>
      </c>
      <c r="BL361" s="18" t="s">
        <v>220</v>
      </c>
      <c r="BM361" s="224" t="s">
        <v>578</v>
      </c>
    </row>
    <row r="362" s="2" customFormat="1">
      <c r="A362" s="39"/>
      <c r="B362" s="40"/>
      <c r="C362" s="41"/>
      <c r="D362" s="226" t="s">
        <v>153</v>
      </c>
      <c r="E362" s="41"/>
      <c r="F362" s="227" t="s">
        <v>579</v>
      </c>
      <c r="G362" s="41"/>
      <c r="H362" s="41"/>
      <c r="I362" s="228"/>
      <c r="J362" s="41"/>
      <c r="K362" s="41"/>
      <c r="L362" s="45"/>
      <c r="M362" s="229"/>
      <c r="N362" s="230"/>
      <c r="O362" s="85"/>
      <c r="P362" s="85"/>
      <c r="Q362" s="85"/>
      <c r="R362" s="85"/>
      <c r="S362" s="85"/>
      <c r="T362" s="86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153</v>
      </c>
      <c r="AU362" s="18" t="s">
        <v>88</v>
      </c>
    </row>
    <row r="363" s="2" customFormat="1" ht="16.5" customHeight="1">
      <c r="A363" s="39"/>
      <c r="B363" s="40"/>
      <c r="C363" s="253" t="s">
        <v>580</v>
      </c>
      <c r="D363" s="253" t="s">
        <v>158</v>
      </c>
      <c r="E363" s="254" t="s">
        <v>581</v>
      </c>
      <c r="F363" s="255" t="s">
        <v>582</v>
      </c>
      <c r="G363" s="256" t="s">
        <v>161</v>
      </c>
      <c r="H363" s="257">
        <v>5.9160000000000004</v>
      </c>
      <c r="I363" s="258"/>
      <c r="J363" s="259">
        <f>ROUND(I363*H363,2)</f>
        <v>0</v>
      </c>
      <c r="K363" s="255" t="s">
        <v>150</v>
      </c>
      <c r="L363" s="260"/>
      <c r="M363" s="261" t="s">
        <v>28</v>
      </c>
      <c r="N363" s="262" t="s">
        <v>47</v>
      </c>
      <c r="O363" s="85"/>
      <c r="P363" s="222">
        <f>O363*H363</f>
        <v>0</v>
      </c>
      <c r="Q363" s="222">
        <v>0.34999999999999998</v>
      </c>
      <c r="R363" s="222">
        <f>Q363*H363</f>
        <v>2.0706000000000002</v>
      </c>
      <c r="S363" s="222">
        <v>0</v>
      </c>
      <c r="T363" s="223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24" t="s">
        <v>332</v>
      </c>
      <c r="AT363" s="224" t="s">
        <v>158</v>
      </c>
      <c r="AU363" s="224" t="s">
        <v>88</v>
      </c>
      <c r="AY363" s="18" t="s">
        <v>144</v>
      </c>
      <c r="BE363" s="225">
        <f>IF(N363="základní",J363,0)</f>
        <v>0</v>
      </c>
      <c r="BF363" s="225">
        <f>IF(N363="snížená",J363,0)</f>
        <v>0</v>
      </c>
      <c r="BG363" s="225">
        <f>IF(N363="zákl. přenesená",J363,0)</f>
        <v>0</v>
      </c>
      <c r="BH363" s="225">
        <f>IF(N363="sníž. přenesená",J363,0)</f>
        <v>0</v>
      </c>
      <c r="BI363" s="225">
        <f>IF(N363="nulová",J363,0)</f>
        <v>0</v>
      </c>
      <c r="BJ363" s="18" t="s">
        <v>88</v>
      </c>
      <c r="BK363" s="225">
        <f>ROUND(I363*H363,2)</f>
        <v>0</v>
      </c>
      <c r="BL363" s="18" t="s">
        <v>220</v>
      </c>
      <c r="BM363" s="224" t="s">
        <v>583</v>
      </c>
    </row>
    <row r="364" s="14" customFormat="1">
      <c r="A364" s="14"/>
      <c r="B364" s="242"/>
      <c r="C364" s="243"/>
      <c r="D364" s="233" t="s">
        <v>155</v>
      </c>
      <c r="E364" s="244" t="s">
        <v>28</v>
      </c>
      <c r="F364" s="245" t="s">
        <v>584</v>
      </c>
      <c r="G364" s="243"/>
      <c r="H364" s="246">
        <v>5.9160000000000004</v>
      </c>
      <c r="I364" s="247"/>
      <c r="J364" s="243"/>
      <c r="K364" s="243"/>
      <c r="L364" s="248"/>
      <c r="M364" s="249"/>
      <c r="N364" s="250"/>
      <c r="O364" s="250"/>
      <c r="P364" s="250"/>
      <c r="Q364" s="250"/>
      <c r="R364" s="250"/>
      <c r="S364" s="250"/>
      <c r="T364" s="251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2" t="s">
        <v>155</v>
      </c>
      <c r="AU364" s="252" t="s">
        <v>88</v>
      </c>
      <c r="AV364" s="14" t="s">
        <v>88</v>
      </c>
      <c r="AW364" s="14" t="s">
        <v>35</v>
      </c>
      <c r="AX364" s="14" t="s">
        <v>82</v>
      </c>
      <c r="AY364" s="252" t="s">
        <v>144</v>
      </c>
    </row>
    <row r="365" s="2" customFormat="1" ht="21.75" customHeight="1">
      <c r="A365" s="39"/>
      <c r="B365" s="40"/>
      <c r="C365" s="213" t="s">
        <v>585</v>
      </c>
      <c r="D365" s="213" t="s">
        <v>146</v>
      </c>
      <c r="E365" s="214" t="s">
        <v>586</v>
      </c>
      <c r="F365" s="215" t="s">
        <v>587</v>
      </c>
      <c r="G365" s="216" t="s">
        <v>232</v>
      </c>
      <c r="H365" s="217">
        <v>98.599999999999994</v>
      </c>
      <c r="I365" s="218"/>
      <c r="J365" s="219">
        <f>ROUND(I365*H365,2)</f>
        <v>0</v>
      </c>
      <c r="K365" s="215" t="s">
        <v>150</v>
      </c>
      <c r="L365" s="45"/>
      <c r="M365" s="220" t="s">
        <v>28</v>
      </c>
      <c r="N365" s="221" t="s">
        <v>47</v>
      </c>
      <c r="O365" s="85"/>
      <c r="P365" s="222">
        <f>O365*H365</f>
        <v>0</v>
      </c>
      <c r="Q365" s="222">
        <v>0</v>
      </c>
      <c r="R365" s="222">
        <f>Q365*H365</f>
        <v>0</v>
      </c>
      <c r="S365" s="222">
        <v>0</v>
      </c>
      <c r="T365" s="223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24" t="s">
        <v>220</v>
      </c>
      <c r="AT365" s="224" t="s">
        <v>146</v>
      </c>
      <c r="AU365" s="224" t="s">
        <v>88</v>
      </c>
      <c r="AY365" s="18" t="s">
        <v>144</v>
      </c>
      <c r="BE365" s="225">
        <f>IF(N365="základní",J365,0)</f>
        <v>0</v>
      </c>
      <c r="BF365" s="225">
        <f>IF(N365="snížená",J365,0)</f>
        <v>0</v>
      </c>
      <c r="BG365" s="225">
        <f>IF(N365="zákl. přenesená",J365,0)</f>
        <v>0</v>
      </c>
      <c r="BH365" s="225">
        <f>IF(N365="sníž. přenesená",J365,0)</f>
        <v>0</v>
      </c>
      <c r="BI365" s="225">
        <f>IF(N365="nulová",J365,0)</f>
        <v>0</v>
      </c>
      <c r="BJ365" s="18" t="s">
        <v>88</v>
      </c>
      <c r="BK365" s="225">
        <f>ROUND(I365*H365,2)</f>
        <v>0</v>
      </c>
      <c r="BL365" s="18" t="s">
        <v>220</v>
      </c>
      <c r="BM365" s="224" t="s">
        <v>588</v>
      </c>
    </row>
    <row r="366" s="2" customFormat="1">
      <c r="A366" s="39"/>
      <c r="B366" s="40"/>
      <c r="C366" s="41"/>
      <c r="D366" s="226" t="s">
        <v>153</v>
      </c>
      <c r="E366" s="41"/>
      <c r="F366" s="227" t="s">
        <v>589</v>
      </c>
      <c r="G366" s="41"/>
      <c r="H366" s="41"/>
      <c r="I366" s="228"/>
      <c r="J366" s="41"/>
      <c r="K366" s="41"/>
      <c r="L366" s="45"/>
      <c r="M366" s="229"/>
      <c r="N366" s="230"/>
      <c r="O366" s="85"/>
      <c r="P366" s="85"/>
      <c r="Q366" s="85"/>
      <c r="R366" s="85"/>
      <c r="S366" s="85"/>
      <c r="T366" s="86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153</v>
      </c>
      <c r="AU366" s="18" t="s">
        <v>88</v>
      </c>
    </row>
    <row r="367" s="2" customFormat="1" ht="16.5" customHeight="1">
      <c r="A367" s="39"/>
      <c r="B367" s="40"/>
      <c r="C367" s="253" t="s">
        <v>590</v>
      </c>
      <c r="D367" s="253" t="s">
        <v>158</v>
      </c>
      <c r="E367" s="254" t="s">
        <v>591</v>
      </c>
      <c r="F367" s="255" t="s">
        <v>592</v>
      </c>
      <c r="G367" s="256" t="s">
        <v>232</v>
      </c>
      <c r="H367" s="257">
        <v>98.599999999999994</v>
      </c>
      <c r="I367" s="258"/>
      <c r="J367" s="259">
        <f>ROUND(I367*H367,2)</f>
        <v>0</v>
      </c>
      <c r="K367" s="255" t="s">
        <v>150</v>
      </c>
      <c r="L367" s="260"/>
      <c r="M367" s="261" t="s">
        <v>28</v>
      </c>
      <c r="N367" s="262" t="s">
        <v>47</v>
      </c>
      <c r="O367" s="85"/>
      <c r="P367" s="222">
        <f>O367*H367</f>
        <v>0</v>
      </c>
      <c r="Q367" s="222">
        <v>0.010999999999999999</v>
      </c>
      <c r="R367" s="222">
        <f>Q367*H367</f>
        <v>1.0845999999999998</v>
      </c>
      <c r="S367" s="222">
        <v>0</v>
      </c>
      <c r="T367" s="223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24" t="s">
        <v>332</v>
      </c>
      <c r="AT367" s="224" t="s">
        <v>158</v>
      </c>
      <c r="AU367" s="224" t="s">
        <v>88</v>
      </c>
      <c r="AY367" s="18" t="s">
        <v>144</v>
      </c>
      <c r="BE367" s="225">
        <f>IF(N367="základní",J367,0)</f>
        <v>0</v>
      </c>
      <c r="BF367" s="225">
        <f>IF(N367="snížená",J367,0)</f>
        <v>0</v>
      </c>
      <c r="BG367" s="225">
        <f>IF(N367="zákl. přenesená",J367,0)</f>
        <v>0</v>
      </c>
      <c r="BH367" s="225">
        <f>IF(N367="sníž. přenesená",J367,0)</f>
        <v>0</v>
      </c>
      <c r="BI367" s="225">
        <f>IF(N367="nulová",J367,0)</f>
        <v>0</v>
      </c>
      <c r="BJ367" s="18" t="s">
        <v>88</v>
      </c>
      <c r="BK367" s="225">
        <f>ROUND(I367*H367,2)</f>
        <v>0</v>
      </c>
      <c r="BL367" s="18" t="s">
        <v>220</v>
      </c>
      <c r="BM367" s="224" t="s">
        <v>593</v>
      </c>
    </row>
    <row r="368" s="2" customFormat="1">
      <c r="A368" s="39"/>
      <c r="B368" s="40"/>
      <c r="C368" s="41"/>
      <c r="D368" s="233" t="s">
        <v>594</v>
      </c>
      <c r="E368" s="41"/>
      <c r="F368" s="274" t="s">
        <v>595</v>
      </c>
      <c r="G368" s="41"/>
      <c r="H368" s="41"/>
      <c r="I368" s="228"/>
      <c r="J368" s="41"/>
      <c r="K368" s="41"/>
      <c r="L368" s="45"/>
      <c r="M368" s="229"/>
      <c r="N368" s="230"/>
      <c r="O368" s="85"/>
      <c r="P368" s="85"/>
      <c r="Q368" s="85"/>
      <c r="R368" s="85"/>
      <c r="S368" s="85"/>
      <c r="T368" s="86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8" t="s">
        <v>594</v>
      </c>
      <c r="AU368" s="18" t="s">
        <v>88</v>
      </c>
    </row>
    <row r="369" s="2" customFormat="1" ht="24.15" customHeight="1">
      <c r="A369" s="39"/>
      <c r="B369" s="40"/>
      <c r="C369" s="213" t="s">
        <v>596</v>
      </c>
      <c r="D369" s="213" t="s">
        <v>146</v>
      </c>
      <c r="E369" s="214" t="s">
        <v>597</v>
      </c>
      <c r="F369" s="215" t="s">
        <v>598</v>
      </c>
      <c r="G369" s="216" t="s">
        <v>161</v>
      </c>
      <c r="H369" s="217">
        <v>0.20000000000000001</v>
      </c>
      <c r="I369" s="218"/>
      <c r="J369" s="219">
        <f>ROUND(I369*H369,2)</f>
        <v>0</v>
      </c>
      <c r="K369" s="215" t="s">
        <v>150</v>
      </c>
      <c r="L369" s="45"/>
      <c r="M369" s="220" t="s">
        <v>28</v>
      </c>
      <c r="N369" s="221" t="s">
        <v>47</v>
      </c>
      <c r="O369" s="85"/>
      <c r="P369" s="222">
        <f>O369*H369</f>
        <v>0</v>
      </c>
      <c r="Q369" s="222">
        <v>0</v>
      </c>
      <c r="R369" s="222">
        <f>Q369*H369</f>
        <v>0</v>
      </c>
      <c r="S369" s="222">
        <v>0</v>
      </c>
      <c r="T369" s="223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24" t="s">
        <v>220</v>
      </c>
      <c r="AT369" s="224" t="s">
        <v>146</v>
      </c>
      <c r="AU369" s="224" t="s">
        <v>88</v>
      </c>
      <c r="AY369" s="18" t="s">
        <v>144</v>
      </c>
      <c r="BE369" s="225">
        <f>IF(N369="základní",J369,0)</f>
        <v>0</v>
      </c>
      <c r="BF369" s="225">
        <f>IF(N369="snížená",J369,0)</f>
        <v>0</v>
      </c>
      <c r="BG369" s="225">
        <f>IF(N369="zákl. přenesená",J369,0)</f>
        <v>0</v>
      </c>
      <c r="BH369" s="225">
        <f>IF(N369="sníž. přenesená",J369,0)</f>
        <v>0</v>
      </c>
      <c r="BI369" s="225">
        <f>IF(N369="nulová",J369,0)</f>
        <v>0</v>
      </c>
      <c r="BJ369" s="18" t="s">
        <v>88</v>
      </c>
      <c r="BK369" s="225">
        <f>ROUND(I369*H369,2)</f>
        <v>0</v>
      </c>
      <c r="BL369" s="18" t="s">
        <v>220</v>
      </c>
      <c r="BM369" s="224" t="s">
        <v>599</v>
      </c>
    </row>
    <row r="370" s="2" customFormat="1">
      <c r="A370" s="39"/>
      <c r="B370" s="40"/>
      <c r="C370" s="41"/>
      <c r="D370" s="226" t="s">
        <v>153</v>
      </c>
      <c r="E370" s="41"/>
      <c r="F370" s="227" t="s">
        <v>600</v>
      </c>
      <c r="G370" s="41"/>
      <c r="H370" s="41"/>
      <c r="I370" s="228"/>
      <c r="J370" s="41"/>
      <c r="K370" s="41"/>
      <c r="L370" s="45"/>
      <c r="M370" s="229"/>
      <c r="N370" s="230"/>
      <c r="O370" s="85"/>
      <c r="P370" s="85"/>
      <c r="Q370" s="85"/>
      <c r="R370" s="85"/>
      <c r="S370" s="85"/>
      <c r="T370" s="86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8" t="s">
        <v>153</v>
      </c>
      <c r="AU370" s="18" t="s">
        <v>88</v>
      </c>
    </row>
    <row r="371" s="13" customFormat="1">
      <c r="A371" s="13"/>
      <c r="B371" s="231"/>
      <c r="C371" s="232"/>
      <c r="D371" s="233" t="s">
        <v>155</v>
      </c>
      <c r="E371" s="234" t="s">
        <v>28</v>
      </c>
      <c r="F371" s="235" t="s">
        <v>257</v>
      </c>
      <c r="G371" s="232"/>
      <c r="H371" s="234" t="s">
        <v>28</v>
      </c>
      <c r="I371" s="236"/>
      <c r="J371" s="232"/>
      <c r="K371" s="232"/>
      <c r="L371" s="237"/>
      <c r="M371" s="238"/>
      <c r="N371" s="239"/>
      <c r="O371" s="239"/>
      <c r="P371" s="239"/>
      <c r="Q371" s="239"/>
      <c r="R371" s="239"/>
      <c r="S371" s="239"/>
      <c r="T371" s="240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1" t="s">
        <v>155</v>
      </c>
      <c r="AU371" s="241" t="s">
        <v>88</v>
      </c>
      <c r="AV371" s="13" t="s">
        <v>82</v>
      </c>
      <c r="AW371" s="13" t="s">
        <v>35</v>
      </c>
      <c r="AX371" s="13" t="s">
        <v>75</v>
      </c>
      <c r="AY371" s="241" t="s">
        <v>144</v>
      </c>
    </row>
    <row r="372" s="14" customFormat="1">
      <c r="A372" s="14"/>
      <c r="B372" s="242"/>
      <c r="C372" s="243"/>
      <c r="D372" s="233" t="s">
        <v>155</v>
      </c>
      <c r="E372" s="244" t="s">
        <v>28</v>
      </c>
      <c r="F372" s="245" t="s">
        <v>601</v>
      </c>
      <c r="G372" s="243"/>
      <c r="H372" s="246">
        <v>0.20000000000000001</v>
      </c>
      <c r="I372" s="247"/>
      <c r="J372" s="243"/>
      <c r="K372" s="243"/>
      <c r="L372" s="248"/>
      <c r="M372" s="249"/>
      <c r="N372" s="250"/>
      <c r="O372" s="250"/>
      <c r="P372" s="250"/>
      <c r="Q372" s="250"/>
      <c r="R372" s="250"/>
      <c r="S372" s="250"/>
      <c r="T372" s="251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52" t="s">
        <v>155</v>
      </c>
      <c r="AU372" s="252" t="s">
        <v>88</v>
      </c>
      <c r="AV372" s="14" t="s">
        <v>88</v>
      </c>
      <c r="AW372" s="14" t="s">
        <v>35</v>
      </c>
      <c r="AX372" s="14" t="s">
        <v>82</v>
      </c>
      <c r="AY372" s="252" t="s">
        <v>144</v>
      </c>
    </row>
    <row r="373" s="2" customFormat="1" ht="16.5" customHeight="1">
      <c r="A373" s="39"/>
      <c r="B373" s="40"/>
      <c r="C373" s="253" t="s">
        <v>602</v>
      </c>
      <c r="D373" s="253" t="s">
        <v>158</v>
      </c>
      <c r="E373" s="254" t="s">
        <v>603</v>
      </c>
      <c r="F373" s="255" t="s">
        <v>604</v>
      </c>
      <c r="G373" s="256" t="s">
        <v>350</v>
      </c>
      <c r="H373" s="257">
        <v>0.33000000000000002</v>
      </c>
      <c r="I373" s="258"/>
      <c r="J373" s="259">
        <f>ROUND(I373*H373,2)</f>
        <v>0</v>
      </c>
      <c r="K373" s="255" t="s">
        <v>150</v>
      </c>
      <c r="L373" s="260"/>
      <c r="M373" s="261" t="s">
        <v>28</v>
      </c>
      <c r="N373" s="262" t="s">
        <v>47</v>
      </c>
      <c r="O373" s="85"/>
      <c r="P373" s="222">
        <f>O373*H373</f>
        <v>0</v>
      </c>
      <c r="Q373" s="222">
        <v>1</v>
      </c>
      <c r="R373" s="222">
        <f>Q373*H373</f>
        <v>0.33000000000000002</v>
      </c>
      <c r="S373" s="222">
        <v>0</v>
      </c>
      <c r="T373" s="223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24" t="s">
        <v>332</v>
      </c>
      <c r="AT373" s="224" t="s">
        <v>158</v>
      </c>
      <c r="AU373" s="224" t="s">
        <v>88</v>
      </c>
      <c r="AY373" s="18" t="s">
        <v>144</v>
      </c>
      <c r="BE373" s="225">
        <f>IF(N373="základní",J373,0)</f>
        <v>0</v>
      </c>
      <c r="BF373" s="225">
        <f>IF(N373="snížená",J373,0)</f>
        <v>0</v>
      </c>
      <c r="BG373" s="225">
        <f>IF(N373="zákl. přenesená",J373,0)</f>
        <v>0</v>
      </c>
      <c r="BH373" s="225">
        <f>IF(N373="sníž. přenesená",J373,0)</f>
        <v>0</v>
      </c>
      <c r="BI373" s="225">
        <f>IF(N373="nulová",J373,0)</f>
        <v>0</v>
      </c>
      <c r="BJ373" s="18" t="s">
        <v>88</v>
      </c>
      <c r="BK373" s="225">
        <f>ROUND(I373*H373,2)</f>
        <v>0</v>
      </c>
      <c r="BL373" s="18" t="s">
        <v>220</v>
      </c>
      <c r="BM373" s="224" t="s">
        <v>605</v>
      </c>
    </row>
    <row r="374" s="14" customFormat="1">
      <c r="A374" s="14"/>
      <c r="B374" s="242"/>
      <c r="C374" s="243"/>
      <c r="D374" s="233" t="s">
        <v>155</v>
      </c>
      <c r="E374" s="243"/>
      <c r="F374" s="245" t="s">
        <v>606</v>
      </c>
      <c r="G374" s="243"/>
      <c r="H374" s="246">
        <v>0.33000000000000002</v>
      </c>
      <c r="I374" s="247"/>
      <c r="J374" s="243"/>
      <c r="K374" s="243"/>
      <c r="L374" s="248"/>
      <c r="M374" s="249"/>
      <c r="N374" s="250"/>
      <c r="O374" s="250"/>
      <c r="P374" s="250"/>
      <c r="Q374" s="250"/>
      <c r="R374" s="250"/>
      <c r="S374" s="250"/>
      <c r="T374" s="251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2" t="s">
        <v>155</v>
      </c>
      <c r="AU374" s="252" t="s">
        <v>88</v>
      </c>
      <c r="AV374" s="14" t="s">
        <v>88</v>
      </c>
      <c r="AW374" s="14" t="s">
        <v>4</v>
      </c>
      <c r="AX374" s="14" t="s">
        <v>82</v>
      </c>
      <c r="AY374" s="252" t="s">
        <v>144</v>
      </c>
    </row>
    <row r="375" s="2" customFormat="1" ht="21.75" customHeight="1">
      <c r="A375" s="39"/>
      <c r="B375" s="40"/>
      <c r="C375" s="213" t="s">
        <v>607</v>
      </c>
      <c r="D375" s="213" t="s">
        <v>146</v>
      </c>
      <c r="E375" s="214" t="s">
        <v>608</v>
      </c>
      <c r="F375" s="215" t="s">
        <v>609</v>
      </c>
      <c r="G375" s="216" t="s">
        <v>356</v>
      </c>
      <c r="H375" s="217">
        <v>60.5</v>
      </c>
      <c r="I375" s="218"/>
      <c r="J375" s="219">
        <f>ROUND(I375*H375,2)</f>
        <v>0</v>
      </c>
      <c r="K375" s="215" t="s">
        <v>150</v>
      </c>
      <c r="L375" s="45"/>
      <c r="M375" s="220" t="s">
        <v>28</v>
      </c>
      <c r="N375" s="221" t="s">
        <v>47</v>
      </c>
      <c r="O375" s="85"/>
      <c r="P375" s="222">
        <f>O375*H375</f>
        <v>0</v>
      </c>
      <c r="Q375" s="222">
        <v>2.0000000000000002E-05</v>
      </c>
      <c r="R375" s="222">
        <f>Q375*H375</f>
        <v>0.0012100000000000001</v>
      </c>
      <c r="S375" s="222">
        <v>0</v>
      </c>
      <c r="T375" s="223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24" t="s">
        <v>220</v>
      </c>
      <c r="AT375" s="224" t="s">
        <v>146</v>
      </c>
      <c r="AU375" s="224" t="s">
        <v>88</v>
      </c>
      <c r="AY375" s="18" t="s">
        <v>144</v>
      </c>
      <c r="BE375" s="225">
        <f>IF(N375="základní",J375,0)</f>
        <v>0</v>
      </c>
      <c r="BF375" s="225">
        <f>IF(N375="snížená",J375,0)</f>
        <v>0</v>
      </c>
      <c r="BG375" s="225">
        <f>IF(N375="zákl. přenesená",J375,0)</f>
        <v>0</v>
      </c>
      <c r="BH375" s="225">
        <f>IF(N375="sníž. přenesená",J375,0)</f>
        <v>0</v>
      </c>
      <c r="BI375" s="225">
        <f>IF(N375="nulová",J375,0)</f>
        <v>0</v>
      </c>
      <c r="BJ375" s="18" t="s">
        <v>88</v>
      </c>
      <c r="BK375" s="225">
        <f>ROUND(I375*H375,2)</f>
        <v>0</v>
      </c>
      <c r="BL375" s="18" t="s">
        <v>220</v>
      </c>
      <c r="BM375" s="224" t="s">
        <v>610</v>
      </c>
    </row>
    <row r="376" s="2" customFormat="1">
      <c r="A376" s="39"/>
      <c r="B376" s="40"/>
      <c r="C376" s="41"/>
      <c r="D376" s="226" t="s">
        <v>153</v>
      </c>
      <c r="E376" s="41"/>
      <c r="F376" s="227" t="s">
        <v>611</v>
      </c>
      <c r="G376" s="41"/>
      <c r="H376" s="41"/>
      <c r="I376" s="228"/>
      <c r="J376" s="41"/>
      <c r="K376" s="41"/>
      <c r="L376" s="45"/>
      <c r="M376" s="229"/>
      <c r="N376" s="230"/>
      <c r="O376" s="85"/>
      <c r="P376" s="85"/>
      <c r="Q376" s="85"/>
      <c r="R376" s="85"/>
      <c r="S376" s="85"/>
      <c r="T376" s="86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18" t="s">
        <v>153</v>
      </c>
      <c r="AU376" s="18" t="s">
        <v>88</v>
      </c>
    </row>
    <row r="377" s="13" customFormat="1">
      <c r="A377" s="13"/>
      <c r="B377" s="231"/>
      <c r="C377" s="232"/>
      <c r="D377" s="233" t="s">
        <v>155</v>
      </c>
      <c r="E377" s="234" t="s">
        <v>28</v>
      </c>
      <c r="F377" s="235" t="s">
        <v>257</v>
      </c>
      <c r="G377" s="232"/>
      <c r="H377" s="234" t="s">
        <v>28</v>
      </c>
      <c r="I377" s="236"/>
      <c r="J377" s="232"/>
      <c r="K377" s="232"/>
      <c r="L377" s="237"/>
      <c r="M377" s="238"/>
      <c r="N377" s="239"/>
      <c r="O377" s="239"/>
      <c r="P377" s="239"/>
      <c r="Q377" s="239"/>
      <c r="R377" s="239"/>
      <c r="S377" s="239"/>
      <c r="T377" s="240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1" t="s">
        <v>155</v>
      </c>
      <c r="AU377" s="241" t="s">
        <v>88</v>
      </c>
      <c r="AV377" s="13" t="s">
        <v>82</v>
      </c>
      <c r="AW377" s="13" t="s">
        <v>35</v>
      </c>
      <c r="AX377" s="13" t="s">
        <v>75</v>
      </c>
      <c r="AY377" s="241" t="s">
        <v>144</v>
      </c>
    </row>
    <row r="378" s="14" customFormat="1">
      <c r="A378" s="14"/>
      <c r="B378" s="242"/>
      <c r="C378" s="243"/>
      <c r="D378" s="233" t="s">
        <v>155</v>
      </c>
      <c r="E378" s="244" t="s">
        <v>28</v>
      </c>
      <c r="F378" s="245" t="s">
        <v>612</v>
      </c>
      <c r="G378" s="243"/>
      <c r="H378" s="246">
        <v>60.5</v>
      </c>
      <c r="I378" s="247"/>
      <c r="J378" s="243"/>
      <c r="K378" s="243"/>
      <c r="L378" s="248"/>
      <c r="M378" s="249"/>
      <c r="N378" s="250"/>
      <c r="O378" s="250"/>
      <c r="P378" s="250"/>
      <c r="Q378" s="250"/>
      <c r="R378" s="250"/>
      <c r="S378" s="250"/>
      <c r="T378" s="251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2" t="s">
        <v>155</v>
      </c>
      <c r="AU378" s="252" t="s">
        <v>88</v>
      </c>
      <c r="AV378" s="14" t="s">
        <v>88</v>
      </c>
      <c r="AW378" s="14" t="s">
        <v>35</v>
      </c>
      <c r="AX378" s="14" t="s">
        <v>82</v>
      </c>
      <c r="AY378" s="252" t="s">
        <v>144</v>
      </c>
    </row>
    <row r="379" s="2" customFormat="1" ht="16.5" customHeight="1">
      <c r="A379" s="39"/>
      <c r="B379" s="40"/>
      <c r="C379" s="253" t="s">
        <v>613</v>
      </c>
      <c r="D379" s="253" t="s">
        <v>158</v>
      </c>
      <c r="E379" s="254" t="s">
        <v>614</v>
      </c>
      <c r="F379" s="255" t="s">
        <v>615</v>
      </c>
      <c r="G379" s="256" t="s">
        <v>356</v>
      </c>
      <c r="H379" s="257">
        <v>61.710000000000001</v>
      </c>
      <c r="I379" s="258"/>
      <c r="J379" s="259">
        <f>ROUND(I379*H379,2)</f>
        <v>0</v>
      </c>
      <c r="K379" s="255" t="s">
        <v>28</v>
      </c>
      <c r="L379" s="260"/>
      <c r="M379" s="261" t="s">
        <v>28</v>
      </c>
      <c r="N379" s="262" t="s">
        <v>47</v>
      </c>
      <c r="O379" s="85"/>
      <c r="P379" s="222">
        <f>O379*H379</f>
        <v>0</v>
      </c>
      <c r="Q379" s="222">
        <v>0.00050000000000000001</v>
      </c>
      <c r="R379" s="222">
        <f>Q379*H379</f>
        <v>0.030855</v>
      </c>
      <c r="S379" s="222">
        <v>0</v>
      </c>
      <c r="T379" s="223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24" t="s">
        <v>332</v>
      </c>
      <c r="AT379" s="224" t="s">
        <v>158</v>
      </c>
      <c r="AU379" s="224" t="s">
        <v>88</v>
      </c>
      <c r="AY379" s="18" t="s">
        <v>144</v>
      </c>
      <c r="BE379" s="225">
        <f>IF(N379="základní",J379,0)</f>
        <v>0</v>
      </c>
      <c r="BF379" s="225">
        <f>IF(N379="snížená",J379,0)</f>
        <v>0</v>
      </c>
      <c r="BG379" s="225">
        <f>IF(N379="zákl. přenesená",J379,0)</f>
        <v>0</v>
      </c>
      <c r="BH379" s="225">
        <f>IF(N379="sníž. přenesená",J379,0)</f>
        <v>0</v>
      </c>
      <c r="BI379" s="225">
        <f>IF(N379="nulová",J379,0)</f>
        <v>0</v>
      </c>
      <c r="BJ379" s="18" t="s">
        <v>88</v>
      </c>
      <c r="BK379" s="225">
        <f>ROUND(I379*H379,2)</f>
        <v>0</v>
      </c>
      <c r="BL379" s="18" t="s">
        <v>220</v>
      </c>
      <c r="BM379" s="224" t="s">
        <v>616</v>
      </c>
    </row>
    <row r="380" s="14" customFormat="1">
      <c r="A380" s="14"/>
      <c r="B380" s="242"/>
      <c r="C380" s="243"/>
      <c r="D380" s="233" t="s">
        <v>155</v>
      </c>
      <c r="E380" s="243"/>
      <c r="F380" s="245" t="s">
        <v>617</v>
      </c>
      <c r="G380" s="243"/>
      <c r="H380" s="246">
        <v>61.710000000000001</v>
      </c>
      <c r="I380" s="247"/>
      <c r="J380" s="243"/>
      <c r="K380" s="243"/>
      <c r="L380" s="248"/>
      <c r="M380" s="249"/>
      <c r="N380" s="250"/>
      <c r="O380" s="250"/>
      <c r="P380" s="250"/>
      <c r="Q380" s="250"/>
      <c r="R380" s="250"/>
      <c r="S380" s="250"/>
      <c r="T380" s="251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2" t="s">
        <v>155</v>
      </c>
      <c r="AU380" s="252" t="s">
        <v>88</v>
      </c>
      <c r="AV380" s="14" t="s">
        <v>88</v>
      </c>
      <c r="AW380" s="14" t="s">
        <v>4</v>
      </c>
      <c r="AX380" s="14" t="s">
        <v>82</v>
      </c>
      <c r="AY380" s="252" t="s">
        <v>144</v>
      </c>
    </row>
    <row r="381" s="2" customFormat="1" ht="24.15" customHeight="1">
      <c r="A381" s="39"/>
      <c r="B381" s="40"/>
      <c r="C381" s="213" t="s">
        <v>618</v>
      </c>
      <c r="D381" s="213" t="s">
        <v>146</v>
      </c>
      <c r="E381" s="214" t="s">
        <v>619</v>
      </c>
      <c r="F381" s="215" t="s">
        <v>620</v>
      </c>
      <c r="G381" s="216" t="s">
        <v>232</v>
      </c>
      <c r="H381" s="217">
        <v>19.920000000000002</v>
      </c>
      <c r="I381" s="218"/>
      <c r="J381" s="219">
        <f>ROUND(I381*H381,2)</f>
        <v>0</v>
      </c>
      <c r="K381" s="215" t="s">
        <v>150</v>
      </c>
      <c r="L381" s="45"/>
      <c r="M381" s="220" t="s">
        <v>28</v>
      </c>
      <c r="N381" s="221" t="s">
        <v>47</v>
      </c>
      <c r="O381" s="85"/>
      <c r="P381" s="222">
        <f>O381*H381</f>
        <v>0</v>
      </c>
      <c r="Q381" s="222">
        <v>0</v>
      </c>
      <c r="R381" s="222">
        <f>Q381*H381</f>
        <v>0</v>
      </c>
      <c r="S381" s="222">
        <v>0</v>
      </c>
      <c r="T381" s="223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24" t="s">
        <v>220</v>
      </c>
      <c r="AT381" s="224" t="s">
        <v>146</v>
      </c>
      <c r="AU381" s="224" t="s">
        <v>88</v>
      </c>
      <c r="AY381" s="18" t="s">
        <v>144</v>
      </c>
      <c r="BE381" s="225">
        <f>IF(N381="základní",J381,0)</f>
        <v>0</v>
      </c>
      <c r="BF381" s="225">
        <f>IF(N381="snížená",J381,0)</f>
        <v>0</v>
      </c>
      <c r="BG381" s="225">
        <f>IF(N381="zákl. přenesená",J381,0)</f>
        <v>0</v>
      </c>
      <c r="BH381" s="225">
        <f>IF(N381="sníž. přenesená",J381,0)</f>
        <v>0</v>
      </c>
      <c r="BI381" s="225">
        <f>IF(N381="nulová",J381,0)</f>
        <v>0</v>
      </c>
      <c r="BJ381" s="18" t="s">
        <v>88</v>
      </c>
      <c r="BK381" s="225">
        <f>ROUND(I381*H381,2)</f>
        <v>0</v>
      </c>
      <c r="BL381" s="18" t="s">
        <v>220</v>
      </c>
      <c r="BM381" s="224" t="s">
        <v>621</v>
      </c>
    </row>
    <row r="382" s="2" customFormat="1">
      <c r="A382" s="39"/>
      <c r="B382" s="40"/>
      <c r="C382" s="41"/>
      <c r="D382" s="226" t="s">
        <v>153</v>
      </c>
      <c r="E382" s="41"/>
      <c r="F382" s="227" t="s">
        <v>622</v>
      </c>
      <c r="G382" s="41"/>
      <c r="H382" s="41"/>
      <c r="I382" s="228"/>
      <c r="J382" s="41"/>
      <c r="K382" s="41"/>
      <c r="L382" s="45"/>
      <c r="M382" s="229"/>
      <c r="N382" s="230"/>
      <c r="O382" s="85"/>
      <c r="P382" s="85"/>
      <c r="Q382" s="85"/>
      <c r="R382" s="85"/>
      <c r="S382" s="85"/>
      <c r="T382" s="86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153</v>
      </c>
      <c r="AU382" s="18" t="s">
        <v>88</v>
      </c>
    </row>
    <row r="383" s="13" customFormat="1">
      <c r="A383" s="13"/>
      <c r="B383" s="231"/>
      <c r="C383" s="232"/>
      <c r="D383" s="233" t="s">
        <v>155</v>
      </c>
      <c r="E383" s="234" t="s">
        <v>28</v>
      </c>
      <c r="F383" s="235" t="s">
        <v>257</v>
      </c>
      <c r="G383" s="232"/>
      <c r="H383" s="234" t="s">
        <v>28</v>
      </c>
      <c r="I383" s="236"/>
      <c r="J383" s="232"/>
      <c r="K383" s="232"/>
      <c r="L383" s="237"/>
      <c r="M383" s="238"/>
      <c r="N383" s="239"/>
      <c r="O383" s="239"/>
      <c r="P383" s="239"/>
      <c r="Q383" s="239"/>
      <c r="R383" s="239"/>
      <c r="S383" s="239"/>
      <c r="T383" s="240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1" t="s">
        <v>155</v>
      </c>
      <c r="AU383" s="241" t="s">
        <v>88</v>
      </c>
      <c r="AV383" s="13" t="s">
        <v>82</v>
      </c>
      <c r="AW383" s="13" t="s">
        <v>35</v>
      </c>
      <c r="AX383" s="13" t="s">
        <v>75</v>
      </c>
      <c r="AY383" s="241" t="s">
        <v>144</v>
      </c>
    </row>
    <row r="384" s="13" customFormat="1">
      <c r="A384" s="13"/>
      <c r="B384" s="231"/>
      <c r="C384" s="232"/>
      <c r="D384" s="233" t="s">
        <v>155</v>
      </c>
      <c r="E384" s="234" t="s">
        <v>28</v>
      </c>
      <c r="F384" s="235" t="s">
        <v>502</v>
      </c>
      <c r="G384" s="232"/>
      <c r="H384" s="234" t="s">
        <v>28</v>
      </c>
      <c r="I384" s="236"/>
      <c r="J384" s="232"/>
      <c r="K384" s="232"/>
      <c r="L384" s="237"/>
      <c r="M384" s="238"/>
      <c r="N384" s="239"/>
      <c r="O384" s="239"/>
      <c r="P384" s="239"/>
      <c r="Q384" s="239"/>
      <c r="R384" s="239"/>
      <c r="S384" s="239"/>
      <c r="T384" s="240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1" t="s">
        <v>155</v>
      </c>
      <c r="AU384" s="241" t="s">
        <v>88</v>
      </c>
      <c r="AV384" s="13" t="s">
        <v>82</v>
      </c>
      <c r="AW384" s="13" t="s">
        <v>35</v>
      </c>
      <c r="AX384" s="13" t="s">
        <v>75</v>
      </c>
      <c r="AY384" s="241" t="s">
        <v>144</v>
      </c>
    </row>
    <row r="385" s="14" customFormat="1">
      <c r="A385" s="14"/>
      <c r="B385" s="242"/>
      <c r="C385" s="243"/>
      <c r="D385" s="233" t="s">
        <v>155</v>
      </c>
      <c r="E385" s="244" t="s">
        <v>28</v>
      </c>
      <c r="F385" s="245" t="s">
        <v>623</v>
      </c>
      <c r="G385" s="243"/>
      <c r="H385" s="246">
        <v>13.6</v>
      </c>
      <c r="I385" s="247"/>
      <c r="J385" s="243"/>
      <c r="K385" s="243"/>
      <c r="L385" s="248"/>
      <c r="M385" s="249"/>
      <c r="N385" s="250"/>
      <c r="O385" s="250"/>
      <c r="P385" s="250"/>
      <c r="Q385" s="250"/>
      <c r="R385" s="250"/>
      <c r="S385" s="250"/>
      <c r="T385" s="251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2" t="s">
        <v>155</v>
      </c>
      <c r="AU385" s="252" t="s">
        <v>88</v>
      </c>
      <c r="AV385" s="14" t="s">
        <v>88</v>
      </c>
      <c r="AW385" s="14" t="s">
        <v>35</v>
      </c>
      <c r="AX385" s="14" t="s">
        <v>75</v>
      </c>
      <c r="AY385" s="252" t="s">
        <v>144</v>
      </c>
    </row>
    <row r="386" s="14" customFormat="1">
      <c r="A386" s="14"/>
      <c r="B386" s="242"/>
      <c r="C386" s="243"/>
      <c r="D386" s="233" t="s">
        <v>155</v>
      </c>
      <c r="E386" s="244" t="s">
        <v>28</v>
      </c>
      <c r="F386" s="245" t="s">
        <v>624</v>
      </c>
      <c r="G386" s="243"/>
      <c r="H386" s="246">
        <v>4.4800000000000004</v>
      </c>
      <c r="I386" s="247"/>
      <c r="J386" s="243"/>
      <c r="K386" s="243"/>
      <c r="L386" s="248"/>
      <c r="M386" s="249"/>
      <c r="N386" s="250"/>
      <c r="O386" s="250"/>
      <c r="P386" s="250"/>
      <c r="Q386" s="250"/>
      <c r="R386" s="250"/>
      <c r="S386" s="250"/>
      <c r="T386" s="251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2" t="s">
        <v>155</v>
      </c>
      <c r="AU386" s="252" t="s">
        <v>88</v>
      </c>
      <c r="AV386" s="14" t="s">
        <v>88</v>
      </c>
      <c r="AW386" s="14" t="s">
        <v>35</v>
      </c>
      <c r="AX386" s="14" t="s">
        <v>75</v>
      </c>
      <c r="AY386" s="252" t="s">
        <v>144</v>
      </c>
    </row>
    <row r="387" s="14" customFormat="1">
      <c r="A387" s="14"/>
      <c r="B387" s="242"/>
      <c r="C387" s="243"/>
      <c r="D387" s="233" t="s">
        <v>155</v>
      </c>
      <c r="E387" s="244" t="s">
        <v>28</v>
      </c>
      <c r="F387" s="245" t="s">
        <v>625</v>
      </c>
      <c r="G387" s="243"/>
      <c r="H387" s="246">
        <v>1.8400000000000001</v>
      </c>
      <c r="I387" s="247"/>
      <c r="J387" s="243"/>
      <c r="K387" s="243"/>
      <c r="L387" s="248"/>
      <c r="M387" s="249"/>
      <c r="N387" s="250"/>
      <c r="O387" s="250"/>
      <c r="P387" s="250"/>
      <c r="Q387" s="250"/>
      <c r="R387" s="250"/>
      <c r="S387" s="250"/>
      <c r="T387" s="251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2" t="s">
        <v>155</v>
      </c>
      <c r="AU387" s="252" t="s">
        <v>88</v>
      </c>
      <c r="AV387" s="14" t="s">
        <v>88</v>
      </c>
      <c r="AW387" s="14" t="s">
        <v>35</v>
      </c>
      <c r="AX387" s="14" t="s">
        <v>75</v>
      </c>
      <c r="AY387" s="252" t="s">
        <v>144</v>
      </c>
    </row>
    <row r="388" s="15" customFormat="1">
      <c r="A388" s="15"/>
      <c r="B388" s="263"/>
      <c r="C388" s="264"/>
      <c r="D388" s="233" t="s">
        <v>155</v>
      </c>
      <c r="E388" s="265" t="s">
        <v>28</v>
      </c>
      <c r="F388" s="266" t="s">
        <v>176</v>
      </c>
      <c r="G388" s="264"/>
      <c r="H388" s="267">
        <v>19.920000000000002</v>
      </c>
      <c r="I388" s="268"/>
      <c r="J388" s="264"/>
      <c r="K388" s="264"/>
      <c r="L388" s="269"/>
      <c r="M388" s="270"/>
      <c r="N388" s="271"/>
      <c r="O388" s="271"/>
      <c r="P388" s="271"/>
      <c r="Q388" s="271"/>
      <c r="R388" s="271"/>
      <c r="S388" s="271"/>
      <c r="T388" s="272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73" t="s">
        <v>155</v>
      </c>
      <c r="AU388" s="273" t="s">
        <v>88</v>
      </c>
      <c r="AV388" s="15" t="s">
        <v>151</v>
      </c>
      <c r="AW388" s="15" t="s">
        <v>35</v>
      </c>
      <c r="AX388" s="15" t="s">
        <v>82</v>
      </c>
      <c r="AY388" s="273" t="s">
        <v>144</v>
      </c>
    </row>
    <row r="389" s="2" customFormat="1" ht="16.5" customHeight="1">
      <c r="A389" s="39"/>
      <c r="B389" s="40"/>
      <c r="C389" s="253" t="s">
        <v>626</v>
      </c>
      <c r="D389" s="253" t="s">
        <v>158</v>
      </c>
      <c r="E389" s="254" t="s">
        <v>424</v>
      </c>
      <c r="F389" s="255" t="s">
        <v>425</v>
      </c>
      <c r="G389" s="256" t="s">
        <v>350</v>
      </c>
      <c r="H389" s="257">
        <v>0.0070000000000000001</v>
      </c>
      <c r="I389" s="258"/>
      <c r="J389" s="259">
        <f>ROUND(I389*H389,2)</f>
        <v>0</v>
      </c>
      <c r="K389" s="255" t="s">
        <v>150</v>
      </c>
      <c r="L389" s="260"/>
      <c r="M389" s="261" t="s">
        <v>28</v>
      </c>
      <c r="N389" s="262" t="s">
        <v>47</v>
      </c>
      <c r="O389" s="85"/>
      <c r="P389" s="222">
        <f>O389*H389</f>
        <v>0</v>
      </c>
      <c r="Q389" s="222">
        <v>1</v>
      </c>
      <c r="R389" s="222">
        <f>Q389*H389</f>
        <v>0.0070000000000000001</v>
      </c>
      <c r="S389" s="222">
        <v>0</v>
      </c>
      <c r="T389" s="223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24" t="s">
        <v>332</v>
      </c>
      <c r="AT389" s="224" t="s">
        <v>158</v>
      </c>
      <c r="AU389" s="224" t="s">
        <v>88</v>
      </c>
      <c r="AY389" s="18" t="s">
        <v>144</v>
      </c>
      <c r="BE389" s="225">
        <f>IF(N389="základní",J389,0)</f>
        <v>0</v>
      </c>
      <c r="BF389" s="225">
        <f>IF(N389="snížená",J389,0)</f>
        <v>0</v>
      </c>
      <c r="BG389" s="225">
        <f>IF(N389="zákl. přenesená",J389,0)</f>
        <v>0</v>
      </c>
      <c r="BH389" s="225">
        <f>IF(N389="sníž. přenesená",J389,0)</f>
        <v>0</v>
      </c>
      <c r="BI389" s="225">
        <f>IF(N389="nulová",J389,0)</f>
        <v>0</v>
      </c>
      <c r="BJ389" s="18" t="s">
        <v>88</v>
      </c>
      <c r="BK389" s="225">
        <f>ROUND(I389*H389,2)</f>
        <v>0</v>
      </c>
      <c r="BL389" s="18" t="s">
        <v>220</v>
      </c>
      <c r="BM389" s="224" t="s">
        <v>627</v>
      </c>
    </row>
    <row r="390" s="14" customFormat="1">
      <c r="A390" s="14"/>
      <c r="B390" s="242"/>
      <c r="C390" s="243"/>
      <c r="D390" s="233" t="s">
        <v>155</v>
      </c>
      <c r="E390" s="243"/>
      <c r="F390" s="245" t="s">
        <v>628</v>
      </c>
      <c r="G390" s="243"/>
      <c r="H390" s="246">
        <v>0.0070000000000000001</v>
      </c>
      <c r="I390" s="247"/>
      <c r="J390" s="243"/>
      <c r="K390" s="243"/>
      <c r="L390" s="248"/>
      <c r="M390" s="249"/>
      <c r="N390" s="250"/>
      <c r="O390" s="250"/>
      <c r="P390" s="250"/>
      <c r="Q390" s="250"/>
      <c r="R390" s="250"/>
      <c r="S390" s="250"/>
      <c r="T390" s="251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2" t="s">
        <v>155</v>
      </c>
      <c r="AU390" s="252" t="s">
        <v>88</v>
      </c>
      <c r="AV390" s="14" t="s">
        <v>88</v>
      </c>
      <c r="AW390" s="14" t="s">
        <v>4</v>
      </c>
      <c r="AX390" s="14" t="s">
        <v>82</v>
      </c>
      <c r="AY390" s="252" t="s">
        <v>144</v>
      </c>
    </row>
    <row r="391" s="2" customFormat="1" ht="24.15" customHeight="1">
      <c r="A391" s="39"/>
      <c r="B391" s="40"/>
      <c r="C391" s="213" t="s">
        <v>629</v>
      </c>
      <c r="D391" s="213" t="s">
        <v>146</v>
      </c>
      <c r="E391" s="214" t="s">
        <v>630</v>
      </c>
      <c r="F391" s="215" t="s">
        <v>631</v>
      </c>
      <c r="G391" s="216" t="s">
        <v>232</v>
      </c>
      <c r="H391" s="217">
        <v>29.879999999999999</v>
      </c>
      <c r="I391" s="218"/>
      <c r="J391" s="219">
        <f>ROUND(I391*H391,2)</f>
        <v>0</v>
      </c>
      <c r="K391" s="215" t="s">
        <v>150</v>
      </c>
      <c r="L391" s="45"/>
      <c r="M391" s="220" t="s">
        <v>28</v>
      </c>
      <c r="N391" s="221" t="s">
        <v>47</v>
      </c>
      <c r="O391" s="85"/>
      <c r="P391" s="222">
        <f>O391*H391</f>
        <v>0</v>
      </c>
      <c r="Q391" s="222">
        <v>0</v>
      </c>
      <c r="R391" s="222">
        <f>Q391*H391</f>
        <v>0</v>
      </c>
      <c r="S391" s="222">
        <v>0</v>
      </c>
      <c r="T391" s="223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24" t="s">
        <v>220</v>
      </c>
      <c r="AT391" s="224" t="s">
        <v>146</v>
      </c>
      <c r="AU391" s="224" t="s">
        <v>88</v>
      </c>
      <c r="AY391" s="18" t="s">
        <v>144</v>
      </c>
      <c r="BE391" s="225">
        <f>IF(N391="základní",J391,0)</f>
        <v>0</v>
      </c>
      <c r="BF391" s="225">
        <f>IF(N391="snížená",J391,0)</f>
        <v>0</v>
      </c>
      <c r="BG391" s="225">
        <f>IF(N391="zákl. přenesená",J391,0)</f>
        <v>0</v>
      </c>
      <c r="BH391" s="225">
        <f>IF(N391="sníž. přenesená",J391,0)</f>
        <v>0</v>
      </c>
      <c r="BI391" s="225">
        <f>IF(N391="nulová",J391,0)</f>
        <v>0</v>
      </c>
      <c r="BJ391" s="18" t="s">
        <v>88</v>
      </c>
      <c r="BK391" s="225">
        <f>ROUND(I391*H391,2)</f>
        <v>0</v>
      </c>
      <c r="BL391" s="18" t="s">
        <v>220</v>
      </c>
      <c r="BM391" s="224" t="s">
        <v>632</v>
      </c>
    </row>
    <row r="392" s="2" customFormat="1">
      <c r="A392" s="39"/>
      <c r="B392" s="40"/>
      <c r="C392" s="41"/>
      <c r="D392" s="226" t="s">
        <v>153</v>
      </c>
      <c r="E392" s="41"/>
      <c r="F392" s="227" t="s">
        <v>633</v>
      </c>
      <c r="G392" s="41"/>
      <c r="H392" s="41"/>
      <c r="I392" s="228"/>
      <c r="J392" s="41"/>
      <c r="K392" s="41"/>
      <c r="L392" s="45"/>
      <c r="M392" s="229"/>
      <c r="N392" s="230"/>
      <c r="O392" s="85"/>
      <c r="P392" s="85"/>
      <c r="Q392" s="85"/>
      <c r="R392" s="85"/>
      <c r="S392" s="85"/>
      <c r="T392" s="86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T392" s="18" t="s">
        <v>153</v>
      </c>
      <c r="AU392" s="18" t="s">
        <v>88</v>
      </c>
    </row>
    <row r="393" s="13" customFormat="1">
      <c r="A393" s="13"/>
      <c r="B393" s="231"/>
      <c r="C393" s="232"/>
      <c r="D393" s="233" t="s">
        <v>155</v>
      </c>
      <c r="E393" s="234" t="s">
        <v>28</v>
      </c>
      <c r="F393" s="235" t="s">
        <v>257</v>
      </c>
      <c r="G393" s="232"/>
      <c r="H393" s="234" t="s">
        <v>28</v>
      </c>
      <c r="I393" s="236"/>
      <c r="J393" s="232"/>
      <c r="K393" s="232"/>
      <c r="L393" s="237"/>
      <c r="M393" s="238"/>
      <c r="N393" s="239"/>
      <c r="O393" s="239"/>
      <c r="P393" s="239"/>
      <c r="Q393" s="239"/>
      <c r="R393" s="239"/>
      <c r="S393" s="239"/>
      <c r="T393" s="240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1" t="s">
        <v>155</v>
      </c>
      <c r="AU393" s="241" t="s">
        <v>88</v>
      </c>
      <c r="AV393" s="13" t="s">
        <v>82</v>
      </c>
      <c r="AW393" s="13" t="s">
        <v>35</v>
      </c>
      <c r="AX393" s="13" t="s">
        <v>75</v>
      </c>
      <c r="AY393" s="241" t="s">
        <v>144</v>
      </c>
    </row>
    <row r="394" s="13" customFormat="1">
      <c r="A394" s="13"/>
      <c r="B394" s="231"/>
      <c r="C394" s="232"/>
      <c r="D394" s="233" t="s">
        <v>155</v>
      </c>
      <c r="E394" s="234" t="s">
        <v>28</v>
      </c>
      <c r="F394" s="235" t="s">
        <v>502</v>
      </c>
      <c r="G394" s="232"/>
      <c r="H394" s="234" t="s">
        <v>28</v>
      </c>
      <c r="I394" s="236"/>
      <c r="J394" s="232"/>
      <c r="K394" s="232"/>
      <c r="L394" s="237"/>
      <c r="M394" s="238"/>
      <c r="N394" s="239"/>
      <c r="O394" s="239"/>
      <c r="P394" s="239"/>
      <c r="Q394" s="239"/>
      <c r="R394" s="239"/>
      <c r="S394" s="239"/>
      <c r="T394" s="240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1" t="s">
        <v>155</v>
      </c>
      <c r="AU394" s="241" t="s">
        <v>88</v>
      </c>
      <c r="AV394" s="13" t="s">
        <v>82</v>
      </c>
      <c r="AW394" s="13" t="s">
        <v>35</v>
      </c>
      <c r="AX394" s="13" t="s">
        <v>75</v>
      </c>
      <c r="AY394" s="241" t="s">
        <v>144</v>
      </c>
    </row>
    <row r="395" s="14" customFormat="1">
      <c r="A395" s="14"/>
      <c r="B395" s="242"/>
      <c r="C395" s="243"/>
      <c r="D395" s="233" t="s">
        <v>155</v>
      </c>
      <c r="E395" s="244" t="s">
        <v>28</v>
      </c>
      <c r="F395" s="245" t="s">
        <v>634</v>
      </c>
      <c r="G395" s="243"/>
      <c r="H395" s="246">
        <v>20.399999999999999</v>
      </c>
      <c r="I395" s="247"/>
      <c r="J395" s="243"/>
      <c r="K395" s="243"/>
      <c r="L395" s="248"/>
      <c r="M395" s="249"/>
      <c r="N395" s="250"/>
      <c r="O395" s="250"/>
      <c r="P395" s="250"/>
      <c r="Q395" s="250"/>
      <c r="R395" s="250"/>
      <c r="S395" s="250"/>
      <c r="T395" s="251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2" t="s">
        <v>155</v>
      </c>
      <c r="AU395" s="252" t="s">
        <v>88</v>
      </c>
      <c r="AV395" s="14" t="s">
        <v>88</v>
      </c>
      <c r="AW395" s="14" t="s">
        <v>35</v>
      </c>
      <c r="AX395" s="14" t="s">
        <v>75</v>
      </c>
      <c r="AY395" s="252" t="s">
        <v>144</v>
      </c>
    </row>
    <row r="396" s="14" customFormat="1">
      <c r="A396" s="14"/>
      <c r="B396" s="242"/>
      <c r="C396" s="243"/>
      <c r="D396" s="233" t="s">
        <v>155</v>
      </c>
      <c r="E396" s="244" t="s">
        <v>28</v>
      </c>
      <c r="F396" s="245" t="s">
        <v>635</v>
      </c>
      <c r="G396" s="243"/>
      <c r="H396" s="246">
        <v>6.7199999999999998</v>
      </c>
      <c r="I396" s="247"/>
      <c r="J396" s="243"/>
      <c r="K396" s="243"/>
      <c r="L396" s="248"/>
      <c r="M396" s="249"/>
      <c r="N396" s="250"/>
      <c r="O396" s="250"/>
      <c r="P396" s="250"/>
      <c r="Q396" s="250"/>
      <c r="R396" s="250"/>
      <c r="S396" s="250"/>
      <c r="T396" s="251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2" t="s">
        <v>155</v>
      </c>
      <c r="AU396" s="252" t="s">
        <v>88</v>
      </c>
      <c r="AV396" s="14" t="s">
        <v>88</v>
      </c>
      <c r="AW396" s="14" t="s">
        <v>35</v>
      </c>
      <c r="AX396" s="14" t="s">
        <v>75</v>
      </c>
      <c r="AY396" s="252" t="s">
        <v>144</v>
      </c>
    </row>
    <row r="397" s="14" customFormat="1">
      <c r="A397" s="14"/>
      <c r="B397" s="242"/>
      <c r="C397" s="243"/>
      <c r="D397" s="233" t="s">
        <v>155</v>
      </c>
      <c r="E397" s="244" t="s">
        <v>28</v>
      </c>
      <c r="F397" s="245" t="s">
        <v>636</v>
      </c>
      <c r="G397" s="243"/>
      <c r="H397" s="246">
        <v>2.7599999999999998</v>
      </c>
      <c r="I397" s="247"/>
      <c r="J397" s="243"/>
      <c r="K397" s="243"/>
      <c r="L397" s="248"/>
      <c r="M397" s="249"/>
      <c r="N397" s="250"/>
      <c r="O397" s="250"/>
      <c r="P397" s="250"/>
      <c r="Q397" s="250"/>
      <c r="R397" s="250"/>
      <c r="S397" s="250"/>
      <c r="T397" s="251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2" t="s">
        <v>155</v>
      </c>
      <c r="AU397" s="252" t="s">
        <v>88</v>
      </c>
      <c r="AV397" s="14" t="s">
        <v>88</v>
      </c>
      <c r="AW397" s="14" t="s">
        <v>35</v>
      </c>
      <c r="AX397" s="14" t="s">
        <v>75</v>
      </c>
      <c r="AY397" s="252" t="s">
        <v>144</v>
      </c>
    </row>
    <row r="398" s="15" customFormat="1">
      <c r="A398" s="15"/>
      <c r="B398" s="263"/>
      <c r="C398" s="264"/>
      <c r="D398" s="233" t="s">
        <v>155</v>
      </c>
      <c r="E398" s="265" t="s">
        <v>28</v>
      </c>
      <c r="F398" s="266" t="s">
        <v>176</v>
      </c>
      <c r="G398" s="264"/>
      <c r="H398" s="267">
        <v>29.879999999999999</v>
      </c>
      <c r="I398" s="268"/>
      <c r="J398" s="264"/>
      <c r="K398" s="264"/>
      <c r="L398" s="269"/>
      <c r="M398" s="270"/>
      <c r="N398" s="271"/>
      <c r="O398" s="271"/>
      <c r="P398" s="271"/>
      <c r="Q398" s="271"/>
      <c r="R398" s="271"/>
      <c r="S398" s="271"/>
      <c r="T398" s="272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73" t="s">
        <v>155</v>
      </c>
      <c r="AU398" s="273" t="s">
        <v>88</v>
      </c>
      <c r="AV398" s="15" t="s">
        <v>151</v>
      </c>
      <c r="AW398" s="15" t="s">
        <v>35</v>
      </c>
      <c r="AX398" s="15" t="s">
        <v>82</v>
      </c>
      <c r="AY398" s="273" t="s">
        <v>144</v>
      </c>
    </row>
    <row r="399" s="2" customFormat="1" ht="16.5" customHeight="1">
      <c r="A399" s="39"/>
      <c r="B399" s="40"/>
      <c r="C399" s="253" t="s">
        <v>637</v>
      </c>
      <c r="D399" s="253" t="s">
        <v>158</v>
      </c>
      <c r="E399" s="254" t="s">
        <v>519</v>
      </c>
      <c r="F399" s="255" t="s">
        <v>520</v>
      </c>
      <c r="G399" s="256" t="s">
        <v>232</v>
      </c>
      <c r="H399" s="257">
        <v>35.856000000000002</v>
      </c>
      <c r="I399" s="258"/>
      <c r="J399" s="259">
        <f>ROUND(I399*H399,2)</f>
        <v>0</v>
      </c>
      <c r="K399" s="255" t="s">
        <v>150</v>
      </c>
      <c r="L399" s="260"/>
      <c r="M399" s="261" t="s">
        <v>28</v>
      </c>
      <c r="N399" s="262" t="s">
        <v>47</v>
      </c>
      <c r="O399" s="85"/>
      <c r="P399" s="222">
        <f>O399*H399</f>
        <v>0</v>
      </c>
      <c r="Q399" s="222">
        <v>0.00029999999999999997</v>
      </c>
      <c r="R399" s="222">
        <f>Q399*H399</f>
        <v>0.0107568</v>
      </c>
      <c r="S399" s="222">
        <v>0</v>
      </c>
      <c r="T399" s="223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24" t="s">
        <v>332</v>
      </c>
      <c r="AT399" s="224" t="s">
        <v>158</v>
      </c>
      <c r="AU399" s="224" t="s">
        <v>88</v>
      </c>
      <c r="AY399" s="18" t="s">
        <v>144</v>
      </c>
      <c r="BE399" s="225">
        <f>IF(N399="základní",J399,0)</f>
        <v>0</v>
      </c>
      <c r="BF399" s="225">
        <f>IF(N399="snížená",J399,0)</f>
        <v>0</v>
      </c>
      <c r="BG399" s="225">
        <f>IF(N399="zákl. přenesená",J399,0)</f>
        <v>0</v>
      </c>
      <c r="BH399" s="225">
        <f>IF(N399="sníž. přenesená",J399,0)</f>
        <v>0</v>
      </c>
      <c r="BI399" s="225">
        <f>IF(N399="nulová",J399,0)</f>
        <v>0</v>
      </c>
      <c r="BJ399" s="18" t="s">
        <v>88</v>
      </c>
      <c r="BK399" s="225">
        <f>ROUND(I399*H399,2)</f>
        <v>0</v>
      </c>
      <c r="BL399" s="18" t="s">
        <v>220</v>
      </c>
      <c r="BM399" s="224" t="s">
        <v>638</v>
      </c>
    </row>
    <row r="400" s="14" customFormat="1">
      <c r="A400" s="14"/>
      <c r="B400" s="242"/>
      <c r="C400" s="243"/>
      <c r="D400" s="233" t="s">
        <v>155</v>
      </c>
      <c r="E400" s="243"/>
      <c r="F400" s="245" t="s">
        <v>639</v>
      </c>
      <c r="G400" s="243"/>
      <c r="H400" s="246">
        <v>35.856000000000002</v>
      </c>
      <c r="I400" s="247"/>
      <c r="J400" s="243"/>
      <c r="K400" s="243"/>
      <c r="L400" s="248"/>
      <c r="M400" s="249"/>
      <c r="N400" s="250"/>
      <c r="O400" s="250"/>
      <c r="P400" s="250"/>
      <c r="Q400" s="250"/>
      <c r="R400" s="250"/>
      <c r="S400" s="250"/>
      <c r="T400" s="251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52" t="s">
        <v>155</v>
      </c>
      <c r="AU400" s="252" t="s">
        <v>88</v>
      </c>
      <c r="AV400" s="14" t="s">
        <v>88</v>
      </c>
      <c r="AW400" s="14" t="s">
        <v>4</v>
      </c>
      <c r="AX400" s="14" t="s">
        <v>82</v>
      </c>
      <c r="AY400" s="252" t="s">
        <v>144</v>
      </c>
    </row>
    <row r="401" s="2" customFormat="1" ht="24.15" customHeight="1">
      <c r="A401" s="39"/>
      <c r="B401" s="40"/>
      <c r="C401" s="213" t="s">
        <v>640</v>
      </c>
      <c r="D401" s="213" t="s">
        <v>146</v>
      </c>
      <c r="E401" s="214" t="s">
        <v>641</v>
      </c>
      <c r="F401" s="215" t="s">
        <v>642</v>
      </c>
      <c r="G401" s="216" t="s">
        <v>232</v>
      </c>
      <c r="H401" s="217">
        <v>39.840000000000003</v>
      </c>
      <c r="I401" s="218"/>
      <c r="J401" s="219">
        <f>ROUND(I401*H401,2)</f>
        <v>0</v>
      </c>
      <c r="K401" s="215" t="s">
        <v>150</v>
      </c>
      <c r="L401" s="45"/>
      <c r="M401" s="220" t="s">
        <v>28</v>
      </c>
      <c r="N401" s="221" t="s">
        <v>47</v>
      </c>
      <c r="O401" s="85"/>
      <c r="P401" s="222">
        <f>O401*H401</f>
        <v>0</v>
      </c>
      <c r="Q401" s="222">
        <v>0.00094131</v>
      </c>
      <c r="R401" s="222">
        <f>Q401*H401</f>
        <v>0.037501790400000005</v>
      </c>
      <c r="S401" s="222">
        <v>0</v>
      </c>
      <c r="T401" s="223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24" t="s">
        <v>220</v>
      </c>
      <c r="AT401" s="224" t="s">
        <v>146</v>
      </c>
      <c r="AU401" s="224" t="s">
        <v>88</v>
      </c>
      <c r="AY401" s="18" t="s">
        <v>144</v>
      </c>
      <c r="BE401" s="225">
        <f>IF(N401="základní",J401,0)</f>
        <v>0</v>
      </c>
      <c r="BF401" s="225">
        <f>IF(N401="snížená",J401,0)</f>
        <v>0</v>
      </c>
      <c r="BG401" s="225">
        <f>IF(N401="zákl. přenesená",J401,0)</f>
        <v>0</v>
      </c>
      <c r="BH401" s="225">
        <f>IF(N401="sníž. přenesená",J401,0)</f>
        <v>0</v>
      </c>
      <c r="BI401" s="225">
        <f>IF(N401="nulová",J401,0)</f>
        <v>0</v>
      </c>
      <c r="BJ401" s="18" t="s">
        <v>88</v>
      </c>
      <c r="BK401" s="225">
        <f>ROUND(I401*H401,2)</f>
        <v>0</v>
      </c>
      <c r="BL401" s="18" t="s">
        <v>220</v>
      </c>
      <c r="BM401" s="224" t="s">
        <v>643</v>
      </c>
    </row>
    <row r="402" s="2" customFormat="1">
      <c r="A402" s="39"/>
      <c r="B402" s="40"/>
      <c r="C402" s="41"/>
      <c r="D402" s="226" t="s">
        <v>153</v>
      </c>
      <c r="E402" s="41"/>
      <c r="F402" s="227" t="s">
        <v>644</v>
      </c>
      <c r="G402" s="41"/>
      <c r="H402" s="41"/>
      <c r="I402" s="228"/>
      <c r="J402" s="41"/>
      <c r="K402" s="41"/>
      <c r="L402" s="45"/>
      <c r="M402" s="229"/>
      <c r="N402" s="230"/>
      <c r="O402" s="85"/>
      <c r="P402" s="85"/>
      <c r="Q402" s="85"/>
      <c r="R402" s="85"/>
      <c r="S402" s="85"/>
      <c r="T402" s="86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T402" s="18" t="s">
        <v>153</v>
      </c>
      <c r="AU402" s="18" t="s">
        <v>88</v>
      </c>
    </row>
    <row r="403" s="13" customFormat="1">
      <c r="A403" s="13"/>
      <c r="B403" s="231"/>
      <c r="C403" s="232"/>
      <c r="D403" s="233" t="s">
        <v>155</v>
      </c>
      <c r="E403" s="234" t="s">
        <v>28</v>
      </c>
      <c r="F403" s="235" t="s">
        <v>257</v>
      </c>
      <c r="G403" s="232"/>
      <c r="H403" s="234" t="s">
        <v>28</v>
      </c>
      <c r="I403" s="236"/>
      <c r="J403" s="232"/>
      <c r="K403" s="232"/>
      <c r="L403" s="237"/>
      <c r="M403" s="238"/>
      <c r="N403" s="239"/>
      <c r="O403" s="239"/>
      <c r="P403" s="239"/>
      <c r="Q403" s="239"/>
      <c r="R403" s="239"/>
      <c r="S403" s="239"/>
      <c r="T403" s="240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1" t="s">
        <v>155</v>
      </c>
      <c r="AU403" s="241" t="s">
        <v>88</v>
      </c>
      <c r="AV403" s="13" t="s">
        <v>82</v>
      </c>
      <c r="AW403" s="13" t="s">
        <v>35</v>
      </c>
      <c r="AX403" s="13" t="s">
        <v>75</v>
      </c>
      <c r="AY403" s="241" t="s">
        <v>144</v>
      </c>
    </row>
    <row r="404" s="13" customFormat="1">
      <c r="A404" s="13"/>
      <c r="B404" s="231"/>
      <c r="C404" s="232"/>
      <c r="D404" s="233" t="s">
        <v>155</v>
      </c>
      <c r="E404" s="234" t="s">
        <v>28</v>
      </c>
      <c r="F404" s="235" t="s">
        <v>502</v>
      </c>
      <c r="G404" s="232"/>
      <c r="H404" s="234" t="s">
        <v>28</v>
      </c>
      <c r="I404" s="236"/>
      <c r="J404" s="232"/>
      <c r="K404" s="232"/>
      <c r="L404" s="237"/>
      <c r="M404" s="238"/>
      <c r="N404" s="239"/>
      <c r="O404" s="239"/>
      <c r="P404" s="239"/>
      <c r="Q404" s="239"/>
      <c r="R404" s="239"/>
      <c r="S404" s="239"/>
      <c r="T404" s="240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1" t="s">
        <v>155</v>
      </c>
      <c r="AU404" s="241" t="s">
        <v>88</v>
      </c>
      <c r="AV404" s="13" t="s">
        <v>82</v>
      </c>
      <c r="AW404" s="13" t="s">
        <v>35</v>
      </c>
      <c r="AX404" s="13" t="s">
        <v>75</v>
      </c>
      <c r="AY404" s="241" t="s">
        <v>144</v>
      </c>
    </row>
    <row r="405" s="14" customFormat="1">
      <c r="A405" s="14"/>
      <c r="B405" s="242"/>
      <c r="C405" s="243"/>
      <c r="D405" s="233" t="s">
        <v>155</v>
      </c>
      <c r="E405" s="244" t="s">
        <v>28</v>
      </c>
      <c r="F405" s="245" t="s">
        <v>645</v>
      </c>
      <c r="G405" s="243"/>
      <c r="H405" s="246">
        <v>39.840000000000003</v>
      </c>
      <c r="I405" s="247"/>
      <c r="J405" s="243"/>
      <c r="K405" s="243"/>
      <c r="L405" s="248"/>
      <c r="M405" s="249"/>
      <c r="N405" s="250"/>
      <c r="O405" s="250"/>
      <c r="P405" s="250"/>
      <c r="Q405" s="250"/>
      <c r="R405" s="250"/>
      <c r="S405" s="250"/>
      <c r="T405" s="251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2" t="s">
        <v>155</v>
      </c>
      <c r="AU405" s="252" t="s">
        <v>88</v>
      </c>
      <c r="AV405" s="14" t="s">
        <v>88</v>
      </c>
      <c r="AW405" s="14" t="s">
        <v>35</v>
      </c>
      <c r="AX405" s="14" t="s">
        <v>82</v>
      </c>
      <c r="AY405" s="252" t="s">
        <v>144</v>
      </c>
    </row>
    <row r="406" s="2" customFormat="1" ht="24.15" customHeight="1">
      <c r="A406" s="39"/>
      <c r="B406" s="40"/>
      <c r="C406" s="253" t="s">
        <v>646</v>
      </c>
      <c r="D406" s="253" t="s">
        <v>158</v>
      </c>
      <c r="E406" s="254" t="s">
        <v>467</v>
      </c>
      <c r="F406" s="255" t="s">
        <v>468</v>
      </c>
      <c r="G406" s="256" t="s">
        <v>232</v>
      </c>
      <c r="H406" s="257">
        <v>23.904</v>
      </c>
      <c r="I406" s="258"/>
      <c r="J406" s="259">
        <f>ROUND(I406*H406,2)</f>
        <v>0</v>
      </c>
      <c r="K406" s="255" t="s">
        <v>150</v>
      </c>
      <c r="L406" s="260"/>
      <c r="M406" s="261" t="s">
        <v>28</v>
      </c>
      <c r="N406" s="262" t="s">
        <v>47</v>
      </c>
      <c r="O406" s="85"/>
      <c r="P406" s="222">
        <f>O406*H406</f>
        <v>0</v>
      </c>
      <c r="Q406" s="222">
        <v>0.0054000000000000003</v>
      </c>
      <c r="R406" s="222">
        <f>Q406*H406</f>
        <v>0.12908160000000002</v>
      </c>
      <c r="S406" s="222">
        <v>0</v>
      </c>
      <c r="T406" s="223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24" t="s">
        <v>332</v>
      </c>
      <c r="AT406" s="224" t="s">
        <v>158</v>
      </c>
      <c r="AU406" s="224" t="s">
        <v>88</v>
      </c>
      <c r="AY406" s="18" t="s">
        <v>144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8" t="s">
        <v>88</v>
      </c>
      <c r="BK406" s="225">
        <f>ROUND(I406*H406,2)</f>
        <v>0</v>
      </c>
      <c r="BL406" s="18" t="s">
        <v>220</v>
      </c>
      <c r="BM406" s="224" t="s">
        <v>647</v>
      </c>
    </row>
    <row r="407" s="14" customFormat="1">
      <c r="A407" s="14"/>
      <c r="B407" s="242"/>
      <c r="C407" s="243"/>
      <c r="D407" s="233" t="s">
        <v>155</v>
      </c>
      <c r="E407" s="243"/>
      <c r="F407" s="245" t="s">
        <v>648</v>
      </c>
      <c r="G407" s="243"/>
      <c r="H407" s="246">
        <v>23.904</v>
      </c>
      <c r="I407" s="247"/>
      <c r="J407" s="243"/>
      <c r="K407" s="243"/>
      <c r="L407" s="248"/>
      <c r="M407" s="249"/>
      <c r="N407" s="250"/>
      <c r="O407" s="250"/>
      <c r="P407" s="250"/>
      <c r="Q407" s="250"/>
      <c r="R407" s="250"/>
      <c r="S407" s="250"/>
      <c r="T407" s="251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2" t="s">
        <v>155</v>
      </c>
      <c r="AU407" s="252" t="s">
        <v>88</v>
      </c>
      <c r="AV407" s="14" t="s">
        <v>88</v>
      </c>
      <c r="AW407" s="14" t="s">
        <v>4</v>
      </c>
      <c r="AX407" s="14" t="s">
        <v>82</v>
      </c>
      <c r="AY407" s="252" t="s">
        <v>144</v>
      </c>
    </row>
    <row r="408" s="2" customFormat="1" ht="24.15" customHeight="1">
      <c r="A408" s="39"/>
      <c r="B408" s="40"/>
      <c r="C408" s="253" t="s">
        <v>649</v>
      </c>
      <c r="D408" s="253" t="s">
        <v>158</v>
      </c>
      <c r="E408" s="254" t="s">
        <v>457</v>
      </c>
      <c r="F408" s="255" t="s">
        <v>458</v>
      </c>
      <c r="G408" s="256" t="s">
        <v>232</v>
      </c>
      <c r="H408" s="257">
        <v>23.904</v>
      </c>
      <c r="I408" s="258"/>
      <c r="J408" s="259">
        <f>ROUND(I408*H408,2)</f>
        <v>0</v>
      </c>
      <c r="K408" s="255" t="s">
        <v>150</v>
      </c>
      <c r="L408" s="260"/>
      <c r="M408" s="261" t="s">
        <v>28</v>
      </c>
      <c r="N408" s="262" t="s">
        <v>47</v>
      </c>
      <c r="O408" s="85"/>
      <c r="P408" s="222">
        <f>O408*H408</f>
        <v>0</v>
      </c>
      <c r="Q408" s="222">
        <v>0.0053</v>
      </c>
      <c r="R408" s="222">
        <f>Q408*H408</f>
        <v>0.1266912</v>
      </c>
      <c r="S408" s="222">
        <v>0</v>
      </c>
      <c r="T408" s="223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24" t="s">
        <v>332</v>
      </c>
      <c r="AT408" s="224" t="s">
        <v>158</v>
      </c>
      <c r="AU408" s="224" t="s">
        <v>88</v>
      </c>
      <c r="AY408" s="18" t="s">
        <v>144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8" t="s">
        <v>88</v>
      </c>
      <c r="BK408" s="225">
        <f>ROUND(I408*H408,2)</f>
        <v>0</v>
      </c>
      <c r="BL408" s="18" t="s">
        <v>220</v>
      </c>
      <c r="BM408" s="224" t="s">
        <v>650</v>
      </c>
    </row>
    <row r="409" s="14" customFormat="1">
      <c r="A409" s="14"/>
      <c r="B409" s="242"/>
      <c r="C409" s="243"/>
      <c r="D409" s="233" t="s">
        <v>155</v>
      </c>
      <c r="E409" s="243"/>
      <c r="F409" s="245" t="s">
        <v>648</v>
      </c>
      <c r="G409" s="243"/>
      <c r="H409" s="246">
        <v>23.904</v>
      </c>
      <c r="I409" s="247"/>
      <c r="J409" s="243"/>
      <c r="K409" s="243"/>
      <c r="L409" s="248"/>
      <c r="M409" s="249"/>
      <c r="N409" s="250"/>
      <c r="O409" s="250"/>
      <c r="P409" s="250"/>
      <c r="Q409" s="250"/>
      <c r="R409" s="250"/>
      <c r="S409" s="250"/>
      <c r="T409" s="251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2" t="s">
        <v>155</v>
      </c>
      <c r="AU409" s="252" t="s">
        <v>88</v>
      </c>
      <c r="AV409" s="14" t="s">
        <v>88</v>
      </c>
      <c r="AW409" s="14" t="s">
        <v>4</v>
      </c>
      <c r="AX409" s="14" t="s">
        <v>82</v>
      </c>
      <c r="AY409" s="252" t="s">
        <v>144</v>
      </c>
    </row>
    <row r="410" s="2" customFormat="1" ht="24.15" customHeight="1">
      <c r="A410" s="39"/>
      <c r="B410" s="40"/>
      <c r="C410" s="213" t="s">
        <v>651</v>
      </c>
      <c r="D410" s="213" t="s">
        <v>146</v>
      </c>
      <c r="E410" s="214" t="s">
        <v>652</v>
      </c>
      <c r="F410" s="215" t="s">
        <v>653</v>
      </c>
      <c r="G410" s="216" t="s">
        <v>232</v>
      </c>
      <c r="H410" s="217">
        <v>29.879999999999999</v>
      </c>
      <c r="I410" s="218"/>
      <c r="J410" s="219">
        <f>ROUND(I410*H410,2)</f>
        <v>0</v>
      </c>
      <c r="K410" s="215" t="s">
        <v>150</v>
      </c>
      <c r="L410" s="45"/>
      <c r="M410" s="220" t="s">
        <v>28</v>
      </c>
      <c r="N410" s="221" t="s">
        <v>47</v>
      </c>
      <c r="O410" s="85"/>
      <c r="P410" s="222">
        <f>O410*H410</f>
        <v>0</v>
      </c>
      <c r="Q410" s="222">
        <v>0.00050000000000000001</v>
      </c>
      <c r="R410" s="222">
        <f>Q410*H410</f>
        <v>0.01494</v>
      </c>
      <c r="S410" s="222">
        <v>0</v>
      </c>
      <c r="T410" s="223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24" t="s">
        <v>220</v>
      </c>
      <c r="AT410" s="224" t="s">
        <v>146</v>
      </c>
      <c r="AU410" s="224" t="s">
        <v>88</v>
      </c>
      <c r="AY410" s="18" t="s">
        <v>144</v>
      </c>
      <c r="BE410" s="225">
        <f>IF(N410="základní",J410,0)</f>
        <v>0</v>
      </c>
      <c r="BF410" s="225">
        <f>IF(N410="snížená",J410,0)</f>
        <v>0</v>
      </c>
      <c r="BG410" s="225">
        <f>IF(N410="zákl. přenesená",J410,0)</f>
        <v>0</v>
      </c>
      <c r="BH410" s="225">
        <f>IF(N410="sníž. přenesená",J410,0)</f>
        <v>0</v>
      </c>
      <c r="BI410" s="225">
        <f>IF(N410="nulová",J410,0)</f>
        <v>0</v>
      </c>
      <c r="BJ410" s="18" t="s">
        <v>88</v>
      </c>
      <c r="BK410" s="225">
        <f>ROUND(I410*H410,2)</f>
        <v>0</v>
      </c>
      <c r="BL410" s="18" t="s">
        <v>220</v>
      </c>
      <c r="BM410" s="224" t="s">
        <v>654</v>
      </c>
    </row>
    <row r="411" s="2" customFormat="1">
      <c r="A411" s="39"/>
      <c r="B411" s="40"/>
      <c r="C411" s="41"/>
      <c r="D411" s="226" t="s">
        <v>153</v>
      </c>
      <c r="E411" s="41"/>
      <c r="F411" s="227" t="s">
        <v>655</v>
      </c>
      <c r="G411" s="41"/>
      <c r="H411" s="41"/>
      <c r="I411" s="228"/>
      <c r="J411" s="41"/>
      <c r="K411" s="41"/>
      <c r="L411" s="45"/>
      <c r="M411" s="229"/>
      <c r="N411" s="230"/>
      <c r="O411" s="85"/>
      <c r="P411" s="85"/>
      <c r="Q411" s="85"/>
      <c r="R411" s="85"/>
      <c r="S411" s="85"/>
      <c r="T411" s="86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T411" s="18" t="s">
        <v>153</v>
      </c>
      <c r="AU411" s="18" t="s">
        <v>88</v>
      </c>
    </row>
    <row r="412" s="13" customFormat="1">
      <c r="A412" s="13"/>
      <c r="B412" s="231"/>
      <c r="C412" s="232"/>
      <c r="D412" s="233" t="s">
        <v>155</v>
      </c>
      <c r="E412" s="234" t="s">
        <v>28</v>
      </c>
      <c r="F412" s="235" t="s">
        <v>257</v>
      </c>
      <c r="G412" s="232"/>
      <c r="H412" s="234" t="s">
        <v>28</v>
      </c>
      <c r="I412" s="236"/>
      <c r="J412" s="232"/>
      <c r="K412" s="232"/>
      <c r="L412" s="237"/>
      <c r="M412" s="238"/>
      <c r="N412" s="239"/>
      <c r="O412" s="239"/>
      <c r="P412" s="239"/>
      <c r="Q412" s="239"/>
      <c r="R412" s="239"/>
      <c r="S412" s="239"/>
      <c r="T412" s="240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1" t="s">
        <v>155</v>
      </c>
      <c r="AU412" s="241" t="s">
        <v>88</v>
      </c>
      <c r="AV412" s="13" t="s">
        <v>82</v>
      </c>
      <c r="AW412" s="13" t="s">
        <v>35</v>
      </c>
      <c r="AX412" s="13" t="s">
        <v>75</v>
      </c>
      <c r="AY412" s="241" t="s">
        <v>144</v>
      </c>
    </row>
    <row r="413" s="13" customFormat="1">
      <c r="A413" s="13"/>
      <c r="B413" s="231"/>
      <c r="C413" s="232"/>
      <c r="D413" s="233" t="s">
        <v>155</v>
      </c>
      <c r="E413" s="234" t="s">
        <v>28</v>
      </c>
      <c r="F413" s="235" t="s">
        <v>502</v>
      </c>
      <c r="G413" s="232"/>
      <c r="H413" s="234" t="s">
        <v>28</v>
      </c>
      <c r="I413" s="236"/>
      <c r="J413" s="232"/>
      <c r="K413" s="232"/>
      <c r="L413" s="237"/>
      <c r="M413" s="238"/>
      <c r="N413" s="239"/>
      <c r="O413" s="239"/>
      <c r="P413" s="239"/>
      <c r="Q413" s="239"/>
      <c r="R413" s="239"/>
      <c r="S413" s="239"/>
      <c r="T413" s="240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1" t="s">
        <v>155</v>
      </c>
      <c r="AU413" s="241" t="s">
        <v>88</v>
      </c>
      <c r="AV413" s="13" t="s">
        <v>82</v>
      </c>
      <c r="AW413" s="13" t="s">
        <v>35</v>
      </c>
      <c r="AX413" s="13" t="s">
        <v>75</v>
      </c>
      <c r="AY413" s="241" t="s">
        <v>144</v>
      </c>
    </row>
    <row r="414" s="14" customFormat="1">
      <c r="A414" s="14"/>
      <c r="B414" s="242"/>
      <c r="C414" s="243"/>
      <c r="D414" s="233" t="s">
        <v>155</v>
      </c>
      <c r="E414" s="244" t="s">
        <v>28</v>
      </c>
      <c r="F414" s="245" t="s">
        <v>634</v>
      </c>
      <c r="G414" s="243"/>
      <c r="H414" s="246">
        <v>20.399999999999999</v>
      </c>
      <c r="I414" s="247"/>
      <c r="J414" s="243"/>
      <c r="K414" s="243"/>
      <c r="L414" s="248"/>
      <c r="M414" s="249"/>
      <c r="N414" s="250"/>
      <c r="O414" s="250"/>
      <c r="P414" s="250"/>
      <c r="Q414" s="250"/>
      <c r="R414" s="250"/>
      <c r="S414" s="250"/>
      <c r="T414" s="251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2" t="s">
        <v>155</v>
      </c>
      <c r="AU414" s="252" t="s">
        <v>88</v>
      </c>
      <c r="AV414" s="14" t="s">
        <v>88</v>
      </c>
      <c r="AW414" s="14" t="s">
        <v>35</v>
      </c>
      <c r="AX414" s="14" t="s">
        <v>75</v>
      </c>
      <c r="AY414" s="252" t="s">
        <v>144</v>
      </c>
    </row>
    <row r="415" s="14" customFormat="1">
      <c r="A415" s="14"/>
      <c r="B415" s="242"/>
      <c r="C415" s="243"/>
      <c r="D415" s="233" t="s">
        <v>155</v>
      </c>
      <c r="E415" s="244" t="s">
        <v>28</v>
      </c>
      <c r="F415" s="245" t="s">
        <v>635</v>
      </c>
      <c r="G415" s="243"/>
      <c r="H415" s="246">
        <v>6.7199999999999998</v>
      </c>
      <c r="I415" s="247"/>
      <c r="J415" s="243"/>
      <c r="K415" s="243"/>
      <c r="L415" s="248"/>
      <c r="M415" s="249"/>
      <c r="N415" s="250"/>
      <c r="O415" s="250"/>
      <c r="P415" s="250"/>
      <c r="Q415" s="250"/>
      <c r="R415" s="250"/>
      <c r="S415" s="250"/>
      <c r="T415" s="251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2" t="s">
        <v>155</v>
      </c>
      <c r="AU415" s="252" t="s">
        <v>88</v>
      </c>
      <c r="AV415" s="14" t="s">
        <v>88</v>
      </c>
      <c r="AW415" s="14" t="s">
        <v>35</v>
      </c>
      <c r="AX415" s="14" t="s">
        <v>75</v>
      </c>
      <c r="AY415" s="252" t="s">
        <v>144</v>
      </c>
    </row>
    <row r="416" s="14" customFormat="1">
      <c r="A416" s="14"/>
      <c r="B416" s="242"/>
      <c r="C416" s="243"/>
      <c r="D416" s="233" t="s">
        <v>155</v>
      </c>
      <c r="E416" s="244" t="s">
        <v>28</v>
      </c>
      <c r="F416" s="245" t="s">
        <v>636</v>
      </c>
      <c r="G416" s="243"/>
      <c r="H416" s="246">
        <v>2.7599999999999998</v>
      </c>
      <c r="I416" s="247"/>
      <c r="J416" s="243"/>
      <c r="K416" s="243"/>
      <c r="L416" s="248"/>
      <c r="M416" s="249"/>
      <c r="N416" s="250"/>
      <c r="O416" s="250"/>
      <c r="P416" s="250"/>
      <c r="Q416" s="250"/>
      <c r="R416" s="250"/>
      <c r="S416" s="250"/>
      <c r="T416" s="251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52" t="s">
        <v>155</v>
      </c>
      <c r="AU416" s="252" t="s">
        <v>88</v>
      </c>
      <c r="AV416" s="14" t="s">
        <v>88</v>
      </c>
      <c r="AW416" s="14" t="s">
        <v>35</v>
      </c>
      <c r="AX416" s="14" t="s">
        <v>75</v>
      </c>
      <c r="AY416" s="252" t="s">
        <v>144</v>
      </c>
    </row>
    <row r="417" s="15" customFormat="1">
      <c r="A417" s="15"/>
      <c r="B417" s="263"/>
      <c r="C417" s="264"/>
      <c r="D417" s="233" t="s">
        <v>155</v>
      </c>
      <c r="E417" s="265" t="s">
        <v>28</v>
      </c>
      <c r="F417" s="266" t="s">
        <v>176</v>
      </c>
      <c r="G417" s="264"/>
      <c r="H417" s="267">
        <v>29.879999999999999</v>
      </c>
      <c r="I417" s="268"/>
      <c r="J417" s="264"/>
      <c r="K417" s="264"/>
      <c r="L417" s="269"/>
      <c r="M417" s="270"/>
      <c r="N417" s="271"/>
      <c r="O417" s="271"/>
      <c r="P417" s="271"/>
      <c r="Q417" s="271"/>
      <c r="R417" s="271"/>
      <c r="S417" s="271"/>
      <c r="T417" s="272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T417" s="273" t="s">
        <v>155</v>
      </c>
      <c r="AU417" s="273" t="s">
        <v>88</v>
      </c>
      <c r="AV417" s="15" t="s">
        <v>151</v>
      </c>
      <c r="AW417" s="15" t="s">
        <v>35</v>
      </c>
      <c r="AX417" s="15" t="s">
        <v>82</v>
      </c>
      <c r="AY417" s="273" t="s">
        <v>144</v>
      </c>
    </row>
    <row r="418" s="2" customFormat="1" ht="21.75" customHeight="1">
      <c r="A418" s="39"/>
      <c r="B418" s="40"/>
      <c r="C418" s="253" t="s">
        <v>656</v>
      </c>
      <c r="D418" s="253" t="s">
        <v>158</v>
      </c>
      <c r="E418" s="254" t="s">
        <v>478</v>
      </c>
      <c r="F418" s="255" t="s">
        <v>479</v>
      </c>
      <c r="G418" s="256" t="s">
        <v>232</v>
      </c>
      <c r="H418" s="257">
        <v>35.856000000000002</v>
      </c>
      <c r="I418" s="258"/>
      <c r="J418" s="259">
        <f>ROUND(I418*H418,2)</f>
        <v>0</v>
      </c>
      <c r="K418" s="255" t="s">
        <v>150</v>
      </c>
      <c r="L418" s="260"/>
      <c r="M418" s="261" t="s">
        <v>28</v>
      </c>
      <c r="N418" s="262" t="s">
        <v>47</v>
      </c>
      <c r="O418" s="85"/>
      <c r="P418" s="222">
        <f>O418*H418</f>
        <v>0</v>
      </c>
      <c r="Q418" s="222">
        <v>0.0025000000000000001</v>
      </c>
      <c r="R418" s="222">
        <f>Q418*H418</f>
        <v>0.089640000000000011</v>
      </c>
      <c r="S418" s="222">
        <v>0</v>
      </c>
      <c r="T418" s="223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24" t="s">
        <v>332</v>
      </c>
      <c r="AT418" s="224" t="s">
        <v>158</v>
      </c>
      <c r="AU418" s="224" t="s">
        <v>88</v>
      </c>
      <c r="AY418" s="18" t="s">
        <v>144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8" t="s">
        <v>88</v>
      </c>
      <c r="BK418" s="225">
        <f>ROUND(I418*H418,2)</f>
        <v>0</v>
      </c>
      <c r="BL418" s="18" t="s">
        <v>220</v>
      </c>
      <c r="BM418" s="224" t="s">
        <v>657</v>
      </c>
    </row>
    <row r="419" s="14" customFormat="1">
      <c r="A419" s="14"/>
      <c r="B419" s="242"/>
      <c r="C419" s="243"/>
      <c r="D419" s="233" t="s">
        <v>155</v>
      </c>
      <c r="E419" s="243"/>
      <c r="F419" s="245" t="s">
        <v>639</v>
      </c>
      <c r="G419" s="243"/>
      <c r="H419" s="246">
        <v>35.856000000000002</v>
      </c>
      <c r="I419" s="247"/>
      <c r="J419" s="243"/>
      <c r="K419" s="243"/>
      <c r="L419" s="248"/>
      <c r="M419" s="249"/>
      <c r="N419" s="250"/>
      <c r="O419" s="250"/>
      <c r="P419" s="250"/>
      <c r="Q419" s="250"/>
      <c r="R419" s="250"/>
      <c r="S419" s="250"/>
      <c r="T419" s="251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2" t="s">
        <v>155</v>
      </c>
      <c r="AU419" s="252" t="s">
        <v>88</v>
      </c>
      <c r="AV419" s="14" t="s">
        <v>88</v>
      </c>
      <c r="AW419" s="14" t="s">
        <v>4</v>
      </c>
      <c r="AX419" s="14" t="s">
        <v>82</v>
      </c>
      <c r="AY419" s="252" t="s">
        <v>144</v>
      </c>
    </row>
    <row r="420" s="2" customFormat="1" ht="24.15" customHeight="1">
      <c r="A420" s="39"/>
      <c r="B420" s="40"/>
      <c r="C420" s="213" t="s">
        <v>658</v>
      </c>
      <c r="D420" s="213" t="s">
        <v>146</v>
      </c>
      <c r="E420" s="214" t="s">
        <v>659</v>
      </c>
      <c r="F420" s="215" t="s">
        <v>660</v>
      </c>
      <c r="G420" s="216" t="s">
        <v>661</v>
      </c>
      <c r="H420" s="275"/>
      <c r="I420" s="218"/>
      <c r="J420" s="219">
        <f>ROUND(I420*H420,2)</f>
        <v>0</v>
      </c>
      <c r="K420" s="215" t="s">
        <v>150</v>
      </c>
      <c r="L420" s="45"/>
      <c r="M420" s="220" t="s">
        <v>28</v>
      </c>
      <c r="N420" s="221" t="s">
        <v>47</v>
      </c>
      <c r="O420" s="85"/>
      <c r="P420" s="222">
        <f>O420*H420</f>
        <v>0</v>
      </c>
      <c r="Q420" s="222">
        <v>0</v>
      </c>
      <c r="R420" s="222">
        <f>Q420*H420</f>
        <v>0</v>
      </c>
      <c r="S420" s="222">
        <v>0</v>
      </c>
      <c r="T420" s="223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24" t="s">
        <v>220</v>
      </c>
      <c r="AT420" s="224" t="s">
        <v>146</v>
      </c>
      <c r="AU420" s="224" t="s">
        <v>88</v>
      </c>
      <c r="AY420" s="18" t="s">
        <v>144</v>
      </c>
      <c r="BE420" s="225">
        <f>IF(N420="základní",J420,0)</f>
        <v>0</v>
      </c>
      <c r="BF420" s="225">
        <f>IF(N420="snížená",J420,0)</f>
        <v>0</v>
      </c>
      <c r="BG420" s="225">
        <f>IF(N420="zákl. přenesená",J420,0)</f>
        <v>0</v>
      </c>
      <c r="BH420" s="225">
        <f>IF(N420="sníž. přenesená",J420,0)</f>
        <v>0</v>
      </c>
      <c r="BI420" s="225">
        <f>IF(N420="nulová",J420,0)</f>
        <v>0</v>
      </c>
      <c r="BJ420" s="18" t="s">
        <v>88</v>
      </c>
      <c r="BK420" s="225">
        <f>ROUND(I420*H420,2)</f>
        <v>0</v>
      </c>
      <c r="BL420" s="18" t="s">
        <v>220</v>
      </c>
      <c r="BM420" s="224" t="s">
        <v>662</v>
      </c>
    </row>
    <row r="421" s="2" customFormat="1">
      <c r="A421" s="39"/>
      <c r="B421" s="40"/>
      <c r="C421" s="41"/>
      <c r="D421" s="226" t="s">
        <v>153</v>
      </c>
      <c r="E421" s="41"/>
      <c r="F421" s="227" t="s">
        <v>663</v>
      </c>
      <c r="G421" s="41"/>
      <c r="H421" s="41"/>
      <c r="I421" s="228"/>
      <c r="J421" s="41"/>
      <c r="K421" s="41"/>
      <c r="L421" s="45"/>
      <c r="M421" s="229"/>
      <c r="N421" s="230"/>
      <c r="O421" s="85"/>
      <c r="P421" s="85"/>
      <c r="Q421" s="85"/>
      <c r="R421" s="85"/>
      <c r="S421" s="85"/>
      <c r="T421" s="86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153</v>
      </c>
      <c r="AU421" s="18" t="s">
        <v>88</v>
      </c>
    </row>
    <row r="422" s="12" customFormat="1" ht="22.8" customHeight="1">
      <c r="A422" s="12"/>
      <c r="B422" s="197"/>
      <c r="C422" s="198"/>
      <c r="D422" s="199" t="s">
        <v>74</v>
      </c>
      <c r="E422" s="211" t="s">
        <v>664</v>
      </c>
      <c r="F422" s="211" t="s">
        <v>665</v>
      </c>
      <c r="G422" s="198"/>
      <c r="H422" s="198"/>
      <c r="I422" s="201"/>
      <c r="J422" s="212">
        <f>BK422</f>
        <v>0</v>
      </c>
      <c r="K422" s="198"/>
      <c r="L422" s="203"/>
      <c r="M422" s="204"/>
      <c r="N422" s="205"/>
      <c r="O422" s="205"/>
      <c r="P422" s="206">
        <f>SUM(P423:P454)</f>
        <v>0</v>
      </c>
      <c r="Q422" s="205"/>
      <c r="R422" s="206">
        <f>SUM(R423:R454)</f>
        <v>0.95784404400000001</v>
      </c>
      <c r="S422" s="205"/>
      <c r="T422" s="207">
        <f>SUM(T423:T454)</f>
        <v>1.9082000000000001</v>
      </c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R422" s="208" t="s">
        <v>88</v>
      </c>
      <c r="AT422" s="209" t="s">
        <v>74</v>
      </c>
      <c r="AU422" s="209" t="s">
        <v>82</v>
      </c>
      <c r="AY422" s="208" t="s">
        <v>144</v>
      </c>
      <c r="BK422" s="210">
        <f>SUM(BK423:BK454)</f>
        <v>0</v>
      </c>
    </row>
    <row r="423" s="2" customFormat="1" ht="24.15" customHeight="1">
      <c r="A423" s="39"/>
      <c r="B423" s="40"/>
      <c r="C423" s="213" t="s">
        <v>666</v>
      </c>
      <c r="D423" s="213" t="s">
        <v>146</v>
      </c>
      <c r="E423" s="214" t="s">
        <v>667</v>
      </c>
      <c r="F423" s="215" t="s">
        <v>668</v>
      </c>
      <c r="G423" s="216" t="s">
        <v>232</v>
      </c>
      <c r="H423" s="217">
        <v>12.66</v>
      </c>
      <c r="I423" s="218"/>
      <c r="J423" s="219">
        <f>ROUND(I423*H423,2)</f>
        <v>0</v>
      </c>
      <c r="K423" s="215" t="s">
        <v>150</v>
      </c>
      <c r="L423" s="45"/>
      <c r="M423" s="220" t="s">
        <v>28</v>
      </c>
      <c r="N423" s="221" t="s">
        <v>47</v>
      </c>
      <c r="O423" s="85"/>
      <c r="P423" s="222">
        <f>O423*H423</f>
        <v>0</v>
      </c>
      <c r="Q423" s="222">
        <v>0</v>
      </c>
      <c r="R423" s="222">
        <f>Q423*H423</f>
        <v>0</v>
      </c>
      <c r="S423" s="222">
        <v>0</v>
      </c>
      <c r="T423" s="223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24" t="s">
        <v>220</v>
      </c>
      <c r="AT423" s="224" t="s">
        <v>146</v>
      </c>
      <c r="AU423" s="224" t="s">
        <v>88</v>
      </c>
      <c r="AY423" s="18" t="s">
        <v>144</v>
      </c>
      <c r="BE423" s="225">
        <f>IF(N423="základní",J423,0)</f>
        <v>0</v>
      </c>
      <c r="BF423" s="225">
        <f>IF(N423="snížená",J423,0)</f>
        <v>0</v>
      </c>
      <c r="BG423" s="225">
        <f>IF(N423="zákl. přenesená",J423,0)</f>
        <v>0</v>
      </c>
      <c r="BH423" s="225">
        <f>IF(N423="sníž. přenesená",J423,0)</f>
        <v>0</v>
      </c>
      <c r="BI423" s="225">
        <f>IF(N423="nulová",J423,0)</f>
        <v>0</v>
      </c>
      <c r="BJ423" s="18" t="s">
        <v>88</v>
      </c>
      <c r="BK423" s="225">
        <f>ROUND(I423*H423,2)</f>
        <v>0</v>
      </c>
      <c r="BL423" s="18" t="s">
        <v>220</v>
      </c>
      <c r="BM423" s="224" t="s">
        <v>669</v>
      </c>
    </row>
    <row r="424" s="2" customFormat="1">
      <c r="A424" s="39"/>
      <c r="B424" s="40"/>
      <c r="C424" s="41"/>
      <c r="D424" s="226" t="s">
        <v>153</v>
      </c>
      <c r="E424" s="41"/>
      <c r="F424" s="227" t="s">
        <v>670</v>
      </c>
      <c r="G424" s="41"/>
      <c r="H424" s="41"/>
      <c r="I424" s="228"/>
      <c r="J424" s="41"/>
      <c r="K424" s="41"/>
      <c r="L424" s="45"/>
      <c r="M424" s="229"/>
      <c r="N424" s="230"/>
      <c r="O424" s="85"/>
      <c r="P424" s="85"/>
      <c r="Q424" s="85"/>
      <c r="R424" s="85"/>
      <c r="S424" s="85"/>
      <c r="T424" s="86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18" t="s">
        <v>153</v>
      </c>
      <c r="AU424" s="18" t="s">
        <v>88</v>
      </c>
    </row>
    <row r="425" s="13" customFormat="1">
      <c r="A425" s="13"/>
      <c r="B425" s="231"/>
      <c r="C425" s="232"/>
      <c r="D425" s="233" t="s">
        <v>155</v>
      </c>
      <c r="E425" s="234" t="s">
        <v>28</v>
      </c>
      <c r="F425" s="235" t="s">
        <v>156</v>
      </c>
      <c r="G425" s="232"/>
      <c r="H425" s="234" t="s">
        <v>28</v>
      </c>
      <c r="I425" s="236"/>
      <c r="J425" s="232"/>
      <c r="K425" s="232"/>
      <c r="L425" s="237"/>
      <c r="M425" s="238"/>
      <c r="N425" s="239"/>
      <c r="O425" s="239"/>
      <c r="P425" s="239"/>
      <c r="Q425" s="239"/>
      <c r="R425" s="239"/>
      <c r="S425" s="239"/>
      <c r="T425" s="240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1" t="s">
        <v>155</v>
      </c>
      <c r="AU425" s="241" t="s">
        <v>88</v>
      </c>
      <c r="AV425" s="13" t="s">
        <v>82</v>
      </c>
      <c r="AW425" s="13" t="s">
        <v>35</v>
      </c>
      <c r="AX425" s="13" t="s">
        <v>75</v>
      </c>
      <c r="AY425" s="241" t="s">
        <v>144</v>
      </c>
    </row>
    <row r="426" s="14" customFormat="1">
      <c r="A426" s="14"/>
      <c r="B426" s="242"/>
      <c r="C426" s="243"/>
      <c r="D426" s="233" t="s">
        <v>155</v>
      </c>
      <c r="E426" s="244" t="s">
        <v>28</v>
      </c>
      <c r="F426" s="245" t="s">
        <v>671</v>
      </c>
      <c r="G426" s="243"/>
      <c r="H426" s="246">
        <v>12.66</v>
      </c>
      <c r="I426" s="247"/>
      <c r="J426" s="243"/>
      <c r="K426" s="243"/>
      <c r="L426" s="248"/>
      <c r="M426" s="249"/>
      <c r="N426" s="250"/>
      <c r="O426" s="250"/>
      <c r="P426" s="250"/>
      <c r="Q426" s="250"/>
      <c r="R426" s="250"/>
      <c r="S426" s="250"/>
      <c r="T426" s="251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2" t="s">
        <v>155</v>
      </c>
      <c r="AU426" s="252" t="s">
        <v>88</v>
      </c>
      <c r="AV426" s="14" t="s">
        <v>88</v>
      </c>
      <c r="AW426" s="14" t="s">
        <v>35</v>
      </c>
      <c r="AX426" s="14" t="s">
        <v>82</v>
      </c>
      <c r="AY426" s="252" t="s">
        <v>144</v>
      </c>
    </row>
    <row r="427" s="2" customFormat="1" ht="16.5" customHeight="1">
      <c r="A427" s="39"/>
      <c r="B427" s="40"/>
      <c r="C427" s="253" t="s">
        <v>672</v>
      </c>
      <c r="D427" s="253" t="s">
        <v>158</v>
      </c>
      <c r="E427" s="254" t="s">
        <v>673</v>
      </c>
      <c r="F427" s="255" t="s">
        <v>674</v>
      </c>
      <c r="G427" s="256" t="s">
        <v>232</v>
      </c>
      <c r="H427" s="257">
        <v>27.852</v>
      </c>
      <c r="I427" s="258"/>
      <c r="J427" s="259">
        <f>ROUND(I427*H427,2)</f>
        <v>0</v>
      </c>
      <c r="K427" s="255" t="s">
        <v>150</v>
      </c>
      <c r="L427" s="260"/>
      <c r="M427" s="261" t="s">
        <v>28</v>
      </c>
      <c r="N427" s="262" t="s">
        <v>47</v>
      </c>
      <c r="O427" s="85"/>
      <c r="P427" s="222">
        <f>O427*H427</f>
        <v>0</v>
      </c>
      <c r="Q427" s="222">
        <v>0.0033300000000000001</v>
      </c>
      <c r="R427" s="222">
        <f>Q427*H427</f>
        <v>0.092747160000000009</v>
      </c>
      <c r="S427" s="222">
        <v>0</v>
      </c>
      <c r="T427" s="223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24" t="s">
        <v>332</v>
      </c>
      <c r="AT427" s="224" t="s">
        <v>158</v>
      </c>
      <c r="AU427" s="224" t="s">
        <v>88</v>
      </c>
      <c r="AY427" s="18" t="s">
        <v>144</v>
      </c>
      <c r="BE427" s="225">
        <f>IF(N427="základní",J427,0)</f>
        <v>0</v>
      </c>
      <c r="BF427" s="225">
        <f>IF(N427="snížená",J427,0)</f>
        <v>0</v>
      </c>
      <c r="BG427" s="225">
        <f>IF(N427="zákl. přenesená",J427,0)</f>
        <v>0</v>
      </c>
      <c r="BH427" s="225">
        <f>IF(N427="sníž. přenesená",J427,0)</f>
        <v>0</v>
      </c>
      <c r="BI427" s="225">
        <f>IF(N427="nulová",J427,0)</f>
        <v>0</v>
      </c>
      <c r="BJ427" s="18" t="s">
        <v>88</v>
      </c>
      <c r="BK427" s="225">
        <f>ROUND(I427*H427,2)</f>
        <v>0</v>
      </c>
      <c r="BL427" s="18" t="s">
        <v>220</v>
      </c>
      <c r="BM427" s="224" t="s">
        <v>675</v>
      </c>
    </row>
    <row r="428" s="14" customFormat="1">
      <c r="A428" s="14"/>
      <c r="B428" s="242"/>
      <c r="C428" s="243"/>
      <c r="D428" s="233" t="s">
        <v>155</v>
      </c>
      <c r="E428" s="243"/>
      <c r="F428" s="245" t="s">
        <v>676</v>
      </c>
      <c r="G428" s="243"/>
      <c r="H428" s="246">
        <v>27.852</v>
      </c>
      <c r="I428" s="247"/>
      <c r="J428" s="243"/>
      <c r="K428" s="243"/>
      <c r="L428" s="248"/>
      <c r="M428" s="249"/>
      <c r="N428" s="250"/>
      <c r="O428" s="250"/>
      <c r="P428" s="250"/>
      <c r="Q428" s="250"/>
      <c r="R428" s="250"/>
      <c r="S428" s="250"/>
      <c r="T428" s="251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52" t="s">
        <v>155</v>
      </c>
      <c r="AU428" s="252" t="s">
        <v>88</v>
      </c>
      <c r="AV428" s="14" t="s">
        <v>88</v>
      </c>
      <c r="AW428" s="14" t="s">
        <v>4</v>
      </c>
      <c r="AX428" s="14" t="s">
        <v>82</v>
      </c>
      <c r="AY428" s="252" t="s">
        <v>144</v>
      </c>
    </row>
    <row r="429" s="2" customFormat="1" ht="24.15" customHeight="1">
      <c r="A429" s="39"/>
      <c r="B429" s="40"/>
      <c r="C429" s="213" t="s">
        <v>677</v>
      </c>
      <c r="D429" s="213" t="s">
        <v>146</v>
      </c>
      <c r="E429" s="214" t="s">
        <v>678</v>
      </c>
      <c r="F429" s="215" t="s">
        <v>679</v>
      </c>
      <c r="G429" s="216" t="s">
        <v>232</v>
      </c>
      <c r="H429" s="217">
        <v>131.59999999999999</v>
      </c>
      <c r="I429" s="218"/>
      <c r="J429" s="219">
        <f>ROUND(I429*H429,2)</f>
        <v>0</v>
      </c>
      <c r="K429" s="215" t="s">
        <v>150</v>
      </c>
      <c r="L429" s="45"/>
      <c r="M429" s="220" t="s">
        <v>28</v>
      </c>
      <c r="N429" s="221" t="s">
        <v>47</v>
      </c>
      <c r="O429" s="85"/>
      <c r="P429" s="222">
        <f>O429*H429</f>
        <v>0</v>
      </c>
      <c r="Q429" s="222">
        <v>0</v>
      </c>
      <c r="R429" s="222">
        <f>Q429*H429</f>
        <v>0</v>
      </c>
      <c r="S429" s="222">
        <v>0.014500000000000001</v>
      </c>
      <c r="T429" s="223">
        <f>S429*H429</f>
        <v>1.9082000000000001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24" t="s">
        <v>220</v>
      </c>
      <c r="AT429" s="224" t="s">
        <v>146</v>
      </c>
      <c r="AU429" s="224" t="s">
        <v>88</v>
      </c>
      <c r="AY429" s="18" t="s">
        <v>144</v>
      </c>
      <c r="BE429" s="225">
        <f>IF(N429="základní",J429,0)</f>
        <v>0</v>
      </c>
      <c r="BF429" s="225">
        <f>IF(N429="snížená",J429,0)</f>
        <v>0</v>
      </c>
      <c r="BG429" s="225">
        <f>IF(N429="zákl. přenesená",J429,0)</f>
        <v>0</v>
      </c>
      <c r="BH429" s="225">
        <f>IF(N429="sníž. přenesená",J429,0)</f>
        <v>0</v>
      </c>
      <c r="BI429" s="225">
        <f>IF(N429="nulová",J429,0)</f>
        <v>0</v>
      </c>
      <c r="BJ429" s="18" t="s">
        <v>88</v>
      </c>
      <c r="BK429" s="225">
        <f>ROUND(I429*H429,2)</f>
        <v>0</v>
      </c>
      <c r="BL429" s="18" t="s">
        <v>220</v>
      </c>
      <c r="BM429" s="224" t="s">
        <v>680</v>
      </c>
    </row>
    <row r="430" s="2" customFormat="1">
      <c r="A430" s="39"/>
      <c r="B430" s="40"/>
      <c r="C430" s="41"/>
      <c r="D430" s="226" t="s">
        <v>153</v>
      </c>
      <c r="E430" s="41"/>
      <c r="F430" s="227" t="s">
        <v>681</v>
      </c>
      <c r="G430" s="41"/>
      <c r="H430" s="41"/>
      <c r="I430" s="228"/>
      <c r="J430" s="41"/>
      <c r="K430" s="41"/>
      <c r="L430" s="45"/>
      <c r="M430" s="229"/>
      <c r="N430" s="230"/>
      <c r="O430" s="85"/>
      <c r="P430" s="85"/>
      <c r="Q430" s="85"/>
      <c r="R430" s="85"/>
      <c r="S430" s="85"/>
      <c r="T430" s="86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T430" s="18" t="s">
        <v>153</v>
      </c>
      <c r="AU430" s="18" t="s">
        <v>88</v>
      </c>
    </row>
    <row r="431" s="13" customFormat="1">
      <c r="A431" s="13"/>
      <c r="B431" s="231"/>
      <c r="C431" s="232"/>
      <c r="D431" s="233" t="s">
        <v>155</v>
      </c>
      <c r="E431" s="234" t="s">
        <v>28</v>
      </c>
      <c r="F431" s="235" t="s">
        <v>433</v>
      </c>
      <c r="G431" s="232"/>
      <c r="H431" s="234" t="s">
        <v>28</v>
      </c>
      <c r="I431" s="236"/>
      <c r="J431" s="232"/>
      <c r="K431" s="232"/>
      <c r="L431" s="237"/>
      <c r="M431" s="238"/>
      <c r="N431" s="239"/>
      <c r="O431" s="239"/>
      <c r="P431" s="239"/>
      <c r="Q431" s="239"/>
      <c r="R431" s="239"/>
      <c r="S431" s="239"/>
      <c r="T431" s="240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1" t="s">
        <v>155</v>
      </c>
      <c r="AU431" s="241" t="s">
        <v>88</v>
      </c>
      <c r="AV431" s="13" t="s">
        <v>82</v>
      </c>
      <c r="AW431" s="13" t="s">
        <v>35</v>
      </c>
      <c r="AX431" s="13" t="s">
        <v>75</v>
      </c>
      <c r="AY431" s="241" t="s">
        <v>144</v>
      </c>
    </row>
    <row r="432" s="14" customFormat="1">
      <c r="A432" s="14"/>
      <c r="B432" s="242"/>
      <c r="C432" s="243"/>
      <c r="D432" s="233" t="s">
        <v>155</v>
      </c>
      <c r="E432" s="244" t="s">
        <v>28</v>
      </c>
      <c r="F432" s="245" t="s">
        <v>330</v>
      </c>
      <c r="G432" s="243"/>
      <c r="H432" s="246">
        <v>131.59999999999999</v>
      </c>
      <c r="I432" s="247"/>
      <c r="J432" s="243"/>
      <c r="K432" s="243"/>
      <c r="L432" s="248"/>
      <c r="M432" s="249"/>
      <c r="N432" s="250"/>
      <c r="O432" s="250"/>
      <c r="P432" s="250"/>
      <c r="Q432" s="250"/>
      <c r="R432" s="250"/>
      <c r="S432" s="250"/>
      <c r="T432" s="251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52" t="s">
        <v>155</v>
      </c>
      <c r="AU432" s="252" t="s">
        <v>88</v>
      </c>
      <c r="AV432" s="14" t="s">
        <v>88</v>
      </c>
      <c r="AW432" s="14" t="s">
        <v>35</v>
      </c>
      <c r="AX432" s="14" t="s">
        <v>82</v>
      </c>
      <c r="AY432" s="252" t="s">
        <v>144</v>
      </c>
    </row>
    <row r="433" s="2" customFormat="1" ht="24.15" customHeight="1">
      <c r="A433" s="39"/>
      <c r="B433" s="40"/>
      <c r="C433" s="213" t="s">
        <v>682</v>
      </c>
      <c r="D433" s="213" t="s">
        <v>146</v>
      </c>
      <c r="E433" s="214" t="s">
        <v>683</v>
      </c>
      <c r="F433" s="215" t="s">
        <v>684</v>
      </c>
      <c r="G433" s="216" t="s">
        <v>232</v>
      </c>
      <c r="H433" s="217">
        <v>155.12000000000001</v>
      </c>
      <c r="I433" s="218"/>
      <c r="J433" s="219">
        <f>ROUND(I433*H433,2)</f>
        <v>0</v>
      </c>
      <c r="K433" s="215" t="s">
        <v>150</v>
      </c>
      <c r="L433" s="45"/>
      <c r="M433" s="220" t="s">
        <v>28</v>
      </c>
      <c r="N433" s="221" t="s">
        <v>47</v>
      </c>
      <c r="O433" s="85"/>
      <c r="P433" s="222">
        <f>O433*H433</f>
        <v>0</v>
      </c>
      <c r="Q433" s="222">
        <v>0.000121</v>
      </c>
      <c r="R433" s="222">
        <f>Q433*H433</f>
        <v>0.018769520000000001</v>
      </c>
      <c r="S433" s="222">
        <v>0</v>
      </c>
      <c r="T433" s="223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24" t="s">
        <v>220</v>
      </c>
      <c r="AT433" s="224" t="s">
        <v>146</v>
      </c>
      <c r="AU433" s="224" t="s">
        <v>88</v>
      </c>
      <c r="AY433" s="18" t="s">
        <v>144</v>
      </c>
      <c r="BE433" s="225">
        <f>IF(N433="základní",J433,0)</f>
        <v>0</v>
      </c>
      <c r="BF433" s="225">
        <f>IF(N433="snížená",J433,0)</f>
        <v>0</v>
      </c>
      <c r="BG433" s="225">
        <f>IF(N433="zákl. přenesená",J433,0)</f>
        <v>0</v>
      </c>
      <c r="BH433" s="225">
        <f>IF(N433="sníž. přenesená",J433,0)</f>
        <v>0</v>
      </c>
      <c r="BI433" s="225">
        <f>IF(N433="nulová",J433,0)</f>
        <v>0</v>
      </c>
      <c r="BJ433" s="18" t="s">
        <v>88</v>
      </c>
      <c r="BK433" s="225">
        <f>ROUND(I433*H433,2)</f>
        <v>0</v>
      </c>
      <c r="BL433" s="18" t="s">
        <v>220</v>
      </c>
      <c r="BM433" s="224" t="s">
        <v>685</v>
      </c>
    </row>
    <row r="434" s="2" customFormat="1">
      <c r="A434" s="39"/>
      <c r="B434" s="40"/>
      <c r="C434" s="41"/>
      <c r="D434" s="226" t="s">
        <v>153</v>
      </c>
      <c r="E434" s="41"/>
      <c r="F434" s="227" t="s">
        <v>686</v>
      </c>
      <c r="G434" s="41"/>
      <c r="H434" s="41"/>
      <c r="I434" s="228"/>
      <c r="J434" s="41"/>
      <c r="K434" s="41"/>
      <c r="L434" s="45"/>
      <c r="M434" s="229"/>
      <c r="N434" s="230"/>
      <c r="O434" s="85"/>
      <c r="P434" s="85"/>
      <c r="Q434" s="85"/>
      <c r="R434" s="85"/>
      <c r="S434" s="85"/>
      <c r="T434" s="86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T434" s="18" t="s">
        <v>153</v>
      </c>
      <c r="AU434" s="18" t="s">
        <v>88</v>
      </c>
    </row>
    <row r="435" s="13" customFormat="1">
      <c r="A435" s="13"/>
      <c r="B435" s="231"/>
      <c r="C435" s="232"/>
      <c r="D435" s="233" t="s">
        <v>155</v>
      </c>
      <c r="E435" s="234" t="s">
        <v>28</v>
      </c>
      <c r="F435" s="235" t="s">
        <v>257</v>
      </c>
      <c r="G435" s="232"/>
      <c r="H435" s="234" t="s">
        <v>28</v>
      </c>
      <c r="I435" s="236"/>
      <c r="J435" s="232"/>
      <c r="K435" s="232"/>
      <c r="L435" s="237"/>
      <c r="M435" s="238"/>
      <c r="N435" s="239"/>
      <c r="O435" s="239"/>
      <c r="P435" s="239"/>
      <c r="Q435" s="239"/>
      <c r="R435" s="239"/>
      <c r="S435" s="239"/>
      <c r="T435" s="240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1" t="s">
        <v>155</v>
      </c>
      <c r="AU435" s="241" t="s">
        <v>88</v>
      </c>
      <c r="AV435" s="13" t="s">
        <v>82</v>
      </c>
      <c r="AW435" s="13" t="s">
        <v>35</v>
      </c>
      <c r="AX435" s="13" t="s">
        <v>75</v>
      </c>
      <c r="AY435" s="241" t="s">
        <v>144</v>
      </c>
    </row>
    <row r="436" s="14" customFormat="1">
      <c r="A436" s="14"/>
      <c r="B436" s="242"/>
      <c r="C436" s="243"/>
      <c r="D436" s="233" t="s">
        <v>155</v>
      </c>
      <c r="E436" s="244" t="s">
        <v>28</v>
      </c>
      <c r="F436" s="245" t="s">
        <v>258</v>
      </c>
      <c r="G436" s="243"/>
      <c r="H436" s="246">
        <v>98.599999999999994</v>
      </c>
      <c r="I436" s="247"/>
      <c r="J436" s="243"/>
      <c r="K436" s="243"/>
      <c r="L436" s="248"/>
      <c r="M436" s="249"/>
      <c r="N436" s="250"/>
      <c r="O436" s="250"/>
      <c r="P436" s="250"/>
      <c r="Q436" s="250"/>
      <c r="R436" s="250"/>
      <c r="S436" s="250"/>
      <c r="T436" s="251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52" t="s">
        <v>155</v>
      </c>
      <c r="AU436" s="252" t="s">
        <v>88</v>
      </c>
      <c r="AV436" s="14" t="s">
        <v>88</v>
      </c>
      <c r="AW436" s="14" t="s">
        <v>35</v>
      </c>
      <c r="AX436" s="14" t="s">
        <v>75</v>
      </c>
      <c r="AY436" s="252" t="s">
        <v>144</v>
      </c>
    </row>
    <row r="437" s="14" customFormat="1">
      <c r="A437" s="14"/>
      <c r="B437" s="242"/>
      <c r="C437" s="243"/>
      <c r="D437" s="233" t="s">
        <v>155</v>
      </c>
      <c r="E437" s="244" t="s">
        <v>28</v>
      </c>
      <c r="F437" s="245" t="s">
        <v>259</v>
      </c>
      <c r="G437" s="243"/>
      <c r="H437" s="246">
        <v>48</v>
      </c>
      <c r="I437" s="247"/>
      <c r="J437" s="243"/>
      <c r="K437" s="243"/>
      <c r="L437" s="248"/>
      <c r="M437" s="249"/>
      <c r="N437" s="250"/>
      <c r="O437" s="250"/>
      <c r="P437" s="250"/>
      <c r="Q437" s="250"/>
      <c r="R437" s="250"/>
      <c r="S437" s="250"/>
      <c r="T437" s="251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2" t="s">
        <v>155</v>
      </c>
      <c r="AU437" s="252" t="s">
        <v>88</v>
      </c>
      <c r="AV437" s="14" t="s">
        <v>88</v>
      </c>
      <c r="AW437" s="14" t="s">
        <v>35</v>
      </c>
      <c r="AX437" s="14" t="s">
        <v>75</v>
      </c>
      <c r="AY437" s="252" t="s">
        <v>144</v>
      </c>
    </row>
    <row r="438" s="14" customFormat="1">
      <c r="A438" s="14"/>
      <c r="B438" s="242"/>
      <c r="C438" s="243"/>
      <c r="D438" s="233" t="s">
        <v>155</v>
      </c>
      <c r="E438" s="244" t="s">
        <v>28</v>
      </c>
      <c r="F438" s="245" t="s">
        <v>687</v>
      </c>
      <c r="G438" s="243"/>
      <c r="H438" s="246">
        <v>8.5199999999999996</v>
      </c>
      <c r="I438" s="247"/>
      <c r="J438" s="243"/>
      <c r="K438" s="243"/>
      <c r="L438" s="248"/>
      <c r="M438" s="249"/>
      <c r="N438" s="250"/>
      <c r="O438" s="250"/>
      <c r="P438" s="250"/>
      <c r="Q438" s="250"/>
      <c r="R438" s="250"/>
      <c r="S438" s="250"/>
      <c r="T438" s="251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2" t="s">
        <v>155</v>
      </c>
      <c r="AU438" s="252" t="s">
        <v>88</v>
      </c>
      <c r="AV438" s="14" t="s">
        <v>88</v>
      </c>
      <c r="AW438" s="14" t="s">
        <v>35</v>
      </c>
      <c r="AX438" s="14" t="s">
        <v>75</v>
      </c>
      <c r="AY438" s="252" t="s">
        <v>144</v>
      </c>
    </row>
    <row r="439" s="15" customFormat="1">
      <c r="A439" s="15"/>
      <c r="B439" s="263"/>
      <c r="C439" s="264"/>
      <c r="D439" s="233" t="s">
        <v>155</v>
      </c>
      <c r="E439" s="265" t="s">
        <v>28</v>
      </c>
      <c r="F439" s="266" t="s">
        <v>176</v>
      </c>
      <c r="G439" s="264"/>
      <c r="H439" s="267">
        <v>155.12000000000001</v>
      </c>
      <c r="I439" s="268"/>
      <c r="J439" s="264"/>
      <c r="K439" s="264"/>
      <c r="L439" s="269"/>
      <c r="M439" s="270"/>
      <c r="N439" s="271"/>
      <c r="O439" s="271"/>
      <c r="P439" s="271"/>
      <c r="Q439" s="271"/>
      <c r="R439" s="271"/>
      <c r="S439" s="271"/>
      <c r="T439" s="272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73" t="s">
        <v>155</v>
      </c>
      <c r="AU439" s="273" t="s">
        <v>88</v>
      </c>
      <c r="AV439" s="15" t="s">
        <v>151</v>
      </c>
      <c r="AW439" s="15" t="s">
        <v>35</v>
      </c>
      <c r="AX439" s="15" t="s">
        <v>82</v>
      </c>
      <c r="AY439" s="273" t="s">
        <v>144</v>
      </c>
    </row>
    <row r="440" s="2" customFormat="1" ht="21.75" customHeight="1">
      <c r="A440" s="39"/>
      <c r="B440" s="40"/>
      <c r="C440" s="253" t="s">
        <v>688</v>
      </c>
      <c r="D440" s="253" t="s">
        <v>158</v>
      </c>
      <c r="E440" s="254" t="s">
        <v>689</v>
      </c>
      <c r="F440" s="255" t="s">
        <v>690</v>
      </c>
      <c r="G440" s="256" t="s">
        <v>232</v>
      </c>
      <c r="H440" s="257">
        <v>162.87600000000001</v>
      </c>
      <c r="I440" s="258"/>
      <c r="J440" s="259">
        <f>ROUND(I440*H440,2)</f>
        <v>0</v>
      </c>
      <c r="K440" s="255" t="s">
        <v>150</v>
      </c>
      <c r="L440" s="260"/>
      <c r="M440" s="261" t="s">
        <v>28</v>
      </c>
      <c r="N440" s="262" t="s">
        <v>47</v>
      </c>
      <c r="O440" s="85"/>
      <c r="P440" s="222">
        <f>O440*H440</f>
        <v>0</v>
      </c>
      <c r="Q440" s="222">
        <v>0.0030000000000000001</v>
      </c>
      <c r="R440" s="222">
        <f>Q440*H440</f>
        <v>0.48862800000000001</v>
      </c>
      <c r="S440" s="222">
        <v>0</v>
      </c>
      <c r="T440" s="223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24" t="s">
        <v>332</v>
      </c>
      <c r="AT440" s="224" t="s">
        <v>158</v>
      </c>
      <c r="AU440" s="224" t="s">
        <v>88</v>
      </c>
      <c r="AY440" s="18" t="s">
        <v>144</v>
      </c>
      <c r="BE440" s="225">
        <f>IF(N440="základní",J440,0)</f>
        <v>0</v>
      </c>
      <c r="BF440" s="225">
        <f>IF(N440="snížená",J440,0)</f>
        <v>0</v>
      </c>
      <c r="BG440" s="225">
        <f>IF(N440="zákl. přenesená",J440,0)</f>
        <v>0</v>
      </c>
      <c r="BH440" s="225">
        <f>IF(N440="sníž. přenesená",J440,0)</f>
        <v>0</v>
      </c>
      <c r="BI440" s="225">
        <f>IF(N440="nulová",J440,0)</f>
        <v>0</v>
      </c>
      <c r="BJ440" s="18" t="s">
        <v>88</v>
      </c>
      <c r="BK440" s="225">
        <f>ROUND(I440*H440,2)</f>
        <v>0</v>
      </c>
      <c r="BL440" s="18" t="s">
        <v>220</v>
      </c>
      <c r="BM440" s="224" t="s">
        <v>691</v>
      </c>
    </row>
    <row r="441" s="14" customFormat="1">
      <c r="A441" s="14"/>
      <c r="B441" s="242"/>
      <c r="C441" s="243"/>
      <c r="D441" s="233" t="s">
        <v>155</v>
      </c>
      <c r="E441" s="243"/>
      <c r="F441" s="245" t="s">
        <v>692</v>
      </c>
      <c r="G441" s="243"/>
      <c r="H441" s="246">
        <v>162.87600000000001</v>
      </c>
      <c r="I441" s="247"/>
      <c r="J441" s="243"/>
      <c r="K441" s="243"/>
      <c r="L441" s="248"/>
      <c r="M441" s="249"/>
      <c r="N441" s="250"/>
      <c r="O441" s="250"/>
      <c r="P441" s="250"/>
      <c r="Q441" s="250"/>
      <c r="R441" s="250"/>
      <c r="S441" s="250"/>
      <c r="T441" s="251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2" t="s">
        <v>155</v>
      </c>
      <c r="AU441" s="252" t="s">
        <v>88</v>
      </c>
      <c r="AV441" s="14" t="s">
        <v>88</v>
      </c>
      <c r="AW441" s="14" t="s">
        <v>4</v>
      </c>
      <c r="AX441" s="14" t="s">
        <v>82</v>
      </c>
      <c r="AY441" s="252" t="s">
        <v>144</v>
      </c>
    </row>
    <row r="442" s="2" customFormat="1" ht="24.15" customHeight="1">
      <c r="A442" s="39"/>
      <c r="B442" s="40"/>
      <c r="C442" s="213" t="s">
        <v>693</v>
      </c>
      <c r="D442" s="213" t="s">
        <v>146</v>
      </c>
      <c r="E442" s="214" t="s">
        <v>694</v>
      </c>
      <c r="F442" s="215" t="s">
        <v>695</v>
      </c>
      <c r="G442" s="216" t="s">
        <v>232</v>
      </c>
      <c r="H442" s="217">
        <v>146.59999999999999</v>
      </c>
      <c r="I442" s="218"/>
      <c r="J442" s="219">
        <f>ROUND(I442*H442,2)</f>
        <v>0</v>
      </c>
      <c r="K442" s="215" t="s">
        <v>150</v>
      </c>
      <c r="L442" s="45"/>
      <c r="M442" s="220" t="s">
        <v>28</v>
      </c>
      <c r="N442" s="221" t="s">
        <v>47</v>
      </c>
      <c r="O442" s="85"/>
      <c r="P442" s="222">
        <f>O442*H442</f>
        <v>0</v>
      </c>
      <c r="Q442" s="222">
        <v>7.4040000000000003E-05</v>
      </c>
      <c r="R442" s="222">
        <f>Q442*H442</f>
        <v>0.010854264000000001</v>
      </c>
      <c r="S442" s="222">
        <v>0</v>
      </c>
      <c r="T442" s="223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24" t="s">
        <v>220</v>
      </c>
      <c r="AT442" s="224" t="s">
        <v>146</v>
      </c>
      <c r="AU442" s="224" t="s">
        <v>88</v>
      </c>
      <c r="AY442" s="18" t="s">
        <v>144</v>
      </c>
      <c r="BE442" s="225">
        <f>IF(N442="základní",J442,0)</f>
        <v>0</v>
      </c>
      <c r="BF442" s="225">
        <f>IF(N442="snížená",J442,0)</f>
        <v>0</v>
      </c>
      <c r="BG442" s="225">
        <f>IF(N442="zákl. přenesená",J442,0)</f>
        <v>0</v>
      </c>
      <c r="BH442" s="225">
        <f>IF(N442="sníž. přenesená",J442,0)</f>
        <v>0</v>
      </c>
      <c r="BI442" s="225">
        <f>IF(N442="nulová",J442,0)</f>
        <v>0</v>
      </c>
      <c r="BJ442" s="18" t="s">
        <v>88</v>
      </c>
      <c r="BK442" s="225">
        <f>ROUND(I442*H442,2)</f>
        <v>0</v>
      </c>
      <c r="BL442" s="18" t="s">
        <v>220</v>
      </c>
      <c r="BM442" s="224" t="s">
        <v>696</v>
      </c>
    </row>
    <row r="443" s="2" customFormat="1">
      <c r="A443" s="39"/>
      <c r="B443" s="40"/>
      <c r="C443" s="41"/>
      <c r="D443" s="226" t="s">
        <v>153</v>
      </c>
      <c r="E443" s="41"/>
      <c r="F443" s="227" t="s">
        <v>697</v>
      </c>
      <c r="G443" s="41"/>
      <c r="H443" s="41"/>
      <c r="I443" s="228"/>
      <c r="J443" s="41"/>
      <c r="K443" s="41"/>
      <c r="L443" s="45"/>
      <c r="M443" s="229"/>
      <c r="N443" s="230"/>
      <c r="O443" s="85"/>
      <c r="P443" s="85"/>
      <c r="Q443" s="85"/>
      <c r="R443" s="85"/>
      <c r="S443" s="85"/>
      <c r="T443" s="86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18" t="s">
        <v>153</v>
      </c>
      <c r="AU443" s="18" t="s">
        <v>88</v>
      </c>
    </row>
    <row r="444" s="13" customFormat="1">
      <c r="A444" s="13"/>
      <c r="B444" s="231"/>
      <c r="C444" s="232"/>
      <c r="D444" s="233" t="s">
        <v>155</v>
      </c>
      <c r="E444" s="234" t="s">
        <v>28</v>
      </c>
      <c r="F444" s="235" t="s">
        <v>257</v>
      </c>
      <c r="G444" s="232"/>
      <c r="H444" s="234" t="s">
        <v>28</v>
      </c>
      <c r="I444" s="236"/>
      <c r="J444" s="232"/>
      <c r="K444" s="232"/>
      <c r="L444" s="237"/>
      <c r="M444" s="238"/>
      <c r="N444" s="239"/>
      <c r="O444" s="239"/>
      <c r="P444" s="239"/>
      <c r="Q444" s="239"/>
      <c r="R444" s="239"/>
      <c r="S444" s="239"/>
      <c r="T444" s="240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1" t="s">
        <v>155</v>
      </c>
      <c r="AU444" s="241" t="s">
        <v>88</v>
      </c>
      <c r="AV444" s="13" t="s">
        <v>82</v>
      </c>
      <c r="AW444" s="13" t="s">
        <v>35</v>
      </c>
      <c r="AX444" s="13" t="s">
        <v>75</v>
      </c>
      <c r="AY444" s="241" t="s">
        <v>144</v>
      </c>
    </row>
    <row r="445" s="14" customFormat="1">
      <c r="A445" s="14"/>
      <c r="B445" s="242"/>
      <c r="C445" s="243"/>
      <c r="D445" s="233" t="s">
        <v>155</v>
      </c>
      <c r="E445" s="244" t="s">
        <v>28</v>
      </c>
      <c r="F445" s="245" t="s">
        <v>258</v>
      </c>
      <c r="G445" s="243"/>
      <c r="H445" s="246">
        <v>98.599999999999994</v>
      </c>
      <c r="I445" s="247"/>
      <c r="J445" s="243"/>
      <c r="K445" s="243"/>
      <c r="L445" s="248"/>
      <c r="M445" s="249"/>
      <c r="N445" s="250"/>
      <c r="O445" s="250"/>
      <c r="P445" s="250"/>
      <c r="Q445" s="250"/>
      <c r="R445" s="250"/>
      <c r="S445" s="250"/>
      <c r="T445" s="251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52" t="s">
        <v>155</v>
      </c>
      <c r="AU445" s="252" t="s">
        <v>88</v>
      </c>
      <c r="AV445" s="14" t="s">
        <v>88</v>
      </c>
      <c r="AW445" s="14" t="s">
        <v>35</v>
      </c>
      <c r="AX445" s="14" t="s">
        <v>75</v>
      </c>
      <c r="AY445" s="252" t="s">
        <v>144</v>
      </c>
    </row>
    <row r="446" s="14" customFormat="1">
      <c r="A446" s="14"/>
      <c r="B446" s="242"/>
      <c r="C446" s="243"/>
      <c r="D446" s="233" t="s">
        <v>155</v>
      </c>
      <c r="E446" s="244" t="s">
        <v>28</v>
      </c>
      <c r="F446" s="245" t="s">
        <v>259</v>
      </c>
      <c r="G446" s="243"/>
      <c r="H446" s="246">
        <v>48</v>
      </c>
      <c r="I446" s="247"/>
      <c r="J446" s="243"/>
      <c r="K446" s="243"/>
      <c r="L446" s="248"/>
      <c r="M446" s="249"/>
      <c r="N446" s="250"/>
      <c r="O446" s="250"/>
      <c r="P446" s="250"/>
      <c r="Q446" s="250"/>
      <c r="R446" s="250"/>
      <c r="S446" s="250"/>
      <c r="T446" s="251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52" t="s">
        <v>155</v>
      </c>
      <c r="AU446" s="252" t="s">
        <v>88</v>
      </c>
      <c r="AV446" s="14" t="s">
        <v>88</v>
      </c>
      <c r="AW446" s="14" t="s">
        <v>35</v>
      </c>
      <c r="AX446" s="14" t="s">
        <v>75</v>
      </c>
      <c r="AY446" s="252" t="s">
        <v>144</v>
      </c>
    </row>
    <row r="447" s="15" customFormat="1">
      <c r="A447" s="15"/>
      <c r="B447" s="263"/>
      <c r="C447" s="264"/>
      <c r="D447" s="233" t="s">
        <v>155</v>
      </c>
      <c r="E447" s="265" t="s">
        <v>28</v>
      </c>
      <c r="F447" s="266" t="s">
        <v>176</v>
      </c>
      <c r="G447" s="264"/>
      <c r="H447" s="267">
        <v>146.59999999999999</v>
      </c>
      <c r="I447" s="268"/>
      <c r="J447" s="264"/>
      <c r="K447" s="264"/>
      <c r="L447" s="269"/>
      <c r="M447" s="270"/>
      <c r="N447" s="271"/>
      <c r="O447" s="271"/>
      <c r="P447" s="271"/>
      <c r="Q447" s="271"/>
      <c r="R447" s="271"/>
      <c r="S447" s="271"/>
      <c r="T447" s="272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73" t="s">
        <v>155</v>
      </c>
      <c r="AU447" s="273" t="s">
        <v>88</v>
      </c>
      <c r="AV447" s="15" t="s">
        <v>151</v>
      </c>
      <c r="AW447" s="15" t="s">
        <v>35</v>
      </c>
      <c r="AX447" s="15" t="s">
        <v>82</v>
      </c>
      <c r="AY447" s="273" t="s">
        <v>144</v>
      </c>
    </row>
    <row r="448" s="2" customFormat="1" ht="24.15" customHeight="1">
      <c r="A448" s="39"/>
      <c r="B448" s="40"/>
      <c r="C448" s="213" t="s">
        <v>698</v>
      </c>
      <c r="D448" s="213" t="s">
        <v>146</v>
      </c>
      <c r="E448" s="214" t="s">
        <v>699</v>
      </c>
      <c r="F448" s="215" t="s">
        <v>700</v>
      </c>
      <c r="G448" s="216" t="s">
        <v>232</v>
      </c>
      <c r="H448" s="217">
        <v>146.59999999999999</v>
      </c>
      <c r="I448" s="218"/>
      <c r="J448" s="219">
        <f>ROUND(I448*H448,2)</f>
        <v>0</v>
      </c>
      <c r="K448" s="215" t="s">
        <v>150</v>
      </c>
      <c r="L448" s="45"/>
      <c r="M448" s="220" t="s">
        <v>28</v>
      </c>
      <c r="N448" s="221" t="s">
        <v>47</v>
      </c>
      <c r="O448" s="85"/>
      <c r="P448" s="222">
        <f>O448*H448</f>
        <v>0</v>
      </c>
      <c r="Q448" s="222">
        <v>0.00012349999999999999</v>
      </c>
      <c r="R448" s="222">
        <f>Q448*H448</f>
        <v>0.018105099999999999</v>
      </c>
      <c r="S448" s="222">
        <v>0</v>
      </c>
      <c r="T448" s="223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24" t="s">
        <v>220</v>
      </c>
      <c r="AT448" s="224" t="s">
        <v>146</v>
      </c>
      <c r="AU448" s="224" t="s">
        <v>88</v>
      </c>
      <c r="AY448" s="18" t="s">
        <v>144</v>
      </c>
      <c r="BE448" s="225">
        <f>IF(N448="základní",J448,0)</f>
        <v>0</v>
      </c>
      <c r="BF448" s="225">
        <f>IF(N448="snížená",J448,0)</f>
        <v>0</v>
      </c>
      <c r="BG448" s="225">
        <f>IF(N448="zákl. přenesená",J448,0)</f>
        <v>0</v>
      </c>
      <c r="BH448" s="225">
        <f>IF(N448="sníž. přenesená",J448,0)</f>
        <v>0</v>
      </c>
      <c r="BI448" s="225">
        <f>IF(N448="nulová",J448,0)</f>
        <v>0</v>
      </c>
      <c r="BJ448" s="18" t="s">
        <v>88</v>
      </c>
      <c r="BK448" s="225">
        <f>ROUND(I448*H448,2)</f>
        <v>0</v>
      </c>
      <c r="BL448" s="18" t="s">
        <v>220</v>
      </c>
      <c r="BM448" s="224" t="s">
        <v>701</v>
      </c>
    </row>
    <row r="449" s="2" customFormat="1">
      <c r="A449" s="39"/>
      <c r="B449" s="40"/>
      <c r="C449" s="41"/>
      <c r="D449" s="226" t="s">
        <v>153</v>
      </c>
      <c r="E449" s="41"/>
      <c r="F449" s="227" t="s">
        <v>702</v>
      </c>
      <c r="G449" s="41"/>
      <c r="H449" s="41"/>
      <c r="I449" s="228"/>
      <c r="J449" s="41"/>
      <c r="K449" s="41"/>
      <c r="L449" s="45"/>
      <c r="M449" s="229"/>
      <c r="N449" s="230"/>
      <c r="O449" s="85"/>
      <c r="P449" s="85"/>
      <c r="Q449" s="85"/>
      <c r="R449" s="85"/>
      <c r="S449" s="85"/>
      <c r="T449" s="86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T449" s="18" t="s">
        <v>153</v>
      </c>
      <c r="AU449" s="18" t="s">
        <v>88</v>
      </c>
    </row>
    <row r="450" s="2" customFormat="1" ht="16.5" customHeight="1">
      <c r="A450" s="39"/>
      <c r="B450" s="40"/>
      <c r="C450" s="253" t="s">
        <v>703</v>
      </c>
      <c r="D450" s="253" t="s">
        <v>158</v>
      </c>
      <c r="E450" s="254" t="s">
        <v>704</v>
      </c>
      <c r="F450" s="255" t="s">
        <v>705</v>
      </c>
      <c r="G450" s="256" t="s">
        <v>161</v>
      </c>
      <c r="H450" s="257">
        <v>10.958</v>
      </c>
      <c r="I450" s="258"/>
      <c r="J450" s="259">
        <f>ROUND(I450*H450,2)</f>
        <v>0</v>
      </c>
      <c r="K450" s="255" t="s">
        <v>150</v>
      </c>
      <c r="L450" s="260"/>
      <c r="M450" s="261" t="s">
        <v>28</v>
      </c>
      <c r="N450" s="262" t="s">
        <v>47</v>
      </c>
      <c r="O450" s="85"/>
      <c r="P450" s="222">
        <f>O450*H450</f>
        <v>0</v>
      </c>
      <c r="Q450" s="222">
        <v>0.029999999999999999</v>
      </c>
      <c r="R450" s="222">
        <f>Q450*H450</f>
        <v>0.32873999999999998</v>
      </c>
      <c r="S450" s="222">
        <v>0</v>
      </c>
      <c r="T450" s="223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24" t="s">
        <v>332</v>
      </c>
      <c r="AT450" s="224" t="s">
        <v>158</v>
      </c>
      <c r="AU450" s="224" t="s">
        <v>88</v>
      </c>
      <c r="AY450" s="18" t="s">
        <v>144</v>
      </c>
      <c r="BE450" s="225">
        <f>IF(N450="základní",J450,0)</f>
        <v>0</v>
      </c>
      <c r="BF450" s="225">
        <f>IF(N450="snížená",J450,0)</f>
        <v>0</v>
      </c>
      <c r="BG450" s="225">
        <f>IF(N450="zákl. přenesená",J450,0)</f>
        <v>0</v>
      </c>
      <c r="BH450" s="225">
        <f>IF(N450="sníž. přenesená",J450,0)</f>
        <v>0</v>
      </c>
      <c r="BI450" s="225">
        <f>IF(N450="nulová",J450,0)</f>
        <v>0</v>
      </c>
      <c r="BJ450" s="18" t="s">
        <v>88</v>
      </c>
      <c r="BK450" s="225">
        <f>ROUND(I450*H450,2)</f>
        <v>0</v>
      </c>
      <c r="BL450" s="18" t="s">
        <v>220</v>
      </c>
      <c r="BM450" s="224" t="s">
        <v>706</v>
      </c>
    </row>
    <row r="451" s="14" customFormat="1">
      <c r="A451" s="14"/>
      <c r="B451" s="242"/>
      <c r="C451" s="243"/>
      <c r="D451" s="233" t="s">
        <v>155</v>
      </c>
      <c r="E451" s="244" t="s">
        <v>28</v>
      </c>
      <c r="F451" s="245" t="s">
        <v>707</v>
      </c>
      <c r="G451" s="243"/>
      <c r="H451" s="246">
        <v>9.5289999999999999</v>
      </c>
      <c r="I451" s="247"/>
      <c r="J451" s="243"/>
      <c r="K451" s="243"/>
      <c r="L451" s="248"/>
      <c r="M451" s="249"/>
      <c r="N451" s="250"/>
      <c r="O451" s="250"/>
      <c r="P451" s="250"/>
      <c r="Q451" s="250"/>
      <c r="R451" s="250"/>
      <c r="S451" s="250"/>
      <c r="T451" s="251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52" t="s">
        <v>155</v>
      </c>
      <c r="AU451" s="252" t="s">
        <v>88</v>
      </c>
      <c r="AV451" s="14" t="s">
        <v>88</v>
      </c>
      <c r="AW451" s="14" t="s">
        <v>35</v>
      </c>
      <c r="AX451" s="14" t="s">
        <v>82</v>
      </c>
      <c r="AY451" s="252" t="s">
        <v>144</v>
      </c>
    </row>
    <row r="452" s="14" customFormat="1">
      <c r="A452" s="14"/>
      <c r="B452" s="242"/>
      <c r="C452" s="243"/>
      <c r="D452" s="233" t="s">
        <v>155</v>
      </c>
      <c r="E452" s="243"/>
      <c r="F452" s="245" t="s">
        <v>708</v>
      </c>
      <c r="G452" s="243"/>
      <c r="H452" s="246">
        <v>10.958</v>
      </c>
      <c r="I452" s="247"/>
      <c r="J452" s="243"/>
      <c r="K452" s="243"/>
      <c r="L452" s="248"/>
      <c r="M452" s="249"/>
      <c r="N452" s="250"/>
      <c r="O452" s="250"/>
      <c r="P452" s="250"/>
      <c r="Q452" s="250"/>
      <c r="R452" s="250"/>
      <c r="S452" s="250"/>
      <c r="T452" s="251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2" t="s">
        <v>155</v>
      </c>
      <c r="AU452" s="252" t="s">
        <v>88</v>
      </c>
      <c r="AV452" s="14" t="s">
        <v>88</v>
      </c>
      <c r="AW452" s="14" t="s">
        <v>4</v>
      </c>
      <c r="AX452" s="14" t="s">
        <v>82</v>
      </c>
      <c r="AY452" s="252" t="s">
        <v>144</v>
      </c>
    </row>
    <row r="453" s="2" customFormat="1" ht="24.15" customHeight="1">
      <c r="A453" s="39"/>
      <c r="B453" s="40"/>
      <c r="C453" s="213" t="s">
        <v>709</v>
      </c>
      <c r="D453" s="213" t="s">
        <v>146</v>
      </c>
      <c r="E453" s="214" t="s">
        <v>710</v>
      </c>
      <c r="F453" s="215" t="s">
        <v>711</v>
      </c>
      <c r="G453" s="216" t="s">
        <v>661</v>
      </c>
      <c r="H453" s="275"/>
      <c r="I453" s="218"/>
      <c r="J453" s="219">
        <f>ROUND(I453*H453,2)</f>
        <v>0</v>
      </c>
      <c r="K453" s="215" t="s">
        <v>150</v>
      </c>
      <c r="L453" s="45"/>
      <c r="M453" s="220" t="s">
        <v>28</v>
      </c>
      <c r="N453" s="221" t="s">
        <v>47</v>
      </c>
      <c r="O453" s="85"/>
      <c r="P453" s="222">
        <f>O453*H453</f>
        <v>0</v>
      </c>
      <c r="Q453" s="222">
        <v>0</v>
      </c>
      <c r="R453" s="222">
        <f>Q453*H453</f>
        <v>0</v>
      </c>
      <c r="S453" s="222">
        <v>0</v>
      </c>
      <c r="T453" s="223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24" t="s">
        <v>220</v>
      </c>
      <c r="AT453" s="224" t="s">
        <v>146</v>
      </c>
      <c r="AU453" s="224" t="s">
        <v>88</v>
      </c>
      <c r="AY453" s="18" t="s">
        <v>144</v>
      </c>
      <c r="BE453" s="225">
        <f>IF(N453="základní",J453,0)</f>
        <v>0</v>
      </c>
      <c r="BF453" s="225">
        <f>IF(N453="snížená",J453,0)</f>
        <v>0</v>
      </c>
      <c r="BG453" s="225">
        <f>IF(N453="zákl. přenesená",J453,0)</f>
        <v>0</v>
      </c>
      <c r="BH453" s="225">
        <f>IF(N453="sníž. přenesená",J453,0)</f>
        <v>0</v>
      </c>
      <c r="BI453" s="225">
        <f>IF(N453="nulová",J453,0)</f>
        <v>0</v>
      </c>
      <c r="BJ453" s="18" t="s">
        <v>88</v>
      </c>
      <c r="BK453" s="225">
        <f>ROUND(I453*H453,2)</f>
        <v>0</v>
      </c>
      <c r="BL453" s="18" t="s">
        <v>220</v>
      </c>
      <c r="BM453" s="224" t="s">
        <v>712</v>
      </c>
    </row>
    <row r="454" s="2" customFormat="1">
      <c r="A454" s="39"/>
      <c r="B454" s="40"/>
      <c r="C454" s="41"/>
      <c r="D454" s="226" t="s">
        <v>153</v>
      </c>
      <c r="E454" s="41"/>
      <c r="F454" s="227" t="s">
        <v>713</v>
      </c>
      <c r="G454" s="41"/>
      <c r="H454" s="41"/>
      <c r="I454" s="228"/>
      <c r="J454" s="41"/>
      <c r="K454" s="41"/>
      <c r="L454" s="45"/>
      <c r="M454" s="229"/>
      <c r="N454" s="230"/>
      <c r="O454" s="85"/>
      <c r="P454" s="85"/>
      <c r="Q454" s="85"/>
      <c r="R454" s="85"/>
      <c r="S454" s="85"/>
      <c r="T454" s="86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T454" s="18" t="s">
        <v>153</v>
      </c>
      <c r="AU454" s="18" t="s">
        <v>88</v>
      </c>
    </row>
    <row r="455" s="12" customFormat="1" ht="22.8" customHeight="1">
      <c r="A455" s="12"/>
      <c r="B455" s="197"/>
      <c r="C455" s="198"/>
      <c r="D455" s="199" t="s">
        <v>74</v>
      </c>
      <c r="E455" s="211" t="s">
        <v>714</v>
      </c>
      <c r="F455" s="211" t="s">
        <v>715</v>
      </c>
      <c r="G455" s="198"/>
      <c r="H455" s="198"/>
      <c r="I455" s="201"/>
      <c r="J455" s="212">
        <f>BK455</f>
        <v>0</v>
      </c>
      <c r="K455" s="198"/>
      <c r="L455" s="203"/>
      <c r="M455" s="204"/>
      <c r="N455" s="205"/>
      <c r="O455" s="205"/>
      <c r="P455" s="206">
        <f>SUM(P456:P463)</f>
        <v>0</v>
      </c>
      <c r="Q455" s="205"/>
      <c r="R455" s="206">
        <f>SUM(R456:R463)</f>
        <v>0.0693</v>
      </c>
      <c r="S455" s="205"/>
      <c r="T455" s="207">
        <f>SUM(T456:T463)</f>
        <v>0</v>
      </c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R455" s="208" t="s">
        <v>88</v>
      </c>
      <c r="AT455" s="209" t="s">
        <v>74</v>
      </c>
      <c r="AU455" s="209" t="s">
        <v>82</v>
      </c>
      <c r="AY455" s="208" t="s">
        <v>144</v>
      </c>
      <c r="BK455" s="210">
        <f>SUM(BK456:BK463)</f>
        <v>0</v>
      </c>
    </row>
    <row r="456" s="2" customFormat="1" ht="24.15" customHeight="1">
      <c r="A456" s="39"/>
      <c r="B456" s="40"/>
      <c r="C456" s="213" t="s">
        <v>716</v>
      </c>
      <c r="D456" s="213" t="s">
        <v>146</v>
      </c>
      <c r="E456" s="214" t="s">
        <v>717</v>
      </c>
      <c r="F456" s="215" t="s">
        <v>718</v>
      </c>
      <c r="G456" s="216" t="s">
        <v>232</v>
      </c>
      <c r="H456" s="217">
        <v>12</v>
      </c>
      <c r="I456" s="218"/>
      <c r="J456" s="219">
        <f>ROUND(I456*H456,2)</f>
        <v>0</v>
      </c>
      <c r="K456" s="215" t="s">
        <v>150</v>
      </c>
      <c r="L456" s="45"/>
      <c r="M456" s="220" t="s">
        <v>28</v>
      </c>
      <c r="N456" s="221" t="s">
        <v>47</v>
      </c>
      <c r="O456" s="85"/>
      <c r="P456" s="222">
        <f>O456*H456</f>
        <v>0</v>
      </c>
      <c r="Q456" s="222">
        <v>0</v>
      </c>
      <c r="R456" s="222">
        <f>Q456*H456</f>
        <v>0</v>
      </c>
      <c r="S456" s="222">
        <v>0</v>
      </c>
      <c r="T456" s="223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24" t="s">
        <v>220</v>
      </c>
      <c r="AT456" s="224" t="s">
        <v>146</v>
      </c>
      <c r="AU456" s="224" t="s">
        <v>88</v>
      </c>
      <c r="AY456" s="18" t="s">
        <v>144</v>
      </c>
      <c r="BE456" s="225">
        <f>IF(N456="základní",J456,0)</f>
        <v>0</v>
      </c>
      <c r="BF456" s="225">
        <f>IF(N456="snížená",J456,0)</f>
        <v>0</v>
      </c>
      <c r="BG456" s="225">
        <f>IF(N456="zákl. přenesená",J456,0)</f>
        <v>0</v>
      </c>
      <c r="BH456" s="225">
        <f>IF(N456="sníž. přenesená",J456,0)</f>
        <v>0</v>
      </c>
      <c r="BI456" s="225">
        <f>IF(N456="nulová",J456,0)</f>
        <v>0</v>
      </c>
      <c r="BJ456" s="18" t="s">
        <v>88</v>
      </c>
      <c r="BK456" s="225">
        <f>ROUND(I456*H456,2)</f>
        <v>0</v>
      </c>
      <c r="BL456" s="18" t="s">
        <v>220</v>
      </c>
      <c r="BM456" s="224" t="s">
        <v>719</v>
      </c>
    </row>
    <row r="457" s="2" customFormat="1">
      <c r="A457" s="39"/>
      <c r="B457" s="40"/>
      <c r="C457" s="41"/>
      <c r="D457" s="226" t="s">
        <v>153</v>
      </c>
      <c r="E457" s="41"/>
      <c r="F457" s="227" t="s">
        <v>720</v>
      </c>
      <c r="G457" s="41"/>
      <c r="H457" s="41"/>
      <c r="I457" s="228"/>
      <c r="J457" s="41"/>
      <c r="K457" s="41"/>
      <c r="L457" s="45"/>
      <c r="M457" s="229"/>
      <c r="N457" s="230"/>
      <c r="O457" s="85"/>
      <c r="P457" s="85"/>
      <c r="Q457" s="85"/>
      <c r="R457" s="85"/>
      <c r="S457" s="85"/>
      <c r="T457" s="86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153</v>
      </c>
      <c r="AU457" s="18" t="s">
        <v>88</v>
      </c>
    </row>
    <row r="458" s="13" customFormat="1">
      <c r="A458" s="13"/>
      <c r="B458" s="231"/>
      <c r="C458" s="232"/>
      <c r="D458" s="233" t="s">
        <v>155</v>
      </c>
      <c r="E458" s="234" t="s">
        <v>28</v>
      </c>
      <c r="F458" s="235" t="s">
        <v>721</v>
      </c>
      <c r="G458" s="232"/>
      <c r="H458" s="234" t="s">
        <v>28</v>
      </c>
      <c r="I458" s="236"/>
      <c r="J458" s="232"/>
      <c r="K458" s="232"/>
      <c r="L458" s="237"/>
      <c r="M458" s="238"/>
      <c r="N458" s="239"/>
      <c r="O458" s="239"/>
      <c r="P458" s="239"/>
      <c r="Q458" s="239"/>
      <c r="R458" s="239"/>
      <c r="S458" s="239"/>
      <c r="T458" s="240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1" t="s">
        <v>155</v>
      </c>
      <c r="AU458" s="241" t="s">
        <v>88</v>
      </c>
      <c r="AV458" s="13" t="s">
        <v>82</v>
      </c>
      <c r="AW458" s="13" t="s">
        <v>35</v>
      </c>
      <c r="AX458" s="13" t="s">
        <v>75</v>
      </c>
      <c r="AY458" s="241" t="s">
        <v>144</v>
      </c>
    </row>
    <row r="459" s="14" customFormat="1">
      <c r="A459" s="14"/>
      <c r="B459" s="242"/>
      <c r="C459" s="243"/>
      <c r="D459" s="233" t="s">
        <v>155</v>
      </c>
      <c r="E459" s="244" t="s">
        <v>28</v>
      </c>
      <c r="F459" s="245" t="s">
        <v>722</v>
      </c>
      <c r="G459" s="243"/>
      <c r="H459" s="246">
        <v>12</v>
      </c>
      <c r="I459" s="247"/>
      <c r="J459" s="243"/>
      <c r="K459" s="243"/>
      <c r="L459" s="248"/>
      <c r="M459" s="249"/>
      <c r="N459" s="250"/>
      <c r="O459" s="250"/>
      <c r="P459" s="250"/>
      <c r="Q459" s="250"/>
      <c r="R459" s="250"/>
      <c r="S459" s="250"/>
      <c r="T459" s="251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2" t="s">
        <v>155</v>
      </c>
      <c r="AU459" s="252" t="s">
        <v>88</v>
      </c>
      <c r="AV459" s="14" t="s">
        <v>88</v>
      </c>
      <c r="AW459" s="14" t="s">
        <v>35</v>
      </c>
      <c r="AX459" s="14" t="s">
        <v>82</v>
      </c>
      <c r="AY459" s="252" t="s">
        <v>144</v>
      </c>
    </row>
    <row r="460" s="2" customFormat="1" ht="16.5" customHeight="1">
      <c r="A460" s="39"/>
      <c r="B460" s="40"/>
      <c r="C460" s="253" t="s">
        <v>723</v>
      </c>
      <c r="D460" s="253" t="s">
        <v>158</v>
      </c>
      <c r="E460" s="254" t="s">
        <v>724</v>
      </c>
      <c r="F460" s="255" t="s">
        <v>725</v>
      </c>
      <c r="G460" s="256" t="s">
        <v>232</v>
      </c>
      <c r="H460" s="257">
        <v>12.6</v>
      </c>
      <c r="I460" s="258"/>
      <c r="J460" s="259">
        <f>ROUND(I460*H460,2)</f>
        <v>0</v>
      </c>
      <c r="K460" s="255" t="s">
        <v>150</v>
      </c>
      <c r="L460" s="260"/>
      <c r="M460" s="261" t="s">
        <v>28</v>
      </c>
      <c r="N460" s="262" t="s">
        <v>47</v>
      </c>
      <c r="O460" s="85"/>
      <c r="P460" s="222">
        <f>O460*H460</f>
        <v>0</v>
      </c>
      <c r="Q460" s="222">
        <v>0.0054999999999999997</v>
      </c>
      <c r="R460" s="222">
        <f>Q460*H460</f>
        <v>0.0693</v>
      </c>
      <c r="S460" s="222">
        <v>0</v>
      </c>
      <c r="T460" s="223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24" t="s">
        <v>332</v>
      </c>
      <c r="AT460" s="224" t="s">
        <v>158</v>
      </c>
      <c r="AU460" s="224" t="s">
        <v>88</v>
      </c>
      <c r="AY460" s="18" t="s">
        <v>144</v>
      </c>
      <c r="BE460" s="225">
        <f>IF(N460="základní",J460,0)</f>
        <v>0</v>
      </c>
      <c r="BF460" s="225">
        <f>IF(N460="snížená",J460,0)</f>
        <v>0</v>
      </c>
      <c r="BG460" s="225">
        <f>IF(N460="zákl. přenesená",J460,0)</f>
        <v>0</v>
      </c>
      <c r="BH460" s="225">
        <f>IF(N460="sníž. přenesená",J460,0)</f>
        <v>0</v>
      </c>
      <c r="BI460" s="225">
        <f>IF(N460="nulová",J460,0)</f>
        <v>0</v>
      </c>
      <c r="BJ460" s="18" t="s">
        <v>88</v>
      </c>
      <c r="BK460" s="225">
        <f>ROUND(I460*H460,2)</f>
        <v>0</v>
      </c>
      <c r="BL460" s="18" t="s">
        <v>220</v>
      </c>
      <c r="BM460" s="224" t="s">
        <v>726</v>
      </c>
    </row>
    <row r="461" s="14" customFormat="1">
      <c r="A461" s="14"/>
      <c r="B461" s="242"/>
      <c r="C461" s="243"/>
      <c r="D461" s="233" t="s">
        <v>155</v>
      </c>
      <c r="E461" s="243"/>
      <c r="F461" s="245" t="s">
        <v>727</v>
      </c>
      <c r="G461" s="243"/>
      <c r="H461" s="246">
        <v>12.6</v>
      </c>
      <c r="I461" s="247"/>
      <c r="J461" s="243"/>
      <c r="K461" s="243"/>
      <c r="L461" s="248"/>
      <c r="M461" s="249"/>
      <c r="N461" s="250"/>
      <c r="O461" s="250"/>
      <c r="P461" s="250"/>
      <c r="Q461" s="250"/>
      <c r="R461" s="250"/>
      <c r="S461" s="250"/>
      <c r="T461" s="251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52" t="s">
        <v>155</v>
      </c>
      <c r="AU461" s="252" t="s">
        <v>88</v>
      </c>
      <c r="AV461" s="14" t="s">
        <v>88</v>
      </c>
      <c r="AW461" s="14" t="s">
        <v>4</v>
      </c>
      <c r="AX461" s="14" t="s">
        <v>82</v>
      </c>
      <c r="AY461" s="252" t="s">
        <v>144</v>
      </c>
    </row>
    <row r="462" s="2" customFormat="1" ht="24.15" customHeight="1">
      <c r="A462" s="39"/>
      <c r="B462" s="40"/>
      <c r="C462" s="213" t="s">
        <v>728</v>
      </c>
      <c r="D462" s="213" t="s">
        <v>146</v>
      </c>
      <c r="E462" s="214" t="s">
        <v>729</v>
      </c>
      <c r="F462" s="215" t="s">
        <v>730</v>
      </c>
      <c r="G462" s="216" t="s">
        <v>661</v>
      </c>
      <c r="H462" s="275"/>
      <c r="I462" s="218"/>
      <c r="J462" s="219">
        <f>ROUND(I462*H462,2)</f>
        <v>0</v>
      </c>
      <c r="K462" s="215" t="s">
        <v>150</v>
      </c>
      <c r="L462" s="45"/>
      <c r="M462" s="220" t="s">
        <v>28</v>
      </c>
      <c r="N462" s="221" t="s">
        <v>47</v>
      </c>
      <c r="O462" s="85"/>
      <c r="P462" s="222">
        <f>O462*H462</f>
        <v>0</v>
      </c>
      <c r="Q462" s="222">
        <v>0</v>
      </c>
      <c r="R462" s="222">
        <f>Q462*H462</f>
        <v>0</v>
      </c>
      <c r="S462" s="222">
        <v>0</v>
      </c>
      <c r="T462" s="223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24" t="s">
        <v>220</v>
      </c>
      <c r="AT462" s="224" t="s">
        <v>146</v>
      </c>
      <c r="AU462" s="224" t="s">
        <v>88</v>
      </c>
      <c r="AY462" s="18" t="s">
        <v>144</v>
      </c>
      <c r="BE462" s="225">
        <f>IF(N462="základní",J462,0)</f>
        <v>0</v>
      </c>
      <c r="BF462" s="225">
        <f>IF(N462="snížená",J462,0)</f>
        <v>0</v>
      </c>
      <c r="BG462" s="225">
        <f>IF(N462="zákl. přenesená",J462,0)</f>
        <v>0</v>
      </c>
      <c r="BH462" s="225">
        <f>IF(N462="sníž. přenesená",J462,0)</f>
        <v>0</v>
      </c>
      <c r="BI462" s="225">
        <f>IF(N462="nulová",J462,0)</f>
        <v>0</v>
      </c>
      <c r="BJ462" s="18" t="s">
        <v>88</v>
      </c>
      <c r="BK462" s="225">
        <f>ROUND(I462*H462,2)</f>
        <v>0</v>
      </c>
      <c r="BL462" s="18" t="s">
        <v>220</v>
      </c>
      <c r="BM462" s="224" t="s">
        <v>731</v>
      </c>
    </row>
    <row r="463" s="2" customFormat="1">
      <c r="A463" s="39"/>
      <c r="B463" s="40"/>
      <c r="C463" s="41"/>
      <c r="D463" s="226" t="s">
        <v>153</v>
      </c>
      <c r="E463" s="41"/>
      <c r="F463" s="227" t="s">
        <v>732</v>
      </c>
      <c r="G463" s="41"/>
      <c r="H463" s="41"/>
      <c r="I463" s="228"/>
      <c r="J463" s="41"/>
      <c r="K463" s="41"/>
      <c r="L463" s="45"/>
      <c r="M463" s="229"/>
      <c r="N463" s="230"/>
      <c r="O463" s="85"/>
      <c r="P463" s="85"/>
      <c r="Q463" s="85"/>
      <c r="R463" s="85"/>
      <c r="S463" s="85"/>
      <c r="T463" s="86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T463" s="18" t="s">
        <v>153</v>
      </c>
      <c r="AU463" s="18" t="s">
        <v>88</v>
      </c>
    </row>
    <row r="464" s="12" customFormat="1" ht="22.8" customHeight="1">
      <c r="A464" s="12"/>
      <c r="B464" s="197"/>
      <c r="C464" s="198"/>
      <c r="D464" s="199" t="s">
        <v>74</v>
      </c>
      <c r="E464" s="211" t="s">
        <v>733</v>
      </c>
      <c r="F464" s="211" t="s">
        <v>734</v>
      </c>
      <c r="G464" s="198"/>
      <c r="H464" s="198"/>
      <c r="I464" s="201"/>
      <c r="J464" s="212">
        <f>BK464</f>
        <v>0</v>
      </c>
      <c r="K464" s="198"/>
      <c r="L464" s="203"/>
      <c r="M464" s="204"/>
      <c r="N464" s="205"/>
      <c r="O464" s="205"/>
      <c r="P464" s="206">
        <f>SUM(P465:P474)</f>
        <v>0</v>
      </c>
      <c r="Q464" s="205"/>
      <c r="R464" s="206">
        <f>SUM(R465:R474)</f>
        <v>0.0055799999999999999</v>
      </c>
      <c r="S464" s="205"/>
      <c r="T464" s="207">
        <f>SUM(T465:T474)</f>
        <v>0.080439999999999998</v>
      </c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R464" s="208" t="s">
        <v>88</v>
      </c>
      <c r="AT464" s="209" t="s">
        <v>74</v>
      </c>
      <c r="AU464" s="209" t="s">
        <v>82</v>
      </c>
      <c r="AY464" s="208" t="s">
        <v>144</v>
      </c>
      <c r="BK464" s="210">
        <f>SUM(BK465:BK474)</f>
        <v>0</v>
      </c>
    </row>
    <row r="465" s="2" customFormat="1" ht="16.5" customHeight="1">
      <c r="A465" s="39"/>
      <c r="B465" s="40"/>
      <c r="C465" s="213" t="s">
        <v>735</v>
      </c>
      <c r="D465" s="213" t="s">
        <v>146</v>
      </c>
      <c r="E465" s="214" t="s">
        <v>736</v>
      </c>
      <c r="F465" s="215" t="s">
        <v>737</v>
      </c>
      <c r="G465" s="216" t="s">
        <v>149</v>
      </c>
      <c r="H465" s="217">
        <v>4</v>
      </c>
      <c r="I465" s="218"/>
      <c r="J465" s="219">
        <f>ROUND(I465*H465,2)</f>
        <v>0</v>
      </c>
      <c r="K465" s="215" t="s">
        <v>150</v>
      </c>
      <c r="L465" s="45"/>
      <c r="M465" s="220" t="s">
        <v>28</v>
      </c>
      <c r="N465" s="221" t="s">
        <v>47</v>
      </c>
      <c r="O465" s="85"/>
      <c r="P465" s="222">
        <f>O465*H465</f>
        <v>0</v>
      </c>
      <c r="Q465" s="222">
        <v>0</v>
      </c>
      <c r="R465" s="222">
        <f>Q465*H465</f>
        <v>0</v>
      </c>
      <c r="S465" s="222">
        <v>0.020109999999999999</v>
      </c>
      <c r="T465" s="223">
        <f>S465*H465</f>
        <v>0.080439999999999998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24" t="s">
        <v>220</v>
      </c>
      <c r="AT465" s="224" t="s">
        <v>146</v>
      </c>
      <c r="AU465" s="224" t="s">
        <v>88</v>
      </c>
      <c r="AY465" s="18" t="s">
        <v>144</v>
      </c>
      <c r="BE465" s="225">
        <f>IF(N465="základní",J465,0)</f>
        <v>0</v>
      </c>
      <c r="BF465" s="225">
        <f>IF(N465="snížená",J465,0)</f>
        <v>0</v>
      </c>
      <c r="BG465" s="225">
        <f>IF(N465="zákl. přenesená",J465,0)</f>
        <v>0</v>
      </c>
      <c r="BH465" s="225">
        <f>IF(N465="sníž. přenesená",J465,0)</f>
        <v>0</v>
      </c>
      <c r="BI465" s="225">
        <f>IF(N465="nulová",J465,0)</f>
        <v>0</v>
      </c>
      <c r="BJ465" s="18" t="s">
        <v>88</v>
      </c>
      <c r="BK465" s="225">
        <f>ROUND(I465*H465,2)</f>
        <v>0</v>
      </c>
      <c r="BL465" s="18" t="s">
        <v>220</v>
      </c>
      <c r="BM465" s="224" t="s">
        <v>738</v>
      </c>
    </row>
    <row r="466" s="2" customFormat="1">
      <c r="A466" s="39"/>
      <c r="B466" s="40"/>
      <c r="C466" s="41"/>
      <c r="D466" s="226" t="s">
        <v>153</v>
      </c>
      <c r="E466" s="41"/>
      <c r="F466" s="227" t="s">
        <v>739</v>
      </c>
      <c r="G466" s="41"/>
      <c r="H466" s="41"/>
      <c r="I466" s="228"/>
      <c r="J466" s="41"/>
      <c r="K466" s="41"/>
      <c r="L466" s="45"/>
      <c r="M466" s="229"/>
      <c r="N466" s="230"/>
      <c r="O466" s="85"/>
      <c r="P466" s="85"/>
      <c r="Q466" s="85"/>
      <c r="R466" s="85"/>
      <c r="S466" s="85"/>
      <c r="T466" s="86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T466" s="18" t="s">
        <v>153</v>
      </c>
      <c r="AU466" s="18" t="s">
        <v>88</v>
      </c>
    </row>
    <row r="467" s="13" customFormat="1">
      <c r="A467" s="13"/>
      <c r="B467" s="231"/>
      <c r="C467" s="232"/>
      <c r="D467" s="233" t="s">
        <v>155</v>
      </c>
      <c r="E467" s="234" t="s">
        <v>28</v>
      </c>
      <c r="F467" s="235" t="s">
        <v>433</v>
      </c>
      <c r="G467" s="232"/>
      <c r="H467" s="234" t="s">
        <v>28</v>
      </c>
      <c r="I467" s="236"/>
      <c r="J467" s="232"/>
      <c r="K467" s="232"/>
      <c r="L467" s="237"/>
      <c r="M467" s="238"/>
      <c r="N467" s="239"/>
      <c r="O467" s="239"/>
      <c r="P467" s="239"/>
      <c r="Q467" s="239"/>
      <c r="R467" s="239"/>
      <c r="S467" s="239"/>
      <c r="T467" s="240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1" t="s">
        <v>155</v>
      </c>
      <c r="AU467" s="241" t="s">
        <v>88</v>
      </c>
      <c r="AV467" s="13" t="s">
        <v>82</v>
      </c>
      <c r="AW467" s="13" t="s">
        <v>35</v>
      </c>
      <c r="AX467" s="13" t="s">
        <v>75</v>
      </c>
      <c r="AY467" s="241" t="s">
        <v>144</v>
      </c>
    </row>
    <row r="468" s="14" customFormat="1">
      <c r="A468" s="14"/>
      <c r="B468" s="242"/>
      <c r="C468" s="243"/>
      <c r="D468" s="233" t="s">
        <v>155</v>
      </c>
      <c r="E468" s="244" t="s">
        <v>28</v>
      </c>
      <c r="F468" s="245" t="s">
        <v>151</v>
      </c>
      <c r="G468" s="243"/>
      <c r="H468" s="246">
        <v>4</v>
      </c>
      <c r="I468" s="247"/>
      <c r="J468" s="243"/>
      <c r="K468" s="243"/>
      <c r="L468" s="248"/>
      <c r="M468" s="249"/>
      <c r="N468" s="250"/>
      <c r="O468" s="250"/>
      <c r="P468" s="250"/>
      <c r="Q468" s="250"/>
      <c r="R468" s="250"/>
      <c r="S468" s="250"/>
      <c r="T468" s="251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52" t="s">
        <v>155</v>
      </c>
      <c r="AU468" s="252" t="s">
        <v>88</v>
      </c>
      <c r="AV468" s="14" t="s">
        <v>88</v>
      </c>
      <c r="AW468" s="14" t="s">
        <v>35</v>
      </c>
      <c r="AX468" s="14" t="s">
        <v>82</v>
      </c>
      <c r="AY468" s="252" t="s">
        <v>144</v>
      </c>
    </row>
    <row r="469" s="2" customFormat="1" ht="16.5" customHeight="1">
      <c r="A469" s="39"/>
      <c r="B469" s="40"/>
      <c r="C469" s="213" t="s">
        <v>740</v>
      </c>
      <c r="D469" s="213" t="s">
        <v>146</v>
      </c>
      <c r="E469" s="214" t="s">
        <v>741</v>
      </c>
      <c r="F469" s="215" t="s">
        <v>742</v>
      </c>
      <c r="G469" s="216" t="s">
        <v>743</v>
      </c>
      <c r="H469" s="217">
        <v>1</v>
      </c>
      <c r="I469" s="218"/>
      <c r="J469" s="219">
        <f>ROUND(I469*H469,2)</f>
        <v>0</v>
      </c>
      <c r="K469" s="215" t="s">
        <v>28</v>
      </c>
      <c r="L469" s="45"/>
      <c r="M469" s="220" t="s">
        <v>28</v>
      </c>
      <c r="N469" s="221" t="s">
        <v>47</v>
      </c>
      <c r="O469" s="85"/>
      <c r="P469" s="222">
        <f>O469*H469</f>
        <v>0</v>
      </c>
      <c r="Q469" s="222">
        <v>0</v>
      </c>
      <c r="R469" s="222">
        <f>Q469*H469</f>
        <v>0</v>
      </c>
      <c r="S469" s="222">
        <v>0</v>
      </c>
      <c r="T469" s="223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24" t="s">
        <v>220</v>
      </c>
      <c r="AT469" s="224" t="s">
        <v>146</v>
      </c>
      <c r="AU469" s="224" t="s">
        <v>88</v>
      </c>
      <c r="AY469" s="18" t="s">
        <v>144</v>
      </c>
      <c r="BE469" s="225">
        <f>IF(N469="základní",J469,0)</f>
        <v>0</v>
      </c>
      <c r="BF469" s="225">
        <f>IF(N469="snížená",J469,0)</f>
        <v>0</v>
      </c>
      <c r="BG469" s="225">
        <f>IF(N469="zákl. přenesená",J469,0)</f>
        <v>0</v>
      </c>
      <c r="BH469" s="225">
        <f>IF(N469="sníž. přenesená",J469,0)</f>
        <v>0</v>
      </c>
      <c r="BI469" s="225">
        <f>IF(N469="nulová",J469,0)</f>
        <v>0</v>
      </c>
      <c r="BJ469" s="18" t="s">
        <v>88</v>
      </c>
      <c r="BK469" s="225">
        <f>ROUND(I469*H469,2)</f>
        <v>0</v>
      </c>
      <c r="BL469" s="18" t="s">
        <v>220</v>
      </c>
      <c r="BM469" s="224" t="s">
        <v>744</v>
      </c>
    </row>
    <row r="470" s="2" customFormat="1" ht="16.5" customHeight="1">
      <c r="A470" s="39"/>
      <c r="B470" s="40"/>
      <c r="C470" s="213" t="s">
        <v>745</v>
      </c>
      <c r="D470" s="213" t="s">
        <v>146</v>
      </c>
      <c r="E470" s="214" t="s">
        <v>746</v>
      </c>
      <c r="F470" s="215" t="s">
        <v>747</v>
      </c>
      <c r="G470" s="216" t="s">
        <v>149</v>
      </c>
      <c r="H470" s="217">
        <v>2</v>
      </c>
      <c r="I470" s="218"/>
      <c r="J470" s="219">
        <f>ROUND(I470*H470,2)</f>
        <v>0</v>
      </c>
      <c r="K470" s="215" t="s">
        <v>150</v>
      </c>
      <c r="L470" s="45"/>
      <c r="M470" s="220" t="s">
        <v>28</v>
      </c>
      <c r="N470" s="221" t="s">
        <v>47</v>
      </c>
      <c r="O470" s="85"/>
      <c r="P470" s="222">
        <f>O470*H470</f>
        <v>0</v>
      </c>
      <c r="Q470" s="222">
        <v>0.00115</v>
      </c>
      <c r="R470" s="222">
        <f>Q470*H470</f>
        <v>0.0023</v>
      </c>
      <c r="S470" s="222">
        <v>0</v>
      </c>
      <c r="T470" s="223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24" t="s">
        <v>220</v>
      </c>
      <c r="AT470" s="224" t="s">
        <v>146</v>
      </c>
      <c r="AU470" s="224" t="s">
        <v>88</v>
      </c>
      <c r="AY470" s="18" t="s">
        <v>144</v>
      </c>
      <c r="BE470" s="225">
        <f>IF(N470="základní",J470,0)</f>
        <v>0</v>
      </c>
      <c r="BF470" s="225">
        <f>IF(N470="snížená",J470,0)</f>
        <v>0</v>
      </c>
      <c r="BG470" s="225">
        <f>IF(N470="zákl. přenesená",J470,0)</f>
        <v>0</v>
      </c>
      <c r="BH470" s="225">
        <f>IF(N470="sníž. přenesená",J470,0)</f>
        <v>0</v>
      </c>
      <c r="BI470" s="225">
        <f>IF(N470="nulová",J470,0)</f>
        <v>0</v>
      </c>
      <c r="BJ470" s="18" t="s">
        <v>88</v>
      </c>
      <c r="BK470" s="225">
        <f>ROUND(I470*H470,2)</f>
        <v>0</v>
      </c>
      <c r="BL470" s="18" t="s">
        <v>220</v>
      </c>
      <c r="BM470" s="224" t="s">
        <v>748</v>
      </c>
    </row>
    <row r="471" s="2" customFormat="1">
      <c r="A471" s="39"/>
      <c r="B471" s="40"/>
      <c r="C471" s="41"/>
      <c r="D471" s="226" t="s">
        <v>153</v>
      </c>
      <c r="E471" s="41"/>
      <c r="F471" s="227" t="s">
        <v>749</v>
      </c>
      <c r="G471" s="41"/>
      <c r="H471" s="41"/>
      <c r="I471" s="228"/>
      <c r="J471" s="41"/>
      <c r="K471" s="41"/>
      <c r="L471" s="45"/>
      <c r="M471" s="229"/>
      <c r="N471" s="230"/>
      <c r="O471" s="85"/>
      <c r="P471" s="85"/>
      <c r="Q471" s="85"/>
      <c r="R471" s="85"/>
      <c r="S471" s="85"/>
      <c r="T471" s="86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T471" s="18" t="s">
        <v>153</v>
      </c>
      <c r="AU471" s="18" t="s">
        <v>88</v>
      </c>
    </row>
    <row r="472" s="2" customFormat="1" ht="24.15" customHeight="1">
      <c r="A472" s="39"/>
      <c r="B472" s="40"/>
      <c r="C472" s="253" t="s">
        <v>750</v>
      </c>
      <c r="D472" s="253" t="s">
        <v>158</v>
      </c>
      <c r="E472" s="254" t="s">
        <v>751</v>
      </c>
      <c r="F472" s="255" t="s">
        <v>752</v>
      </c>
      <c r="G472" s="256" t="s">
        <v>149</v>
      </c>
      <c r="H472" s="257">
        <v>2</v>
      </c>
      <c r="I472" s="258"/>
      <c r="J472" s="259">
        <f>ROUND(I472*H472,2)</f>
        <v>0</v>
      </c>
      <c r="K472" s="255" t="s">
        <v>150</v>
      </c>
      <c r="L472" s="260"/>
      <c r="M472" s="261" t="s">
        <v>28</v>
      </c>
      <c r="N472" s="262" t="s">
        <v>47</v>
      </c>
      <c r="O472" s="85"/>
      <c r="P472" s="222">
        <f>O472*H472</f>
        <v>0</v>
      </c>
      <c r="Q472" s="222">
        <v>0.00164</v>
      </c>
      <c r="R472" s="222">
        <f>Q472*H472</f>
        <v>0.0032799999999999999</v>
      </c>
      <c r="S472" s="222">
        <v>0</v>
      </c>
      <c r="T472" s="223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24" t="s">
        <v>332</v>
      </c>
      <c r="AT472" s="224" t="s">
        <v>158</v>
      </c>
      <c r="AU472" s="224" t="s">
        <v>88</v>
      </c>
      <c r="AY472" s="18" t="s">
        <v>144</v>
      </c>
      <c r="BE472" s="225">
        <f>IF(N472="základní",J472,0)</f>
        <v>0</v>
      </c>
      <c r="BF472" s="225">
        <f>IF(N472="snížená",J472,0)</f>
        <v>0</v>
      </c>
      <c r="BG472" s="225">
        <f>IF(N472="zákl. přenesená",J472,0)</f>
        <v>0</v>
      </c>
      <c r="BH472" s="225">
        <f>IF(N472="sníž. přenesená",J472,0)</f>
        <v>0</v>
      </c>
      <c r="BI472" s="225">
        <f>IF(N472="nulová",J472,0)</f>
        <v>0</v>
      </c>
      <c r="BJ472" s="18" t="s">
        <v>88</v>
      </c>
      <c r="BK472" s="225">
        <f>ROUND(I472*H472,2)</f>
        <v>0</v>
      </c>
      <c r="BL472" s="18" t="s">
        <v>220</v>
      </c>
      <c r="BM472" s="224" t="s">
        <v>753</v>
      </c>
    </row>
    <row r="473" s="2" customFormat="1" ht="24.15" customHeight="1">
      <c r="A473" s="39"/>
      <c r="B473" s="40"/>
      <c r="C473" s="213" t="s">
        <v>754</v>
      </c>
      <c r="D473" s="213" t="s">
        <v>146</v>
      </c>
      <c r="E473" s="214" t="s">
        <v>755</v>
      </c>
      <c r="F473" s="215" t="s">
        <v>756</v>
      </c>
      <c r="G473" s="216" t="s">
        <v>661</v>
      </c>
      <c r="H473" s="275"/>
      <c r="I473" s="218"/>
      <c r="J473" s="219">
        <f>ROUND(I473*H473,2)</f>
        <v>0</v>
      </c>
      <c r="K473" s="215" t="s">
        <v>150</v>
      </c>
      <c r="L473" s="45"/>
      <c r="M473" s="220" t="s">
        <v>28</v>
      </c>
      <c r="N473" s="221" t="s">
        <v>47</v>
      </c>
      <c r="O473" s="85"/>
      <c r="P473" s="222">
        <f>O473*H473</f>
        <v>0</v>
      </c>
      <c r="Q473" s="222">
        <v>0</v>
      </c>
      <c r="R473" s="222">
        <f>Q473*H473</f>
        <v>0</v>
      </c>
      <c r="S473" s="222">
        <v>0</v>
      </c>
      <c r="T473" s="223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24" t="s">
        <v>220</v>
      </c>
      <c r="AT473" s="224" t="s">
        <v>146</v>
      </c>
      <c r="AU473" s="224" t="s">
        <v>88</v>
      </c>
      <c r="AY473" s="18" t="s">
        <v>144</v>
      </c>
      <c r="BE473" s="225">
        <f>IF(N473="základní",J473,0)</f>
        <v>0</v>
      </c>
      <c r="BF473" s="225">
        <f>IF(N473="snížená",J473,0)</f>
        <v>0</v>
      </c>
      <c r="BG473" s="225">
        <f>IF(N473="zákl. přenesená",J473,0)</f>
        <v>0</v>
      </c>
      <c r="BH473" s="225">
        <f>IF(N473="sníž. přenesená",J473,0)</f>
        <v>0</v>
      </c>
      <c r="BI473" s="225">
        <f>IF(N473="nulová",J473,0)</f>
        <v>0</v>
      </c>
      <c r="BJ473" s="18" t="s">
        <v>88</v>
      </c>
      <c r="BK473" s="225">
        <f>ROUND(I473*H473,2)</f>
        <v>0</v>
      </c>
      <c r="BL473" s="18" t="s">
        <v>220</v>
      </c>
      <c r="BM473" s="224" t="s">
        <v>757</v>
      </c>
    </row>
    <row r="474" s="2" customFormat="1">
      <c r="A474" s="39"/>
      <c r="B474" s="40"/>
      <c r="C474" s="41"/>
      <c r="D474" s="226" t="s">
        <v>153</v>
      </c>
      <c r="E474" s="41"/>
      <c r="F474" s="227" t="s">
        <v>758</v>
      </c>
      <c r="G474" s="41"/>
      <c r="H474" s="41"/>
      <c r="I474" s="228"/>
      <c r="J474" s="41"/>
      <c r="K474" s="41"/>
      <c r="L474" s="45"/>
      <c r="M474" s="229"/>
      <c r="N474" s="230"/>
      <c r="O474" s="85"/>
      <c r="P474" s="85"/>
      <c r="Q474" s="85"/>
      <c r="R474" s="85"/>
      <c r="S474" s="85"/>
      <c r="T474" s="86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T474" s="18" t="s">
        <v>153</v>
      </c>
      <c r="AU474" s="18" t="s">
        <v>88</v>
      </c>
    </row>
    <row r="475" s="12" customFormat="1" ht="22.8" customHeight="1">
      <c r="A475" s="12"/>
      <c r="B475" s="197"/>
      <c r="C475" s="198"/>
      <c r="D475" s="199" t="s">
        <v>74</v>
      </c>
      <c r="E475" s="211" t="s">
        <v>759</v>
      </c>
      <c r="F475" s="211" t="s">
        <v>760</v>
      </c>
      <c r="G475" s="198"/>
      <c r="H475" s="198"/>
      <c r="I475" s="201"/>
      <c r="J475" s="212">
        <f>BK475</f>
        <v>0</v>
      </c>
      <c r="K475" s="198"/>
      <c r="L475" s="203"/>
      <c r="M475" s="204"/>
      <c r="N475" s="205"/>
      <c r="O475" s="205"/>
      <c r="P475" s="206">
        <f>SUM(P476:P484)</f>
        <v>0</v>
      </c>
      <c r="Q475" s="205"/>
      <c r="R475" s="206">
        <f>SUM(R476:R484)</f>
        <v>0</v>
      </c>
      <c r="S475" s="205"/>
      <c r="T475" s="207">
        <f>SUM(T476:T484)</f>
        <v>0</v>
      </c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R475" s="208" t="s">
        <v>88</v>
      </c>
      <c r="AT475" s="209" t="s">
        <v>74</v>
      </c>
      <c r="AU475" s="209" t="s">
        <v>82</v>
      </c>
      <c r="AY475" s="208" t="s">
        <v>144</v>
      </c>
      <c r="BK475" s="210">
        <f>SUM(BK476:BK484)</f>
        <v>0</v>
      </c>
    </row>
    <row r="476" s="2" customFormat="1" ht="16.5" customHeight="1">
      <c r="A476" s="39"/>
      <c r="B476" s="40"/>
      <c r="C476" s="213" t="s">
        <v>761</v>
      </c>
      <c r="D476" s="213" t="s">
        <v>146</v>
      </c>
      <c r="E476" s="214" t="s">
        <v>762</v>
      </c>
      <c r="F476" s="215" t="s">
        <v>763</v>
      </c>
      <c r="G476" s="216" t="s">
        <v>232</v>
      </c>
      <c r="H476" s="217">
        <v>48</v>
      </c>
      <c r="I476" s="218"/>
      <c r="J476" s="219">
        <f>ROUND(I476*H476,2)</f>
        <v>0</v>
      </c>
      <c r="K476" s="215" t="s">
        <v>28</v>
      </c>
      <c r="L476" s="45"/>
      <c r="M476" s="220" t="s">
        <v>28</v>
      </c>
      <c r="N476" s="221" t="s">
        <v>47</v>
      </c>
      <c r="O476" s="85"/>
      <c r="P476" s="222">
        <f>O476*H476</f>
        <v>0</v>
      </c>
      <c r="Q476" s="222">
        <v>0</v>
      </c>
      <c r="R476" s="222">
        <f>Q476*H476</f>
        <v>0</v>
      </c>
      <c r="S476" s="222">
        <v>0</v>
      </c>
      <c r="T476" s="223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24" t="s">
        <v>220</v>
      </c>
      <c r="AT476" s="224" t="s">
        <v>146</v>
      </c>
      <c r="AU476" s="224" t="s">
        <v>88</v>
      </c>
      <c r="AY476" s="18" t="s">
        <v>144</v>
      </c>
      <c r="BE476" s="225">
        <f>IF(N476="základní",J476,0)</f>
        <v>0</v>
      </c>
      <c r="BF476" s="225">
        <f>IF(N476="snížená",J476,0)</f>
        <v>0</v>
      </c>
      <c r="BG476" s="225">
        <f>IF(N476="zákl. přenesená",J476,0)</f>
        <v>0</v>
      </c>
      <c r="BH476" s="225">
        <f>IF(N476="sníž. přenesená",J476,0)</f>
        <v>0</v>
      </c>
      <c r="BI476" s="225">
        <f>IF(N476="nulová",J476,0)</f>
        <v>0</v>
      </c>
      <c r="BJ476" s="18" t="s">
        <v>88</v>
      </c>
      <c r="BK476" s="225">
        <f>ROUND(I476*H476,2)</f>
        <v>0</v>
      </c>
      <c r="BL476" s="18" t="s">
        <v>220</v>
      </c>
      <c r="BM476" s="224" t="s">
        <v>764</v>
      </c>
    </row>
    <row r="477" s="13" customFormat="1">
      <c r="A477" s="13"/>
      <c r="B477" s="231"/>
      <c r="C477" s="232"/>
      <c r="D477" s="233" t="s">
        <v>155</v>
      </c>
      <c r="E477" s="234" t="s">
        <v>28</v>
      </c>
      <c r="F477" s="235" t="s">
        <v>156</v>
      </c>
      <c r="G477" s="232"/>
      <c r="H477" s="234" t="s">
        <v>28</v>
      </c>
      <c r="I477" s="236"/>
      <c r="J477" s="232"/>
      <c r="K477" s="232"/>
      <c r="L477" s="237"/>
      <c r="M477" s="238"/>
      <c r="N477" s="239"/>
      <c r="O477" s="239"/>
      <c r="P477" s="239"/>
      <c r="Q477" s="239"/>
      <c r="R477" s="239"/>
      <c r="S477" s="239"/>
      <c r="T477" s="240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1" t="s">
        <v>155</v>
      </c>
      <c r="AU477" s="241" t="s">
        <v>88</v>
      </c>
      <c r="AV477" s="13" t="s">
        <v>82</v>
      </c>
      <c r="AW477" s="13" t="s">
        <v>35</v>
      </c>
      <c r="AX477" s="13" t="s">
        <v>75</v>
      </c>
      <c r="AY477" s="241" t="s">
        <v>144</v>
      </c>
    </row>
    <row r="478" s="13" customFormat="1">
      <c r="A478" s="13"/>
      <c r="B478" s="231"/>
      <c r="C478" s="232"/>
      <c r="D478" s="233" t="s">
        <v>155</v>
      </c>
      <c r="E478" s="234" t="s">
        <v>28</v>
      </c>
      <c r="F478" s="235" t="s">
        <v>765</v>
      </c>
      <c r="G478" s="232"/>
      <c r="H478" s="234" t="s">
        <v>28</v>
      </c>
      <c r="I478" s="236"/>
      <c r="J478" s="232"/>
      <c r="K478" s="232"/>
      <c r="L478" s="237"/>
      <c r="M478" s="238"/>
      <c r="N478" s="239"/>
      <c r="O478" s="239"/>
      <c r="P478" s="239"/>
      <c r="Q478" s="239"/>
      <c r="R478" s="239"/>
      <c r="S478" s="239"/>
      <c r="T478" s="240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1" t="s">
        <v>155</v>
      </c>
      <c r="AU478" s="241" t="s">
        <v>88</v>
      </c>
      <c r="AV478" s="13" t="s">
        <v>82</v>
      </c>
      <c r="AW478" s="13" t="s">
        <v>35</v>
      </c>
      <c r="AX478" s="13" t="s">
        <v>75</v>
      </c>
      <c r="AY478" s="241" t="s">
        <v>144</v>
      </c>
    </row>
    <row r="479" s="13" customFormat="1">
      <c r="A479" s="13"/>
      <c r="B479" s="231"/>
      <c r="C479" s="232"/>
      <c r="D479" s="233" t="s">
        <v>155</v>
      </c>
      <c r="E479" s="234" t="s">
        <v>28</v>
      </c>
      <c r="F479" s="235" t="s">
        <v>766</v>
      </c>
      <c r="G479" s="232"/>
      <c r="H479" s="234" t="s">
        <v>28</v>
      </c>
      <c r="I479" s="236"/>
      <c r="J479" s="232"/>
      <c r="K479" s="232"/>
      <c r="L479" s="237"/>
      <c r="M479" s="238"/>
      <c r="N479" s="239"/>
      <c r="O479" s="239"/>
      <c r="P479" s="239"/>
      <c r="Q479" s="239"/>
      <c r="R479" s="239"/>
      <c r="S479" s="239"/>
      <c r="T479" s="240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1" t="s">
        <v>155</v>
      </c>
      <c r="AU479" s="241" t="s">
        <v>88</v>
      </c>
      <c r="AV479" s="13" t="s">
        <v>82</v>
      </c>
      <c r="AW479" s="13" t="s">
        <v>35</v>
      </c>
      <c r="AX479" s="13" t="s">
        <v>75</v>
      </c>
      <c r="AY479" s="241" t="s">
        <v>144</v>
      </c>
    </row>
    <row r="480" s="13" customFormat="1">
      <c r="A480" s="13"/>
      <c r="B480" s="231"/>
      <c r="C480" s="232"/>
      <c r="D480" s="233" t="s">
        <v>155</v>
      </c>
      <c r="E480" s="234" t="s">
        <v>28</v>
      </c>
      <c r="F480" s="235" t="s">
        <v>767</v>
      </c>
      <c r="G480" s="232"/>
      <c r="H480" s="234" t="s">
        <v>28</v>
      </c>
      <c r="I480" s="236"/>
      <c r="J480" s="232"/>
      <c r="K480" s="232"/>
      <c r="L480" s="237"/>
      <c r="M480" s="238"/>
      <c r="N480" s="239"/>
      <c r="O480" s="239"/>
      <c r="P480" s="239"/>
      <c r="Q480" s="239"/>
      <c r="R480" s="239"/>
      <c r="S480" s="239"/>
      <c r="T480" s="240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1" t="s">
        <v>155</v>
      </c>
      <c r="AU480" s="241" t="s">
        <v>88</v>
      </c>
      <c r="AV480" s="13" t="s">
        <v>82</v>
      </c>
      <c r="AW480" s="13" t="s">
        <v>35</v>
      </c>
      <c r="AX480" s="13" t="s">
        <v>75</v>
      </c>
      <c r="AY480" s="241" t="s">
        <v>144</v>
      </c>
    </row>
    <row r="481" s="13" customFormat="1">
      <c r="A481" s="13"/>
      <c r="B481" s="231"/>
      <c r="C481" s="232"/>
      <c r="D481" s="233" t="s">
        <v>155</v>
      </c>
      <c r="E481" s="234" t="s">
        <v>28</v>
      </c>
      <c r="F481" s="235" t="s">
        <v>768</v>
      </c>
      <c r="G481" s="232"/>
      <c r="H481" s="234" t="s">
        <v>28</v>
      </c>
      <c r="I481" s="236"/>
      <c r="J481" s="232"/>
      <c r="K481" s="232"/>
      <c r="L481" s="237"/>
      <c r="M481" s="238"/>
      <c r="N481" s="239"/>
      <c r="O481" s="239"/>
      <c r="P481" s="239"/>
      <c r="Q481" s="239"/>
      <c r="R481" s="239"/>
      <c r="S481" s="239"/>
      <c r="T481" s="240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1" t="s">
        <v>155</v>
      </c>
      <c r="AU481" s="241" t="s">
        <v>88</v>
      </c>
      <c r="AV481" s="13" t="s">
        <v>82</v>
      </c>
      <c r="AW481" s="13" t="s">
        <v>35</v>
      </c>
      <c r="AX481" s="13" t="s">
        <v>75</v>
      </c>
      <c r="AY481" s="241" t="s">
        <v>144</v>
      </c>
    </row>
    <row r="482" s="14" customFormat="1">
      <c r="A482" s="14"/>
      <c r="B482" s="242"/>
      <c r="C482" s="243"/>
      <c r="D482" s="233" t="s">
        <v>155</v>
      </c>
      <c r="E482" s="244" t="s">
        <v>28</v>
      </c>
      <c r="F482" s="245" t="s">
        <v>769</v>
      </c>
      <c r="G482" s="243"/>
      <c r="H482" s="246">
        <v>48</v>
      </c>
      <c r="I482" s="247"/>
      <c r="J482" s="243"/>
      <c r="K482" s="243"/>
      <c r="L482" s="248"/>
      <c r="M482" s="249"/>
      <c r="N482" s="250"/>
      <c r="O482" s="250"/>
      <c r="P482" s="250"/>
      <c r="Q482" s="250"/>
      <c r="R482" s="250"/>
      <c r="S482" s="250"/>
      <c r="T482" s="251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52" t="s">
        <v>155</v>
      </c>
      <c r="AU482" s="252" t="s">
        <v>88</v>
      </c>
      <c r="AV482" s="14" t="s">
        <v>88</v>
      </c>
      <c r="AW482" s="14" t="s">
        <v>35</v>
      </c>
      <c r="AX482" s="14" t="s">
        <v>82</v>
      </c>
      <c r="AY482" s="252" t="s">
        <v>144</v>
      </c>
    </row>
    <row r="483" s="2" customFormat="1" ht="24.15" customHeight="1">
      <c r="A483" s="39"/>
      <c r="B483" s="40"/>
      <c r="C483" s="213" t="s">
        <v>770</v>
      </c>
      <c r="D483" s="213" t="s">
        <v>146</v>
      </c>
      <c r="E483" s="214" t="s">
        <v>771</v>
      </c>
      <c r="F483" s="215" t="s">
        <v>772</v>
      </c>
      <c r="G483" s="216" t="s">
        <v>661</v>
      </c>
      <c r="H483" s="275"/>
      <c r="I483" s="218"/>
      <c r="J483" s="219">
        <f>ROUND(I483*H483,2)</f>
        <v>0</v>
      </c>
      <c r="K483" s="215" t="s">
        <v>150</v>
      </c>
      <c r="L483" s="45"/>
      <c r="M483" s="220" t="s">
        <v>28</v>
      </c>
      <c r="N483" s="221" t="s">
        <v>47</v>
      </c>
      <c r="O483" s="85"/>
      <c r="P483" s="222">
        <f>O483*H483</f>
        <v>0</v>
      </c>
      <c r="Q483" s="222">
        <v>0</v>
      </c>
      <c r="R483" s="222">
        <f>Q483*H483</f>
        <v>0</v>
      </c>
      <c r="S483" s="222">
        <v>0</v>
      </c>
      <c r="T483" s="223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24" t="s">
        <v>220</v>
      </c>
      <c r="AT483" s="224" t="s">
        <v>146</v>
      </c>
      <c r="AU483" s="224" t="s">
        <v>88</v>
      </c>
      <c r="AY483" s="18" t="s">
        <v>144</v>
      </c>
      <c r="BE483" s="225">
        <f>IF(N483="základní",J483,0)</f>
        <v>0</v>
      </c>
      <c r="BF483" s="225">
        <f>IF(N483="snížená",J483,0)</f>
        <v>0</v>
      </c>
      <c r="BG483" s="225">
        <f>IF(N483="zákl. přenesená",J483,0)</f>
        <v>0</v>
      </c>
      <c r="BH483" s="225">
        <f>IF(N483="sníž. přenesená",J483,0)</f>
        <v>0</v>
      </c>
      <c r="BI483" s="225">
        <f>IF(N483="nulová",J483,0)</f>
        <v>0</v>
      </c>
      <c r="BJ483" s="18" t="s">
        <v>88</v>
      </c>
      <c r="BK483" s="225">
        <f>ROUND(I483*H483,2)</f>
        <v>0</v>
      </c>
      <c r="BL483" s="18" t="s">
        <v>220</v>
      </c>
      <c r="BM483" s="224" t="s">
        <v>773</v>
      </c>
    </row>
    <row r="484" s="2" customFormat="1">
      <c r="A484" s="39"/>
      <c r="B484" s="40"/>
      <c r="C484" s="41"/>
      <c r="D484" s="226" t="s">
        <v>153</v>
      </c>
      <c r="E484" s="41"/>
      <c r="F484" s="227" t="s">
        <v>774</v>
      </c>
      <c r="G484" s="41"/>
      <c r="H484" s="41"/>
      <c r="I484" s="228"/>
      <c r="J484" s="41"/>
      <c r="K484" s="41"/>
      <c r="L484" s="45"/>
      <c r="M484" s="229"/>
      <c r="N484" s="230"/>
      <c r="O484" s="85"/>
      <c r="P484" s="85"/>
      <c r="Q484" s="85"/>
      <c r="R484" s="85"/>
      <c r="S484" s="85"/>
      <c r="T484" s="86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T484" s="18" t="s">
        <v>153</v>
      </c>
      <c r="AU484" s="18" t="s">
        <v>88</v>
      </c>
    </row>
    <row r="485" s="12" customFormat="1" ht="22.8" customHeight="1">
      <c r="A485" s="12"/>
      <c r="B485" s="197"/>
      <c r="C485" s="198"/>
      <c r="D485" s="199" t="s">
        <v>74</v>
      </c>
      <c r="E485" s="211" t="s">
        <v>775</v>
      </c>
      <c r="F485" s="211" t="s">
        <v>776</v>
      </c>
      <c r="G485" s="198"/>
      <c r="H485" s="198"/>
      <c r="I485" s="201"/>
      <c r="J485" s="212">
        <f>BK485</f>
        <v>0</v>
      </c>
      <c r="K485" s="198"/>
      <c r="L485" s="203"/>
      <c r="M485" s="204"/>
      <c r="N485" s="205"/>
      <c r="O485" s="205"/>
      <c r="P485" s="206">
        <f>SUM(P486:P511)</f>
        <v>0</v>
      </c>
      <c r="Q485" s="205"/>
      <c r="R485" s="206">
        <f>SUM(R486:R511)</f>
        <v>0.52462575</v>
      </c>
      <c r="S485" s="205"/>
      <c r="T485" s="207">
        <f>SUM(T486:T511)</f>
        <v>0.56534319999999993</v>
      </c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R485" s="208" t="s">
        <v>88</v>
      </c>
      <c r="AT485" s="209" t="s">
        <v>74</v>
      </c>
      <c r="AU485" s="209" t="s">
        <v>82</v>
      </c>
      <c r="AY485" s="208" t="s">
        <v>144</v>
      </c>
      <c r="BK485" s="210">
        <f>SUM(BK486:BK511)</f>
        <v>0</v>
      </c>
    </row>
    <row r="486" s="2" customFormat="1" ht="16.5" customHeight="1">
      <c r="A486" s="39"/>
      <c r="B486" s="40"/>
      <c r="C486" s="213" t="s">
        <v>777</v>
      </c>
      <c r="D486" s="213" t="s">
        <v>146</v>
      </c>
      <c r="E486" s="214" t="s">
        <v>778</v>
      </c>
      <c r="F486" s="215" t="s">
        <v>779</v>
      </c>
      <c r="G486" s="216" t="s">
        <v>232</v>
      </c>
      <c r="H486" s="217">
        <v>10.08</v>
      </c>
      <c r="I486" s="218"/>
      <c r="J486" s="219">
        <f>ROUND(I486*H486,2)</f>
        <v>0</v>
      </c>
      <c r="K486" s="215" t="s">
        <v>150</v>
      </c>
      <c r="L486" s="45"/>
      <c r="M486" s="220" t="s">
        <v>28</v>
      </c>
      <c r="N486" s="221" t="s">
        <v>47</v>
      </c>
      <c r="O486" s="85"/>
      <c r="P486" s="222">
        <f>O486*H486</f>
        <v>0</v>
      </c>
      <c r="Q486" s="222">
        <v>0</v>
      </c>
      <c r="R486" s="222">
        <f>Q486*H486</f>
        <v>0</v>
      </c>
      <c r="S486" s="222">
        <v>0.00594</v>
      </c>
      <c r="T486" s="223">
        <f>S486*H486</f>
        <v>0.059875200000000003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24" t="s">
        <v>220</v>
      </c>
      <c r="AT486" s="224" t="s">
        <v>146</v>
      </c>
      <c r="AU486" s="224" t="s">
        <v>88</v>
      </c>
      <c r="AY486" s="18" t="s">
        <v>144</v>
      </c>
      <c r="BE486" s="225">
        <f>IF(N486="základní",J486,0)</f>
        <v>0</v>
      </c>
      <c r="BF486" s="225">
        <f>IF(N486="snížená",J486,0)</f>
        <v>0</v>
      </c>
      <c r="BG486" s="225">
        <f>IF(N486="zákl. přenesená",J486,0)</f>
        <v>0</v>
      </c>
      <c r="BH486" s="225">
        <f>IF(N486="sníž. přenesená",J486,0)</f>
        <v>0</v>
      </c>
      <c r="BI486" s="225">
        <f>IF(N486="nulová",J486,0)</f>
        <v>0</v>
      </c>
      <c r="BJ486" s="18" t="s">
        <v>88</v>
      </c>
      <c r="BK486" s="225">
        <f>ROUND(I486*H486,2)</f>
        <v>0</v>
      </c>
      <c r="BL486" s="18" t="s">
        <v>220</v>
      </c>
      <c r="BM486" s="224" t="s">
        <v>780</v>
      </c>
    </row>
    <row r="487" s="2" customFormat="1">
      <c r="A487" s="39"/>
      <c r="B487" s="40"/>
      <c r="C487" s="41"/>
      <c r="D487" s="226" t="s">
        <v>153</v>
      </c>
      <c r="E487" s="41"/>
      <c r="F487" s="227" t="s">
        <v>781</v>
      </c>
      <c r="G487" s="41"/>
      <c r="H487" s="41"/>
      <c r="I487" s="228"/>
      <c r="J487" s="41"/>
      <c r="K487" s="41"/>
      <c r="L487" s="45"/>
      <c r="M487" s="229"/>
      <c r="N487" s="230"/>
      <c r="O487" s="85"/>
      <c r="P487" s="85"/>
      <c r="Q487" s="85"/>
      <c r="R487" s="85"/>
      <c r="S487" s="85"/>
      <c r="T487" s="86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T487" s="18" t="s">
        <v>153</v>
      </c>
      <c r="AU487" s="18" t="s">
        <v>88</v>
      </c>
    </row>
    <row r="488" s="13" customFormat="1">
      <c r="A488" s="13"/>
      <c r="B488" s="231"/>
      <c r="C488" s="232"/>
      <c r="D488" s="233" t="s">
        <v>155</v>
      </c>
      <c r="E488" s="234" t="s">
        <v>28</v>
      </c>
      <c r="F488" s="235" t="s">
        <v>433</v>
      </c>
      <c r="G488" s="232"/>
      <c r="H488" s="234" t="s">
        <v>28</v>
      </c>
      <c r="I488" s="236"/>
      <c r="J488" s="232"/>
      <c r="K488" s="232"/>
      <c r="L488" s="237"/>
      <c r="M488" s="238"/>
      <c r="N488" s="239"/>
      <c r="O488" s="239"/>
      <c r="P488" s="239"/>
      <c r="Q488" s="239"/>
      <c r="R488" s="239"/>
      <c r="S488" s="239"/>
      <c r="T488" s="240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41" t="s">
        <v>155</v>
      </c>
      <c r="AU488" s="241" t="s">
        <v>88</v>
      </c>
      <c r="AV488" s="13" t="s">
        <v>82</v>
      </c>
      <c r="AW488" s="13" t="s">
        <v>35</v>
      </c>
      <c r="AX488" s="13" t="s">
        <v>75</v>
      </c>
      <c r="AY488" s="241" t="s">
        <v>144</v>
      </c>
    </row>
    <row r="489" s="14" customFormat="1">
      <c r="A489" s="14"/>
      <c r="B489" s="242"/>
      <c r="C489" s="243"/>
      <c r="D489" s="233" t="s">
        <v>155</v>
      </c>
      <c r="E489" s="244" t="s">
        <v>28</v>
      </c>
      <c r="F489" s="245" t="s">
        <v>782</v>
      </c>
      <c r="G489" s="243"/>
      <c r="H489" s="246">
        <v>10.08</v>
      </c>
      <c r="I489" s="247"/>
      <c r="J489" s="243"/>
      <c r="K489" s="243"/>
      <c r="L489" s="248"/>
      <c r="M489" s="249"/>
      <c r="N489" s="250"/>
      <c r="O489" s="250"/>
      <c r="P489" s="250"/>
      <c r="Q489" s="250"/>
      <c r="R489" s="250"/>
      <c r="S489" s="250"/>
      <c r="T489" s="251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52" t="s">
        <v>155</v>
      </c>
      <c r="AU489" s="252" t="s">
        <v>88</v>
      </c>
      <c r="AV489" s="14" t="s">
        <v>88</v>
      </c>
      <c r="AW489" s="14" t="s">
        <v>35</v>
      </c>
      <c r="AX489" s="14" t="s">
        <v>82</v>
      </c>
      <c r="AY489" s="252" t="s">
        <v>144</v>
      </c>
    </row>
    <row r="490" s="2" customFormat="1" ht="16.5" customHeight="1">
      <c r="A490" s="39"/>
      <c r="B490" s="40"/>
      <c r="C490" s="213" t="s">
        <v>783</v>
      </c>
      <c r="D490" s="213" t="s">
        <v>146</v>
      </c>
      <c r="E490" s="214" t="s">
        <v>784</v>
      </c>
      <c r="F490" s="215" t="s">
        <v>785</v>
      </c>
      <c r="G490" s="216" t="s">
        <v>356</v>
      </c>
      <c r="H490" s="217">
        <v>11.199999999999999</v>
      </c>
      <c r="I490" s="218"/>
      <c r="J490" s="219">
        <f>ROUND(I490*H490,2)</f>
        <v>0</v>
      </c>
      <c r="K490" s="215" t="s">
        <v>150</v>
      </c>
      <c r="L490" s="45"/>
      <c r="M490" s="220" t="s">
        <v>28</v>
      </c>
      <c r="N490" s="221" t="s">
        <v>47</v>
      </c>
      <c r="O490" s="85"/>
      <c r="P490" s="222">
        <f>O490*H490</f>
        <v>0</v>
      </c>
      <c r="Q490" s="222">
        <v>0</v>
      </c>
      <c r="R490" s="222">
        <f>Q490*H490</f>
        <v>0</v>
      </c>
      <c r="S490" s="222">
        <v>0.00167</v>
      </c>
      <c r="T490" s="223">
        <f>S490*H490</f>
        <v>0.018703999999999998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24" t="s">
        <v>220</v>
      </c>
      <c r="AT490" s="224" t="s">
        <v>146</v>
      </c>
      <c r="AU490" s="224" t="s">
        <v>88</v>
      </c>
      <c r="AY490" s="18" t="s">
        <v>144</v>
      </c>
      <c r="BE490" s="225">
        <f>IF(N490="základní",J490,0)</f>
        <v>0</v>
      </c>
      <c r="BF490" s="225">
        <f>IF(N490="snížená",J490,0)</f>
        <v>0</v>
      </c>
      <c r="BG490" s="225">
        <f>IF(N490="zákl. přenesená",J490,0)</f>
        <v>0</v>
      </c>
      <c r="BH490" s="225">
        <f>IF(N490="sníž. přenesená",J490,0)</f>
        <v>0</v>
      </c>
      <c r="BI490" s="225">
        <f>IF(N490="nulová",J490,0)</f>
        <v>0</v>
      </c>
      <c r="BJ490" s="18" t="s">
        <v>88</v>
      </c>
      <c r="BK490" s="225">
        <f>ROUND(I490*H490,2)</f>
        <v>0</v>
      </c>
      <c r="BL490" s="18" t="s">
        <v>220</v>
      </c>
      <c r="BM490" s="224" t="s">
        <v>786</v>
      </c>
    </row>
    <row r="491" s="2" customFormat="1">
      <c r="A491" s="39"/>
      <c r="B491" s="40"/>
      <c r="C491" s="41"/>
      <c r="D491" s="226" t="s">
        <v>153</v>
      </c>
      <c r="E491" s="41"/>
      <c r="F491" s="227" t="s">
        <v>787</v>
      </c>
      <c r="G491" s="41"/>
      <c r="H491" s="41"/>
      <c r="I491" s="228"/>
      <c r="J491" s="41"/>
      <c r="K491" s="41"/>
      <c r="L491" s="45"/>
      <c r="M491" s="229"/>
      <c r="N491" s="230"/>
      <c r="O491" s="85"/>
      <c r="P491" s="85"/>
      <c r="Q491" s="85"/>
      <c r="R491" s="85"/>
      <c r="S491" s="85"/>
      <c r="T491" s="86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T491" s="18" t="s">
        <v>153</v>
      </c>
      <c r="AU491" s="18" t="s">
        <v>88</v>
      </c>
    </row>
    <row r="492" s="13" customFormat="1">
      <c r="A492" s="13"/>
      <c r="B492" s="231"/>
      <c r="C492" s="232"/>
      <c r="D492" s="233" t="s">
        <v>155</v>
      </c>
      <c r="E492" s="234" t="s">
        <v>28</v>
      </c>
      <c r="F492" s="235" t="s">
        <v>788</v>
      </c>
      <c r="G492" s="232"/>
      <c r="H492" s="234" t="s">
        <v>28</v>
      </c>
      <c r="I492" s="236"/>
      <c r="J492" s="232"/>
      <c r="K492" s="232"/>
      <c r="L492" s="237"/>
      <c r="M492" s="238"/>
      <c r="N492" s="239"/>
      <c r="O492" s="239"/>
      <c r="P492" s="239"/>
      <c r="Q492" s="239"/>
      <c r="R492" s="239"/>
      <c r="S492" s="239"/>
      <c r="T492" s="240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41" t="s">
        <v>155</v>
      </c>
      <c r="AU492" s="241" t="s">
        <v>88</v>
      </c>
      <c r="AV492" s="13" t="s">
        <v>82</v>
      </c>
      <c r="AW492" s="13" t="s">
        <v>35</v>
      </c>
      <c r="AX492" s="13" t="s">
        <v>75</v>
      </c>
      <c r="AY492" s="241" t="s">
        <v>144</v>
      </c>
    </row>
    <row r="493" s="14" customFormat="1">
      <c r="A493" s="14"/>
      <c r="B493" s="242"/>
      <c r="C493" s="243"/>
      <c r="D493" s="233" t="s">
        <v>155</v>
      </c>
      <c r="E493" s="244" t="s">
        <v>28</v>
      </c>
      <c r="F493" s="245" t="s">
        <v>789</v>
      </c>
      <c r="G493" s="243"/>
      <c r="H493" s="246">
        <v>11.199999999999999</v>
      </c>
      <c r="I493" s="247"/>
      <c r="J493" s="243"/>
      <c r="K493" s="243"/>
      <c r="L493" s="248"/>
      <c r="M493" s="249"/>
      <c r="N493" s="250"/>
      <c r="O493" s="250"/>
      <c r="P493" s="250"/>
      <c r="Q493" s="250"/>
      <c r="R493" s="250"/>
      <c r="S493" s="250"/>
      <c r="T493" s="251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52" t="s">
        <v>155</v>
      </c>
      <c r="AU493" s="252" t="s">
        <v>88</v>
      </c>
      <c r="AV493" s="14" t="s">
        <v>88</v>
      </c>
      <c r="AW493" s="14" t="s">
        <v>35</v>
      </c>
      <c r="AX493" s="14" t="s">
        <v>82</v>
      </c>
      <c r="AY493" s="252" t="s">
        <v>144</v>
      </c>
    </row>
    <row r="494" s="2" customFormat="1" ht="16.5" customHeight="1">
      <c r="A494" s="39"/>
      <c r="B494" s="40"/>
      <c r="C494" s="213" t="s">
        <v>790</v>
      </c>
      <c r="D494" s="213" t="s">
        <v>146</v>
      </c>
      <c r="E494" s="214" t="s">
        <v>791</v>
      </c>
      <c r="F494" s="215" t="s">
        <v>792</v>
      </c>
      <c r="G494" s="216" t="s">
        <v>232</v>
      </c>
      <c r="H494" s="217">
        <v>83.349999999999994</v>
      </c>
      <c r="I494" s="218"/>
      <c r="J494" s="219">
        <f>ROUND(I494*H494,2)</f>
        <v>0</v>
      </c>
      <c r="K494" s="215" t="s">
        <v>28</v>
      </c>
      <c r="L494" s="45"/>
      <c r="M494" s="220" t="s">
        <v>28</v>
      </c>
      <c r="N494" s="221" t="s">
        <v>47</v>
      </c>
      <c r="O494" s="85"/>
      <c r="P494" s="222">
        <f>O494*H494</f>
        <v>0</v>
      </c>
      <c r="Q494" s="222">
        <v>0</v>
      </c>
      <c r="R494" s="222">
        <f>Q494*H494</f>
        <v>0</v>
      </c>
      <c r="S494" s="222">
        <v>0.0058399999999999997</v>
      </c>
      <c r="T494" s="223">
        <f>S494*H494</f>
        <v>0.48676399999999992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24" t="s">
        <v>220</v>
      </c>
      <c r="AT494" s="224" t="s">
        <v>146</v>
      </c>
      <c r="AU494" s="224" t="s">
        <v>88</v>
      </c>
      <c r="AY494" s="18" t="s">
        <v>144</v>
      </c>
      <c r="BE494" s="225">
        <f>IF(N494="základní",J494,0)</f>
        <v>0</v>
      </c>
      <c r="BF494" s="225">
        <f>IF(N494="snížená",J494,0)</f>
        <v>0</v>
      </c>
      <c r="BG494" s="225">
        <f>IF(N494="zákl. přenesená",J494,0)</f>
        <v>0</v>
      </c>
      <c r="BH494" s="225">
        <f>IF(N494="sníž. přenesená",J494,0)</f>
        <v>0</v>
      </c>
      <c r="BI494" s="225">
        <f>IF(N494="nulová",J494,0)</f>
        <v>0</v>
      </c>
      <c r="BJ494" s="18" t="s">
        <v>88</v>
      </c>
      <c r="BK494" s="225">
        <f>ROUND(I494*H494,2)</f>
        <v>0</v>
      </c>
      <c r="BL494" s="18" t="s">
        <v>220</v>
      </c>
      <c r="BM494" s="224" t="s">
        <v>793</v>
      </c>
    </row>
    <row r="495" s="13" customFormat="1">
      <c r="A495" s="13"/>
      <c r="B495" s="231"/>
      <c r="C495" s="232"/>
      <c r="D495" s="233" t="s">
        <v>155</v>
      </c>
      <c r="E495" s="234" t="s">
        <v>28</v>
      </c>
      <c r="F495" s="235" t="s">
        <v>788</v>
      </c>
      <c r="G495" s="232"/>
      <c r="H495" s="234" t="s">
        <v>28</v>
      </c>
      <c r="I495" s="236"/>
      <c r="J495" s="232"/>
      <c r="K495" s="232"/>
      <c r="L495" s="237"/>
      <c r="M495" s="238"/>
      <c r="N495" s="239"/>
      <c r="O495" s="239"/>
      <c r="P495" s="239"/>
      <c r="Q495" s="239"/>
      <c r="R495" s="239"/>
      <c r="S495" s="239"/>
      <c r="T495" s="240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1" t="s">
        <v>155</v>
      </c>
      <c r="AU495" s="241" t="s">
        <v>88</v>
      </c>
      <c r="AV495" s="13" t="s">
        <v>82</v>
      </c>
      <c r="AW495" s="13" t="s">
        <v>35</v>
      </c>
      <c r="AX495" s="13" t="s">
        <v>75</v>
      </c>
      <c r="AY495" s="241" t="s">
        <v>144</v>
      </c>
    </row>
    <row r="496" s="13" customFormat="1">
      <c r="A496" s="13"/>
      <c r="B496" s="231"/>
      <c r="C496" s="232"/>
      <c r="D496" s="233" t="s">
        <v>155</v>
      </c>
      <c r="E496" s="234" t="s">
        <v>28</v>
      </c>
      <c r="F496" s="235" t="s">
        <v>794</v>
      </c>
      <c r="G496" s="232"/>
      <c r="H496" s="234" t="s">
        <v>28</v>
      </c>
      <c r="I496" s="236"/>
      <c r="J496" s="232"/>
      <c r="K496" s="232"/>
      <c r="L496" s="237"/>
      <c r="M496" s="238"/>
      <c r="N496" s="239"/>
      <c r="O496" s="239"/>
      <c r="P496" s="239"/>
      <c r="Q496" s="239"/>
      <c r="R496" s="239"/>
      <c r="S496" s="239"/>
      <c r="T496" s="240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1" t="s">
        <v>155</v>
      </c>
      <c r="AU496" s="241" t="s">
        <v>88</v>
      </c>
      <c r="AV496" s="13" t="s">
        <v>82</v>
      </c>
      <c r="AW496" s="13" t="s">
        <v>35</v>
      </c>
      <c r="AX496" s="13" t="s">
        <v>75</v>
      </c>
      <c r="AY496" s="241" t="s">
        <v>144</v>
      </c>
    </row>
    <row r="497" s="14" customFormat="1">
      <c r="A497" s="14"/>
      <c r="B497" s="242"/>
      <c r="C497" s="243"/>
      <c r="D497" s="233" t="s">
        <v>155</v>
      </c>
      <c r="E497" s="244" t="s">
        <v>28</v>
      </c>
      <c r="F497" s="245" t="s">
        <v>795</v>
      </c>
      <c r="G497" s="243"/>
      <c r="H497" s="246">
        <v>65.920000000000002</v>
      </c>
      <c r="I497" s="247"/>
      <c r="J497" s="243"/>
      <c r="K497" s="243"/>
      <c r="L497" s="248"/>
      <c r="M497" s="249"/>
      <c r="N497" s="250"/>
      <c r="O497" s="250"/>
      <c r="P497" s="250"/>
      <c r="Q497" s="250"/>
      <c r="R497" s="250"/>
      <c r="S497" s="250"/>
      <c r="T497" s="251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52" t="s">
        <v>155</v>
      </c>
      <c r="AU497" s="252" t="s">
        <v>88</v>
      </c>
      <c r="AV497" s="14" t="s">
        <v>88</v>
      </c>
      <c r="AW497" s="14" t="s">
        <v>35</v>
      </c>
      <c r="AX497" s="14" t="s">
        <v>75</v>
      </c>
      <c r="AY497" s="252" t="s">
        <v>144</v>
      </c>
    </row>
    <row r="498" s="14" customFormat="1">
      <c r="A498" s="14"/>
      <c r="B498" s="242"/>
      <c r="C498" s="243"/>
      <c r="D498" s="233" t="s">
        <v>155</v>
      </c>
      <c r="E498" s="244" t="s">
        <v>28</v>
      </c>
      <c r="F498" s="245" t="s">
        <v>796</v>
      </c>
      <c r="G498" s="243"/>
      <c r="H498" s="246">
        <v>17.43</v>
      </c>
      <c r="I498" s="247"/>
      <c r="J498" s="243"/>
      <c r="K498" s="243"/>
      <c r="L498" s="248"/>
      <c r="M498" s="249"/>
      <c r="N498" s="250"/>
      <c r="O498" s="250"/>
      <c r="P498" s="250"/>
      <c r="Q498" s="250"/>
      <c r="R498" s="250"/>
      <c r="S498" s="250"/>
      <c r="T498" s="251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52" t="s">
        <v>155</v>
      </c>
      <c r="AU498" s="252" t="s">
        <v>88</v>
      </c>
      <c r="AV498" s="14" t="s">
        <v>88</v>
      </c>
      <c r="AW498" s="14" t="s">
        <v>35</v>
      </c>
      <c r="AX498" s="14" t="s">
        <v>75</v>
      </c>
      <c r="AY498" s="252" t="s">
        <v>144</v>
      </c>
    </row>
    <row r="499" s="15" customFormat="1">
      <c r="A499" s="15"/>
      <c r="B499" s="263"/>
      <c r="C499" s="264"/>
      <c r="D499" s="233" t="s">
        <v>155</v>
      </c>
      <c r="E499" s="265" t="s">
        <v>28</v>
      </c>
      <c r="F499" s="266" t="s">
        <v>176</v>
      </c>
      <c r="G499" s="264"/>
      <c r="H499" s="267">
        <v>83.349999999999994</v>
      </c>
      <c r="I499" s="268"/>
      <c r="J499" s="264"/>
      <c r="K499" s="264"/>
      <c r="L499" s="269"/>
      <c r="M499" s="270"/>
      <c r="N499" s="271"/>
      <c r="O499" s="271"/>
      <c r="P499" s="271"/>
      <c r="Q499" s="271"/>
      <c r="R499" s="271"/>
      <c r="S499" s="271"/>
      <c r="T499" s="272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T499" s="273" t="s">
        <v>155</v>
      </c>
      <c r="AU499" s="273" t="s">
        <v>88</v>
      </c>
      <c r="AV499" s="15" t="s">
        <v>151</v>
      </c>
      <c r="AW499" s="15" t="s">
        <v>35</v>
      </c>
      <c r="AX499" s="15" t="s">
        <v>82</v>
      </c>
      <c r="AY499" s="273" t="s">
        <v>144</v>
      </c>
    </row>
    <row r="500" s="2" customFormat="1" ht="24.15" customHeight="1">
      <c r="A500" s="39"/>
      <c r="B500" s="40"/>
      <c r="C500" s="213" t="s">
        <v>797</v>
      </c>
      <c r="D500" s="213" t="s">
        <v>146</v>
      </c>
      <c r="E500" s="214" t="s">
        <v>798</v>
      </c>
      <c r="F500" s="215" t="s">
        <v>799</v>
      </c>
      <c r="G500" s="216" t="s">
        <v>356</v>
      </c>
      <c r="H500" s="217">
        <v>45</v>
      </c>
      <c r="I500" s="218"/>
      <c r="J500" s="219">
        <f>ROUND(I500*H500,2)</f>
        <v>0</v>
      </c>
      <c r="K500" s="215" t="s">
        <v>150</v>
      </c>
      <c r="L500" s="45"/>
      <c r="M500" s="220" t="s">
        <v>28</v>
      </c>
      <c r="N500" s="221" t="s">
        <v>47</v>
      </c>
      <c r="O500" s="85"/>
      <c r="P500" s="222">
        <f>O500*H500</f>
        <v>0</v>
      </c>
      <c r="Q500" s="222">
        <v>0.0065323500000000001</v>
      </c>
      <c r="R500" s="222">
        <f>Q500*H500</f>
        <v>0.29395575000000002</v>
      </c>
      <c r="S500" s="222">
        <v>0</v>
      </c>
      <c r="T500" s="223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24" t="s">
        <v>220</v>
      </c>
      <c r="AT500" s="224" t="s">
        <v>146</v>
      </c>
      <c r="AU500" s="224" t="s">
        <v>88</v>
      </c>
      <c r="AY500" s="18" t="s">
        <v>144</v>
      </c>
      <c r="BE500" s="225">
        <f>IF(N500="základní",J500,0)</f>
        <v>0</v>
      </c>
      <c r="BF500" s="225">
        <f>IF(N500="snížená",J500,0)</f>
        <v>0</v>
      </c>
      <c r="BG500" s="225">
        <f>IF(N500="zákl. přenesená",J500,0)</f>
        <v>0</v>
      </c>
      <c r="BH500" s="225">
        <f>IF(N500="sníž. přenesená",J500,0)</f>
        <v>0</v>
      </c>
      <c r="BI500" s="225">
        <f>IF(N500="nulová",J500,0)</f>
        <v>0</v>
      </c>
      <c r="BJ500" s="18" t="s">
        <v>88</v>
      </c>
      <c r="BK500" s="225">
        <f>ROUND(I500*H500,2)</f>
        <v>0</v>
      </c>
      <c r="BL500" s="18" t="s">
        <v>220</v>
      </c>
      <c r="BM500" s="224" t="s">
        <v>800</v>
      </c>
    </row>
    <row r="501" s="2" customFormat="1">
      <c r="A501" s="39"/>
      <c r="B501" s="40"/>
      <c r="C501" s="41"/>
      <c r="D501" s="226" t="s">
        <v>153</v>
      </c>
      <c r="E501" s="41"/>
      <c r="F501" s="227" t="s">
        <v>801</v>
      </c>
      <c r="G501" s="41"/>
      <c r="H501" s="41"/>
      <c r="I501" s="228"/>
      <c r="J501" s="41"/>
      <c r="K501" s="41"/>
      <c r="L501" s="45"/>
      <c r="M501" s="229"/>
      <c r="N501" s="230"/>
      <c r="O501" s="85"/>
      <c r="P501" s="85"/>
      <c r="Q501" s="85"/>
      <c r="R501" s="85"/>
      <c r="S501" s="85"/>
      <c r="T501" s="86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T501" s="18" t="s">
        <v>153</v>
      </c>
      <c r="AU501" s="18" t="s">
        <v>88</v>
      </c>
    </row>
    <row r="502" s="13" customFormat="1">
      <c r="A502" s="13"/>
      <c r="B502" s="231"/>
      <c r="C502" s="232"/>
      <c r="D502" s="233" t="s">
        <v>155</v>
      </c>
      <c r="E502" s="234" t="s">
        <v>28</v>
      </c>
      <c r="F502" s="235" t="s">
        <v>511</v>
      </c>
      <c r="G502" s="232"/>
      <c r="H502" s="234" t="s">
        <v>28</v>
      </c>
      <c r="I502" s="236"/>
      <c r="J502" s="232"/>
      <c r="K502" s="232"/>
      <c r="L502" s="237"/>
      <c r="M502" s="238"/>
      <c r="N502" s="239"/>
      <c r="O502" s="239"/>
      <c r="P502" s="239"/>
      <c r="Q502" s="239"/>
      <c r="R502" s="239"/>
      <c r="S502" s="239"/>
      <c r="T502" s="240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1" t="s">
        <v>155</v>
      </c>
      <c r="AU502" s="241" t="s">
        <v>88</v>
      </c>
      <c r="AV502" s="13" t="s">
        <v>82</v>
      </c>
      <c r="AW502" s="13" t="s">
        <v>35</v>
      </c>
      <c r="AX502" s="13" t="s">
        <v>75</v>
      </c>
      <c r="AY502" s="241" t="s">
        <v>144</v>
      </c>
    </row>
    <row r="503" s="14" customFormat="1">
      <c r="A503" s="14"/>
      <c r="B503" s="242"/>
      <c r="C503" s="243"/>
      <c r="D503" s="233" t="s">
        <v>155</v>
      </c>
      <c r="E503" s="244" t="s">
        <v>28</v>
      </c>
      <c r="F503" s="245" t="s">
        <v>802</v>
      </c>
      <c r="G503" s="243"/>
      <c r="H503" s="246">
        <v>45</v>
      </c>
      <c r="I503" s="247"/>
      <c r="J503" s="243"/>
      <c r="K503" s="243"/>
      <c r="L503" s="248"/>
      <c r="M503" s="249"/>
      <c r="N503" s="250"/>
      <c r="O503" s="250"/>
      <c r="P503" s="250"/>
      <c r="Q503" s="250"/>
      <c r="R503" s="250"/>
      <c r="S503" s="250"/>
      <c r="T503" s="251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52" t="s">
        <v>155</v>
      </c>
      <c r="AU503" s="252" t="s">
        <v>88</v>
      </c>
      <c r="AV503" s="14" t="s">
        <v>88</v>
      </c>
      <c r="AW503" s="14" t="s">
        <v>35</v>
      </c>
      <c r="AX503" s="14" t="s">
        <v>82</v>
      </c>
      <c r="AY503" s="252" t="s">
        <v>144</v>
      </c>
    </row>
    <row r="504" s="2" customFormat="1" ht="24.15" customHeight="1">
      <c r="A504" s="39"/>
      <c r="B504" s="40"/>
      <c r="C504" s="213" t="s">
        <v>803</v>
      </c>
      <c r="D504" s="213" t="s">
        <v>146</v>
      </c>
      <c r="E504" s="214" t="s">
        <v>804</v>
      </c>
      <c r="F504" s="215" t="s">
        <v>805</v>
      </c>
      <c r="G504" s="216" t="s">
        <v>356</v>
      </c>
      <c r="H504" s="217">
        <v>66</v>
      </c>
      <c r="I504" s="218"/>
      <c r="J504" s="219">
        <f>ROUND(I504*H504,2)</f>
        <v>0</v>
      </c>
      <c r="K504" s="215" t="s">
        <v>150</v>
      </c>
      <c r="L504" s="45"/>
      <c r="M504" s="220" t="s">
        <v>28</v>
      </c>
      <c r="N504" s="221" t="s">
        <v>47</v>
      </c>
      <c r="O504" s="85"/>
      <c r="P504" s="222">
        <f>O504*H504</f>
        <v>0</v>
      </c>
      <c r="Q504" s="222">
        <v>0.0034949999999999998</v>
      </c>
      <c r="R504" s="222">
        <f>Q504*H504</f>
        <v>0.23066999999999999</v>
      </c>
      <c r="S504" s="222">
        <v>0</v>
      </c>
      <c r="T504" s="223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24" t="s">
        <v>220</v>
      </c>
      <c r="AT504" s="224" t="s">
        <v>146</v>
      </c>
      <c r="AU504" s="224" t="s">
        <v>88</v>
      </c>
      <c r="AY504" s="18" t="s">
        <v>144</v>
      </c>
      <c r="BE504" s="225">
        <f>IF(N504="základní",J504,0)</f>
        <v>0</v>
      </c>
      <c r="BF504" s="225">
        <f>IF(N504="snížená",J504,0)</f>
        <v>0</v>
      </c>
      <c r="BG504" s="225">
        <f>IF(N504="zákl. přenesená",J504,0)</f>
        <v>0</v>
      </c>
      <c r="BH504" s="225">
        <f>IF(N504="sníž. přenesená",J504,0)</f>
        <v>0</v>
      </c>
      <c r="BI504" s="225">
        <f>IF(N504="nulová",J504,0)</f>
        <v>0</v>
      </c>
      <c r="BJ504" s="18" t="s">
        <v>88</v>
      </c>
      <c r="BK504" s="225">
        <f>ROUND(I504*H504,2)</f>
        <v>0</v>
      </c>
      <c r="BL504" s="18" t="s">
        <v>220</v>
      </c>
      <c r="BM504" s="224" t="s">
        <v>806</v>
      </c>
    </row>
    <row r="505" s="2" customFormat="1">
      <c r="A505" s="39"/>
      <c r="B505" s="40"/>
      <c r="C505" s="41"/>
      <c r="D505" s="226" t="s">
        <v>153</v>
      </c>
      <c r="E505" s="41"/>
      <c r="F505" s="227" t="s">
        <v>807</v>
      </c>
      <c r="G505" s="41"/>
      <c r="H505" s="41"/>
      <c r="I505" s="228"/>
      <c r="J505" s="41"/>
      <c r="K505" s="41"/>
      <c r="L505" s="45"/>
      <c r="M505" s="229"/>
      <c r="N505" s="230"/>
      <c r="O505" s="85"/>
      <c r="P505" s="85"/>
      <c r="Q505" s="85"/>
      <c r="R505" s="85"/>
      <c r="S505" s="85"/>
      <c r="T505" s="86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T505" s="18" t="s">
        <v>153</v>
      </c>
      <c r="AU505" s="18" t="s">
        <v>88</v>
      </c>
    </row>
    <row r="506" s="13" customFormat="1">
      <c r="A506" s="13"/>
      <c r="B506" s="231"/>
      <c r="C506" s="232"/>
      <c r="D506" s="233" t="s">
        <v>155</v>
      </c>
      <c r="E506" s="234" t="s">
        <v>28</v>
      </c>
      <c r="F506" s="235" t="s">
        <v>511</v>
      </c>
      <c r="G506" s="232"/>
      <c r="H506" s="234" t="s">
        <v>28</v>
      </c>
      <c r="I506" s="236"/>
      <c r="J506" s="232"/>
      <c r="K506" s="232"/>
      <c r="L506" s="237"/>
      <c r="M506" s="238"/>
      <c r="N506" s="239"/>
      <c r="O506" s="239"/>
      <c r="P506" s="239"/>
      <c r="Q506" s="239"/>
      <c r="R506" s="239"/>
      <c r="S506" s="239"/>
      <c r="T506" s="240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1" t="s">
        <v>155</v>
      </c>
      <c r="AU506" s="241" t="s">
        <v>88</v>
      </c>
      <c r="AV506" s="13" t="s">
        <v>82</v>
      </c>
      <c r="AW506" s="13" t="s">
        <v>35</v>
      </c>
      <c r="AX506" s="13" t="s">
        <v>75</v>
      </c>
      <c r="AY506" s="241" t="s">
        <v>144</v>
      </c>
    </row>
    <row r="507" s="14" customFormat="1">
      <c r="A507" s="14"/>
      <c r="B507" s="242"/>
      <c r="C507" s="243"/>
      <c r="D507" s="233" t="s">
        <v>155</v>
      </c>
      <c r="E507" s="244" t="s">
        <v>28</v>
      </c>
      <c r="F507" s="245" t="s">
        <v>808</v>
      </c>
      <c r="G507" s="243"/>
      <c r="H507" s="246">
        <v>58</v>
      </c>
      <c r="I507" s="247"/>
      <c r="J507" s="243"/>
      <c r="K507" s="243"/>
      <c r="L507" s="248"/>
      <c r="M507" s="249"/>
      <c r="N507" s="250"/>
      <c r="O507" s="250"/>
      <c r="P507" s="250"/>
      <c r="Q507" s="250"/>
      <c r="R507" s="250"/>
      <c r="S507" s="250"/>
      <c r="T507" s="251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52" t="s">
        <v>155</v>
      </c>
      <c r="AU507" s="252" t="s">
        <v>88</v>
      </c>
      <c r="AV507" s="14" t="s">
        <v>88</v>
      </c>
      <c r="AW507" s="14" t="s">
        <v>35</v>
      </c>
      <c r="AX507" s="14" t="s">
        <v>75</v>
      </c>
      <c r="AY507" s="252" t="s">
        <v>144</v>
      </c>
    </row>
    <row r="508" s="14" customFormat="1">
      <c r="A508" s="14"/>
      <c r="B508" s="242"/>
      <c r="C508" s="243"/>
      <c r="D508" s="233" t="s">
        <v>155</v>
      </c>
      <c r="E508" s="244" t="s">
        <v>28</v>
      </c>
      <c r="F508" s="245" t="s">
        <v>809</v>
      </c>
      <c r="G508" s="243"/>
      <c r="H508" s="246">
        <v>8</v>
      </c>
      <c r="I508" s="247"/>
      <c r="J508" s="243"/>
      <c r="K508" s="243"/>
      <c r="L508" s="248"/>
      <c r="M508" s="249"/>
      <c r="N508" s="250"/>
      <c r="O508" s="250"/>
      <c r="P508" s="250"/>
      <c r="Q508" s="250"/>
      <c r="R508" s="250"/>
      <c r="S508" s="250"/>
      <c r="T508" s="251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52" t="s">
        <v>155</v>
      </c>
      <c r="AU508" s="252" t="s">
        <v>88</v>
      </c>
      <c r="AV508" s="14" t="s">
        <v>88</v>
      </c>
      <c r="AW508" s="14" t="s">
        <v>35</v>
      </c>
      <c r="AX508" s="14" t="s">
        <v>75</v>
      </c>
      <c r="AY508" s="252" t="s">
        <v>144</v>
      </c>
    </row>
    <row r="509" s="15" customFormat="1">
      <c r="A509" s="15"/>
      <c r="B509" s="263"/>
      <c r="C509" s="264"/>
      <c r="D509" s="233" t="s">
        <v>155</v>
      </c>
      <c r="E509" s="265" t="s">
        <v>28</v>
      </c>
      <c r="F509" s="266" t="s">
        <v>176</v>
      </c>
      <c r="G509" s="264"/>
      <c r="H509" s="267">
        <v>66</v>
      </c>
      <c r="I509" s="268"/>
      <c r="J509" s="264"/>
      <c r="K509" s="264"/>
      <c r="L509" s="269"/>
      <c r="M509" s="270"/>
      <c r="N509" s="271"/>
      <c r="O509" s="271"/>
      <c r="P509" s="271"/>
      <c r="Q509" s="271"/>
      <c r="R509" s="271"/>
      <c r="S509" s="271"/>
      <c r="T509" s="272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T509" s="273" t="s">
        <v>155</v>
      </c>
      <c r="AU509" s="273" t="s">
        <v>88</v>
      </c>
      <c r="AV509" s="15" t="s">
        <v>151</v>
      </c>
      <c r="AW509" s="15" t="s">
        <v>35</v>
      </c>
      <c r="AX509" s="15" t="s">
        <v>82</v>
      </c>
      <c r="AY509" s="273" t="s">
        <v>144</v>
      </c>
    </row>
    <row r="510" s="2" customFormat="1" ht="24.15" customHeight="1">
      <c r="A510" s="39"/>
      <c r="B510" s="40"/>
      <c r="C510" s="213" t="s">
        <v>810</v>
      </c>
      <c r="D510" s="213" t="s">
        <v>146</v>
      </c>
      <c r="E510" s="214" t="s">
        <v>811</v>
      </c>
      <c r="F510" s="215" t="s">
        <v>812</v>
      </c>
      <c r="G510" s="216" t="s">
        <v>350</v>
      </c>
      <c r="H510" s="217">
        <v>0.52500000000000002</v>
      </c>
      <c r="I510" s="218"/>
      <c r="J510" s="219">
        <f>ROUND(I510*H510,2)</f>
        <v>0</v>
      </c>
      <c r="K510" s="215" t="s">
        <v>150</v>
      </c>
      <c r="L510" s="45"/>
      <c r="M510" s="220" t="s">
        <v>28</v>
      </c>
      <c r="N510" s="221" t="s">
        <v>47</v>
      </c>
      <c r="O510" s="85"/>
      <c r="P510" s="222">
        <f>O510*H510</f>
        <v>0</v>
      </c>
      <c r="Q510" s="222">
        <v>0</v>
      </c>
      <c r="R510" s="222">
        <f>Q510*H510</f>
        <v>0</v>
      </c>
      <c r="S510" s="222">
        <v>0</v>
      </c>
      <c r="T510" s="223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24" t="s">
        <v>220</v>
      </c>
      <c r="AT510" s="224" t="s">
        <v>146</v>
      </c>
      <c r="AU510" s="224" t="s">
        <v>88</v>
      </c>
      <c r="AY510" s="18" t="s">
        <v>144</v>
      </c>
      <c r="BE510" s="225">
        <f>IF(N510="základní",J510,0)</f>
        <v>0</v>
      </c>
      <c r="BF510" s="225">
        <f>IF(N510="snížená",J510,0)</f>
        <v>0</v>
      </c>
      <c r="BG510" s="225">
        <f>IF(N510="zákl. přenesená",J510,0)</f>
        <v>0</v>
      </c>
      <c r="BH510" s="225">
        <f>IF(N510="sníž. přenesená",J510,0)</f>
        <v>0</v>
      </c>
      <c r="BI510" s="225">
        <f>IF(N510="nulová",J510,0)</f>
        <v>0</v>
      </c>
      <c r="BJ510" s="18" t="s">
        <v>88</v>
      </c>
      <c r="BK510" s="225">
        <f>ROUND(I510*H510,2)</f>
        <v>0</v>
      </c>
      <c r="BL510" s="18" t="s">
        <v>220</v>
      </c>
      <c r="BM510" s="224" t="s">
        <v>813</v>
      </c>
    </row>
    <row r="511" s="2" customFormat="1">
      <c r="A511" s="39"/>
      <c r="B511" s="40"/>
      <c r="C511" s="41"/>
      <c r="D511" s="226" t="s">
        <v>153</v>
      </c>
      <c r="E511" s="41"/>
      <c r="F511" s="227" t="s">
        <v>814</v>
      </c>
      <c r="G511" s="41"/>
      <c r="H511" s="41"/>
      <c r="I511" s="228"/>
      <c r="J511" s="41"/>
      <c r="K511" s="41"/>
      <c r="L511" s="45"/>
      <c r="M511" s="229"/>
      <c r="N511" s="230"/>
      <c r="O511" s="85"/>
      <c r="P511" s="85"/>
      <c r="Q511" s="85"/>
      <c r="R511" s="85"/>
      <c r="S511" s="85"/>
      <c r="T511" s="86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T511" s="18" t="s">
        <v>153</v>
      </c>
      <c r="AU511" s="18" t="s">
        <v>88</v>
      </c>
    </row>
    <row r="512" s="12" customFormat="1" ht="22.8" customHeight="1">
      <c r="A512" s="12"/>
      <c r="B512" s="197"/>
      <c r="C512" s="198"/>
      <c r="D512" s="199" t="s">
        <v>74</v>
      </c>
      <c r="E512" s="211" t="s">
        <v>815</v>
      </c>
      <c r="F512" s="211" t="s">
        <v>816</v>
      </c>
      <c r="G512" s="198"/>
      <c r="H512" s="198"/>
      <c r="I512" s="201"/>
      <c r="J512" s="212">
        <f>BK512</f>
        <v>0</v>
      </c>
      <c r="K512" s="198"/>
      <c r="L512" s="203"/>
      <c r="M512" s="204"/>
      <c r="N512" s="205"/>
      <c r="O512" s="205"/>
      <c r="P512" s="206">
        <f>SUM(P513:P528)</f>
        <v>0</v>
      </c>
      <c r="Q512" s="205"/>
      <c r="R512" s="206">
        <f>SUM(R513:R528)</f>
        <v>0.019106999999999999</v>
      </c>
      <c r="S512" s="205"/>
      <c r="T512" s="207">
        <f>SUM(T513:T528)</f>
        <v>0.73920000000000008</v>
      </c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R512" s="208" t="s">
        <v>88</v>
      </c>
      <c r="AT512" s="209" t="s">
        <v>74</v>
      </c>
      <c r="AU512" s="209" t="s">
        <v>82</v>
      </c>
      <c r="AY512" s="208" t="s">
        <v>144</v>
      </c>
      <c r="BK512" s="210">
        <f>SUM(BK513:BK528)</f>
        <v>0</v>
      </c>
    </row>
    <row r="513" s="2" customFormat="1" ht="16.5" customHeight="1">
      <c r="A513" s="39"/>
      <c r="B513" s="40"/>
      <c r="C513" s="213" t="s">
        <v>817</v>
      </c>
      <c r="D513" s="213" t="s">
        <v>146</v>
      </c>
      <c r="E513" s="214" t="s">
        <v>818</v>
      </c>
      <c r="F513" s="215" t="s">
        <v>819</v>
      </c>
      <c r="G513" s="216" t="s">
        <v>356</v>
      </c>
      <c r="H513" s="217">
        <v>46.200000000000003</v>
      </c>
      <c r="I513" s="218"/>
      <c r="J513" s="219">
        <f>ROUND(I513*H513,2)</f>
        <v>0</v>
      </c>
      <c r="K513" s="215" t="s">
        <v>150</v>
      </c>
      <c r="L513" s="45"/>
      <c r="M513" s="220" t="s">
        <v>28</v>
      </c>
      <c r="N513" s="221" t="s">
        <v>47</v>
      </c>
      <c r="O513" s="85"/>
      <c r="P513" s="222">
        <f>O513*H513</f>
        <v>0</v>
      </c>
      <c r="Q513" s="222">
        <v>0</v>
      </c>
      <c r="R513" s="222">
        <f>Q513*H513</f>
        <v>0</v>
      </c>
      <c r="S513" s="222">
        <v>0.016</v>
      </c>
      <c r="T513" s="223">
        <f>S513*H513</f>
        <v>0.73920000000000008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24" t="s">
        <v>220</v>
      </c>
      <c r="AT513" s="224" t="s">
        <v>146</v>
      </c>
      <c r="AU513" s="224" t="s">
        <v>88</v>
      </c>
      <c r="AY513" s="18" t="s">
        <v>144</v>
      </c>
      <c r="BE513" s="225">
        <f>IF(N513="základní",J513,0)</f>
        <v>0</v>
      </c>
      <c r="BF513" s="225">
        <f>IF(N513="snížená",J513,0)</f>
        <v>0</v>
      </c>
      <c r="BG513" s="225">
        <f>IF(N513="zákl. přenesená",J513,0)</f>
        <v>0</v>
      </c>
      <c r="BH513" s="225">
        <f>IF(N513="sníž. přenesená",J513,0)</f>
        <v>0</v>
      </c>
      <c r="BI513" s="225">
        <f>IF(N513="nulová",J513,0)</f>
        <v>0</v>
      </c>
      <c r="BJ513" s="18" t="s">
        <v>88</v>
      </c>
      <c r="BK513" s="225">
        <f>ROUND(I513*H513,2)</f>
        <v>0</v>
      </c>
      <c r="BL513" s="18" t="s">
        <v>220</v>
      </c>
      <c r="BM513" s="224" t="s">
        <v>820</v>
      </c>
    </row>
    <row r="514" s="2" customFormat="1">
      <c r="A514" s="39"/>
      <c r="B514" s="40"/>
      <c r="C514" s="41"/>
      <c r="D514" s="226" t="s">
        <v>153</v>
      </c>
      <c r="E514" s="41"/>
      <c r="F514" s="227" t="s">
        <v>821</v>
      </c>
      <c r="G514" s="41"/>
      <c r="H514" s="41"/>
      <c r="I514" s="228"/>
      <c r="J514" s="41"/>
      <c r="K514" s="41"/>
      <c r="L514" s="45"/>
      <c r="M514" s="229"/>
      <c r="N514" s="230"/>
      <c r="O514" s="85"/>
      <c r="P514" s="85"/>
      <c r="Q514" s="85"/>
      <c r="R514" s="85"/>
      <c r="S514" s="85"/>
      <c r="T514" s="86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T514" s="18" t="s">
        <v>153</v>
      </c>
      <c r="AU514" s="18" t="s">
        <v>88</v>
      </c>
    </row>
    <row r="515" s="13" customFormat="1">
      <c r="A515" s="13"/>
      <c r="B515" s="231"/>
      <c r="C515" s="232"/>
      <c r="D515" s="233" t="s">
        <v>155</v>
      </c>
      <c r="E515" s="234" t="s">
        <v>28</v>
      </c>
      <c r="F515" s="235" t="s">
        <v>788</v>
      </c>
      <c r="G515" s="232"/>
      <c r="H515" s="234" t="s">
        <v>28</v>
      </c>
      <c r="I515" s="236"/>
      <c r="J515" s="232"/>
      <c r="K515" s="232"/>
      <c r="L515" s="237"/>
      <c r="M515" s="238"/>
      <c r="N515" s="239"/>
      <c r="O515" s="239"/>
      <c r="P515" s="239"/>
      <c r="Q515" s="239"/>
      <c r="R515" s="239"/>
      <c r="S515" s="239"/>
      <c r="T515" s="240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1" t="s">
        <v>155</v>
      </c>
      <c r="AU515" s="241" t="s">
        <v>88</v>
      </c>
      <c r="AV515" s="13" t="s">
        <v>82</v>
      </c>
      <c r="AW515" s="13" t="s">
        <v>35</v>
      </c>
      <c r="AX515" s="13" t="s">
        <v>75</v>
      </c>
      <c r="AY515" s="241" t="s">
        <v>144</v>
      </c>
    </row>
    <row r="516" s="14" customFormat="1">
      <c r="A516" s="14"/>
      <c r="B516" s="242"/>
      <c r="C516" s="243"/>
      <c r="D516" s="233" t="s">
        <v>155</v>
      </c>
      <c r="E516" s="244" t="s">
        <v>28</v>
      </c>
      <c r="F516" s="245" t="s">
        <v>822</v>
      </c>
      <c r="G516" s="243"/>
      <c r="H516" s="246">
        <v>41.200000000000003</v>
      </c>
      <c r="I516" s="247"/>
      <c r="J516" s="243"/>
      <c r="K516" s="243"/>
      <c r="L516" s="248"/>
      <c r="M516" s="249"/>
      <c r="N516" s="250"/>
      <c r="O516" s="250"/>
      <c r="P516" s="250"/>
      <c r="Q516" s="250"/>
      <c r="R516" s="250"/>
      <c r="S516" s="250"/>
      <c r="T516" s="251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52" t="s">
        <v>155</v>
      </c>
      <c r="AU516" s="252" t="s">
        <v>88</v>
      </c>
      <c r="AV516" s="14" t="s">
        <v>88</v>
      </c>
      <c r="AW516" s="14" t="s">
        <v>35</v>
      </c>
      <c r="AX516" s="14" t="s">
        <v>75</v>
      </c>
      <c r="AY516" s="252" t="s">
        <v>144</v>
      </c>
    </row>
    <row r="517" s="14" customFormat="1">
      <c r="A517" s="14"/>
      <c r="B517" s="242"/>
      <c r="C517" s="243"/>
      <c r="D517" s="233" t="s">
        <v>155</v>
      </c>
      <c r="E517" s="244" t="s">
        <v>28</v>
      </c>
      <c r="F517" s="245" t="s">
        <v>823</v>
      </c>
      <c r="G517" s="243"/>
      <c r="H517" s="246">
        <v>5</v>
      </c>
      <c r="I517" s="247"/>
      <c r="J517" s="243"/>
      <c r="K517" s="243"/>
      <c r="L517" s="248"/>
      <c r="M517" s="249"/>
      <c r="N517" s="250"/>
      <c r="O517" s="250"/>
      <c r="P517" s="250"/>
      <c r="Q517" s="250"/>
      <c r="R517" s="250"/>
      <c r="S517" s="250"/>
      <c r="T517" s="251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52" t="s">
        <v>155</v>
      </c>
      <c r="AU517" s="252" t="s">
        <v>88</v>
      </c>
      <c r="AV517" s="14" t="s">
        <v>88</v>
      </c>
      <c r="AW517" s="14" t="s">
        <v>35</v>
      </c>
      <c r="AX517" s="14" t="s">
        <v>75</v>
      </c>
      <c r="AY517" s="252" t="s">
        <v>144</v>
      </c>
    </row>
    <row r="518" s="15" customFormat="1">
      <c r="A518" s="15"/>
      <c r="B518" s="263"/>
      <c r="C518" s="264"/>
      <c r="D518" s="233" t="s">
        <v>155</v>
      </c>
      <c r="E518" s="265" t="s">
        <v>28</v>
      </c>
      <c r="F518" s="266" t="s">
        <v>176</v>
      </c>
      <c r="G518" s="264"/>
      <c r="H518" s="267">
        <v>46.200000000000003</v>
      </c>
      <c r="I518" s="268"/>
      <c r="J518" s="264"/>
      <c r="K518" s="264"/>
      <c r="L518" s="269"/>
      <c r="M518" s="270"/>
      <c r="N518" s="271"/>
      <c r="O518" s="271"/>
      <c r="P518" s="271"/>
      <c r="Q518" s="271"/>
      <c r="R518" s="271"/>
      <c r="S518" s="271"/>
      <c r="T518" s="272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T518" s="273" t="s">
        <v>155</v>
      </c>
      <c r="AU518" s="273" t="s">
        <v>88</v>
      </c>
      <c r="AV518" s="15" t="s">
        <v>151</v>
      </c>
      <c r="AW518" s="15" t="s">
        <v>35</v>
      </c>
      <c r="AX518" s="15" t="s">
        <v>82</v>
      </c>
      <c r="AY518" s="273" t="s">
        <v>144</v>
      </c>
    </row>
    <row r="519" s="2" customFormat="1" ht="21.75" customHeight="1">
      <c r="A519" s="39"/>
      <c r="B519" s="40"/>
      <c r="C519" s="213" t="s">
        <v>824</v>
      </c>
      <c r="D519" s="213" t="s">
        <v>146</v>
      </c>
      <c r="E519" s="214" t="s">
        <v>825</v>
      </c>
      <c r="F519" s="215" t="s">
        <v>826</v>
      </c>
      <c r="G519" s="216" t="s">
        <v>356</v>
      </c>
      <c r="H519" s="217">
        <v>48.25</v>
      </c>
      <c r="I519" s="218"/>
      <c r="J519" s="219">
        <f>ROUND(I519*H519,2)</f>
        <v>0</v>
      </c>
      <c r="K519" s="215" t="s">
        <v>150</v>
      </c>
      <c r="L519" s="45"/>
      <c r="M519" s="220" t="s">
        <v>28</v>
      </c>
      <c r="N519" s="221" t="s">
        <v>47</v>
      </c>
      <c r="O519" s="85"/>
      <c r="P519" s="222">
        <f>O519*H519</f>
        <v>0</v>
      </c>
      <c r="Q519" s="222">
        <v>0.00039599999999999998</v>
      </c>
      <c r="R519" s="222">
        <f>Q519*H519</f>
        <v>0.019106999999999999</v>
      </c>
      <c r="S519" s="222">
        <v>0</v>
      </c>
      <c r="T519" s="223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24" t="s">
        <v>220</v>
      </c>
      <c r="AT519" s="224" t="s">
        <v>146</v>
      </c>
      <c r="AU519" s="224" t="s">
        <v>88</v>
      </c>
      <c r="AY519" s="18" t="s">
        <v>144</v>
      </c>
      <c r="BE519" s="225">
        <f>IF(N519="základní",J519,0)</f>
        <v>0</v>
      </c>
      <c r="BF519" s="225">
        <f>IF(N519="snížená",J519,0)</f>
        <v>0</v>
      </c>
      <c r="BG519" s="225">
        <f>IF(N519="zákl. přenesená",J519,0)</f>
        <v>0</v>
      </c>
      <c r="BH519" s="225">
        <f>IF(N519="sníž. přenesená",J519,0)</f>
        <v>0</v>
      </c>
      <c r="BI519" s="225">
        <f>IF(N519="nulová",J519,0)</f>
        <v>0</v>
      </c>
      <c r="BJ519" s="18" t="s">
        <v>88</v>
      </c>
      <c r="BK519" s="225">
        <f>ROUND(I519*H519,2)</f>
        <v>0</v>
      </c>
      <c r="BL519" s="18" t="s">
        <v>220</v>
      </c>
      <c r="BM519" s="224" t="s">
        <v>827</v>
      </c>
    </row>
    <row r="520" s="2" customFormat="1">
      <c r="A520" s="39"/>
      <c r="B520" s="40"/>
      <c r="C520" s="41"/>
      <c r="D520" s="226" t="s">
        <v>153</v>
      </c>
      <c r="E520" s="41"/>
      <c r="F520" s="227" t="s">
        <v>828</v>
      </c>
      <c r="G520" s="41"/>
      <c r="H520" s="41"/>
      <c r="I520" s="228"/>
      <c r="J520" s="41"/>
      <c r="K520" s="41"/>
      <c r="L520" s="45"/>
      <c r="M520" s="229"/>
      <c r="N520" s="230"/>
      <c r="O520" s="85"/>
      <c r="P520" s="85"/>
      <c r="Q520" s="85"/>
      <c r="R520" s="85"/>
      <c r="S520" s="85"/>
      <c r="T520" s="86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T520" s="18" t="s">
        <v>153</v>
      </c>
      <c r="AU520" s="18" t="s">
        <v>88</v>
      </c>
    </row>
    <row r="521" s="13" customFormat="1">
      <c r="A521" s="13"/>
      <c r="B521" s="231"/>
      <c r="C521" s="232"/>
      <c r="D521" s="233" t="s">
        <v>155</v>
      </c>
      <c r="E521" s="234" t="s">
        <v>28</v>
      </c>
      <c r="F521" s="235" t="s">
        <v>829</v>
      </c>
      <c r="G521" s="232"/>
      <c r="H521" s="234" t="s">
        <v>28</v>
      </c>
      <c r="I521" s="236"/>
      <c r="J521" s="232"/>
      <c r="K521" s="232"/>
      <c r="L521" s="237"/>
      <c r="M521" s="238"/>
      <c r="N521" s="239"/>
      <c r="O521" s="239"/>
      <c r="P521" s="239"/>
      <c r="Q521" s="239"/>
      <c r="R521" s="239"/>
      <c r="S521" s="239"/>
      <c r="T521" s="240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1" t="s">
        <v>155</v>
      </c>
      <c r="AU521" s="241" t="s">
        <v>88</v>
      </c>
      <c r="AV521" s="13" t="s">
        <v>82</v>
      </c>
      <c r="AW521" s="13" t="s">
        <v>35</v>
      </c>
      <c r="AX521" s="13" t="s">
        <v>75</v>
      </c>
      <c r="AY521" s="241" t="s">
        <v>144</v>
      </c>
    </row>
    <row r="522" s="14" customFormat="1">
      <c r="A522" s="14"/>
      <c r="B522" s="242"/>
      <c r="C522" s="243"/>
      <c r="D522" s="233" t="s">
        <v>155</v>
      </c>
      <c r="E522" s="244" t="s">
        <v>28</v>
      </c>
      <c r="F522" s="245" t="s">
        <v>830</v>
      </c>
      <c r="G522" s="243"/>
      <c r="H522" s="246">
        <v>42</v>
      </c>
      <c r="I522" s="247"/>
      <c r="J522" s="243"/>
      <c r="K522" s="243"/>
      <c r="L522" s="248"/>
      <c r="M522" s="249"/>
      <c r="N522" s="250"/>
      <c r="O522" s="250"/>
      <c r="P522" s="250"/>
      <c r="Q522" s="250"/>
      <c r="R522" s="250"/>
      <c r="S522" s="250"/>
      <c r="T522" s="251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52" t="s">
        <v>155</v>
      </c>
      <c r="AU522" s="252" t="s">
        <v>88</v>
      </c>
      <c r="AV522" s="14" t="s">
        <v>88</v>
      </c>
      <c r="AW522" s="14" t="s">
        <v>35</v>
      </c>
      <c r="AX522" s="14" t="s">
        <v>75</v>
      </c>
      <c r="AY522" s="252" t="s">
        <v>144</v>
      </c>
    </row>
    <row r="523" s="14" customFormat="1">
      <c r="A523" s="14"/>
      <c r="B523" s="242"/>
      <c r="C523" s="243"/>
      <c r="D523" s="233" t="s">
        <v>155</v>
      </c>
      <c r="E523" s="244" t="s">
        <v>28</v>
      </c>
      <c r="F523" s="245" t="s">
        <v>831</v>
      </c>
      <c r="G523" s="243"/>
      <c r="H523" s="246">
        <v>6.25</v>
      </c>
      <c r="I523" s="247"/>
      <c r="J523" s="243"/>
      <c r="K523" s="243"/>
      <c r="L523" s="248"/>
      <c r="M523" s="249"/>
      <c r="N523" s="250"/>
      <c r="O523" s="250"/>
      <c r="P523" s="250"/>
      <c r="Q523" s="250"/>
      <c r="R523" s="250"/>
      <c r="S523" s="250"/>
      <c r="T523" s="251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52" t="s">
        <v>155</v>
      </c>
      <c r="AU523" s="252" t="s">
        <v>88</v>
      </c>
      <c r="AV523" s="14" t="s">
        <v>88</v>
      </c>
      <c r="AW523" s="14" t="s">
        <v>35</v>
      </c>
      <c r="AX523" s="14" t="s">
        <v>75</v>
      </c>
      <c r="AY523" s="252" t="s">
        <v>144</v>
      </c>
    </row>
    <row r="524" s="15" customFormat="1">
      <c r="A524" s="15"/>
      <c r="B524" s="263"/>
      <c r="C524" s="264"/>
      <c r="D524" s="233" t="s">
        <v>155</v>
      </c>
      <c r="E524" s="265" t="s">
        <v>28</v>
      </c>
      <c r="F524" s="266" t="s">
        <v>176</v>
      </c>
      <c r="G524" s="264"/>
      <c r="H524" s="267">
        <v>48.25</v>
      </c>
      <c r="I524" s="268"/>
      <c r="J524" s="264"/>
      <c r="K524" s="264"/>
      <c r="L524" s="269"/>
      <c r="M524" s="270"/>
      <c r="N524" s="271"/>
      <c r="O524" s="271"/>
      <c r="P524" s="271"/>
      <c r="Q524" s="271"/>
      <c r="R524" s="271"/>
      <c r="S524" s="271"/>
      <c r="T524" s="272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T524" s="273" t="s">
        <v>155</v>
      </c>
      <c r="AU524" s="273" t="s">
        <v>88</v>
      </c>
      <c r="AV524" s="15" t="s">
        <v>151</v>
      </c>
      <c r="AW524" s="15" t="s">
        <v>35</v>
      </c>
      <c r="AX524" s="15" t="s">
        <v>82</v>
      </c>
      <c r="AY524" s="273" t="s">
        <v>144</v>
      </c>
    </row>
    <row r="525" s="2" customFormat="1" ht="16.5" customHeight="1">
      <c r="A525" s="39"/>
      <c r="B525" s="40"/>
      <c r="C525" s="253" t="s">
        <v>832</v>
      </c>
      <c r="D525" s="253" t="s">
        <v>158</v>
      </c>
      <c r="E525" s="254" t="s">
        <v>833</v>
      </c>
      <c r="F525" s="255" t="s">
        <v>834</v>
      </c>
      <c r="G525" s="256" t="s">
        <v>356</v>
      </c>
      <c r="H525" s="257">
        <v>42</v>
      </c>
      <c r="I525" s="258"/>
      <c r="J525" s="259">
        <f>ROUND(I525*H525,2)</f>
        <v>0</v>
      </c>
      <c r="K525" s="255" t="s">
        <v>28</v>
      </c>
      <c r="L525" s="260"/>
      <c r="M525" s="261" t="s">
        <v>28</v>
      </c>
      <c r="N525" s="262" t="s">
        <v>47</v>
      </c>
      <c r="O525" s="85"/>
      <c r="P525" s="222">
        <f>O525*H525</f>
        <v>0</v>
      </c>
      <c r="Q525" s="222">
        <v>0</v>
      </c>
      <c r="R525" s="222">
        <f>Q525*H525</f>
        <v>0</v>
      </c>
      <c r="S525" s="222">
        <v>0</v>
      </c>
      <c r="T525" s="223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24" t="s">
        <v>332</v>
      </c>
      <c r="AT525" s="224" t="s">
        <v>158</v>
      </c>
      <c r="AU525" s="224" t="s">
        <v>88</v>
      </c>
      <c r="AY525" s="18" t="s">
        <v>144</v>
      </c>
      <c r="BE525" s="225">
        <f>IF(N525="základní",J525,0)</f>
        <v>0</v>
      </c>
      <c r="BF525" s="225">
        <f>IF(N525="snížená",J525,0)</f>
        <v>0</v>
      </c>
      <c r="BG525" s="225">
        <f>IF(N525="zákl. přenesená",J525,0)</f>
        <v>0</v>
      </c>
      <c r="BH525" s="225">
        <f>IF(N525="sníž. přenesená",J525,0)</f>
        <v>0</v>
      </c>
      <c r="BI525" s="225">
        <f>IF(N525="nulová",J525,0)</f>
        <v>0</v>
      </c>
      <c r="BJ525" s="18" t="s">
        <v>88</v>
      </c>
      <c r="BK525" s="225">
        <f>ROUND(I525*H525,2)</f>
        <v>0</v>
      </c>
      <c r="BL525" s="18" t="s">
        <v>220</v>
      </c>
      <c r="BM525" s="224" t="s">
        <v>835</v>
      </c>
    </row>
    <row r="526" s="2" customFormat="1" ht="16.5" customHeight="1">
      <c r="A526" s="39"/>
      <c r="B526" s="40"/>
      <c r="C526" s="253" t="s">
        <v>836</v>
      </c>
      <c r="D526" s="253" t="s">
        <v>158</v>
      </c>
      <c r="E526" s="254" t="s">
        <v>837</v>
      </c>
      <c r="F526" s="255" t="s">
        <v>838</v>
      </c>
      <c r="G526" s="256" t="s">
        <v>356</v>
      </c>
      <c r="H526" s="257">
        <v>6.25</v>
      </c>
      <c r="I526" s="258"/>
      <c r="J526" s="259">
        <f>ROUND(I526*H526,2)</f>
        <v>0</v>
      </c>
      <c r="K526" s="255" t="s">
        <v>28</v>
      </c>
      <c r="L526" s="260"/>
      <c r="M526" s="261" t="s">
        <v>28</v>
      </c>
      <c r="N526" s="262" t="s">
        <v>47</v>
      </c>
      <c r="O526" s="85"/>
      <c r="P526" s="222">
        <f>O526*H526</f>
        <v>0</v>
      </c>
      <c r="Q526" s="222">
        <v>0</v>
      </c>
      <c r="R526" s="222">
        <f>Q526*H526</f>
        <v>0</v>
      </c>
      <c r="S526" s="222">
        <v>0</v>
      </c>
      <c r="T526" s="223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24" t="s">
        <v>332</v>
      </c>
      <c r="AT526" s="224" t="s">
        <v>158</v>
      </c>
      <c r="AU526" s="224" t="s">
        <v>88</v>
      </c>
      <c r="AY526" s="18" t="s">
        <v>144</v>
      </c>
      <c r="BE526" s="225">
        <f>IF(N526="základní",J526,0)</f>
        <v>0</v>
      </c>
      <c r="BF526" s="225">
        <f>IF(N526="snížená",J526,0)</f>
        <v>0</v>
      </c>
      <c r="BG526" s="225">
        <f>IF(N526="zákl. přenesená",J526,0)</f>
        <v>0</v>
      </c>
      <c r="BH526" s="225">
        <f>IF(N526="sníž. přenesená",J526,0)</f>
        <v>0</v>
      </c>
      <c r="BI526" s="225">
        <f>IF(N526="nulová",J526,0)</f>
        <v>0</v>
      </c>
      <c r="BJ526" s="18" t="s">
        <v>88</v>
      </c>
      <c r="BK526" s="225">
        <f>ROUND(I526*H526,2)</f>
        <v>0</v>
      </c>
      <c r="BL526" s="18" t="s">
        <v>220</v>
      </c>
      <c r="BM526" s="224" t="s">
        <v>839</v>
      </c>
    </row>
    <row r="527" s="2" customFormat="1" ht="24.15" customHeight="1">
      <c r="A527" s="39"/>
      <c r="B527" s="40"/>
      <c r="C527" s="213" t="s">
        <v>840</v>
      </c>
      <c r="D527" s="213" t="s">
        <v>146</v>
      </c>
      <c r="E527" s="214" t="s">
        <v>841</v>
      </c>
      <c r="F527" s="215" t="s">
        <v>842</v>
      </c>
      <c r="G527" s="216" t="s">
        <v>661</v>
      </c>
      <c r="H527" s="275"/>
      <c r="I527" s="218"/>
      <c r="J527" s="219">
        <f>ROUND(I527*H527,2)</f>
        <v>0</v>
      </c>
      <c r="K527" s="215" t="s">
        <v>150</v>
      </c>
      <c r="L527" s="45"/>
      <c r="M527" s="220" t="s">
        <v>28</v>
      </c>
      <c r="N527" s="221" t="s">
        <v>47</v>
      </c>
      <c r="O527" s="85"/>
      <c r="P527" s="222">
        <f>O527*H527</f>
        <v>0</v>
      </c>
      <c r="Q527" s="222">
        <v>0</v>
      </c>
      <c r="R527" s="222">
        <f>Q527*H527</f>
        <v>0</v>
      </c>
      <c r="S527" s="222">
        <v>0</v>
      </c>
      <c r="T527" s="223">
        <f>S527*H527</f>
        <v>0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R527" s="224" t="s">
        <v>220</v>
      </c>
      <c r="AT527" s="224" t="s">
        <v>146</v>
      </c>
      <c r="AU527" s="224" t="s">
        <v>88</v>
      </c>
      <c r="AY527" s="18" t="s">
        <v>144</v>
      </c>
      <c r="BE527" s="225">
        <f>IF(N527="základní",J527,0)</f>
        <v>0</v>
      </c>
      <c r="BF527" s="225">
        <f>IF(N527="snížená",J527,0)</f>
        <v>0</v>
      </c>
      <c r="BG527" s="225">
        <f>IF(N527="zákl. přenesená",J527,0)</f>
        <v>0</v>
      </c>
      <c r="BH527" s="225">
        <f>IF(N527="sníž. přenesená",J527,0)</f>
        <v>0</v>
      </c>
      <c r="BI527" s="225">
        <f>IF(N527="nulová",J527,0)</f>
        <v>0</v>
      </c>
      <c r="BJ527" s="18" t="s">
        <v>88</v>
      </c>
      <c r="BK527" s="225">
        <f>ROUND(I527*H527,2)</f>
        <v>0</v>
      </c>
      <c r="BL527" s="18" t="s">
        <v>220</v>
      </c>
      <c r="BM527" s="224" t="s">
        <v>843</v>
      </c>
    </row>
    <row r="528" s="2" customFormat="1">
      <c r="A528" s="39"/>
      <c r="B528" s="40"/>
      <c r="C528" s="41"/>
      <c r="D528" s="226" t="s">
        <v>153</v>
      </c>
      <c r="E528" s="41"/>
      <c r="F528" s="227" t="s">
        <v>844</v>
      </c>
      <c r="G528" s="41"/>
      <c r="H528" s="41"/>
      <c r="I528" s="228"/>
      <c r="J528" s="41"/>
      <c r="K528" s="41"/>
      <c r="L528" s="45"/>
      <c r="M528" s="276"/>
      <c r="N528" s="277"/>
      <c r="O528" s="278"/>
      <c r="P528" s="278"/>
      <c r="Q528" s="278"/>
      <c r="R528" s="278"/>
      <c r="S528" s="278"/>
      <c r="T528" s="27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T528" s="18" t="s">
        <v>153</v>
      </c>
      <c r="AU528" s="18" t="s">
        <v>88</v>
      </c>
    </row>
    <row r="529" s="2" customFormat="1" ht="6.96" customHeight="1">
      <c r="A529" s="39"/>
      <c r="B529" s="60"/>
      <c r="C529" s="61"/>
      <c r="D529" s="61"/>
      <c r="E529" s="61"/>
      <c r="F529" s="61"/>
      <c r="G529" s="61"/>
      <c r="H529" s="61"/>
      <c r="I529" s="61"/>
      <c r="J529" s="61"/>
      <c r="K529" s="61"/>
      <c r="L529" s="45"/>
      <c r="M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</row>
  </sheetData>
  <sheetProtection sheet="1" autoFilter="0" formatColumns="0" formatRows="0" objects="1" scenarios="1" spinCount="100000" saltValue="YocxKy97aEcrcnR8VyiZonXInj3nV4ibOnhowOzPakLpqGo9ltVKTWHPA9cEPEFo5zsSyyT6HhIriAhd8NOcXw==" hashValue="0gkB3P/zjwfdaG3CsGybY903BYduRwTiWJEFaM0CsnOr5chC2I1iV2b9f8CnWnl2ABM161ATmfM7RHfMheHY3A==" algorithmName="SHA-512" password="CC35"/>
  <autoFilter ref="C99:K52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8:H88"/>
    <mergeCell ref="E90:H90"/>
    <mergeCell ref="E92:H92"/>
    <mergeCell ref="L2:V2"/>
  </mergeCells>
  <hyperlinks>
    <hyperlink ref="F104" r:id="rId1" display="https://podminky.urs.cz/item/CS_URS_2023_01/183101314"/>
    <hyperlink ref="F110" r:id="rId2" display="https://podminky.urs.cz/item/CS_URS_2023_01/183211319"/>
    <hyperlink ref="F112" r:id="rId3" display="https://podminky.urs.cz/item/CS_URS_2023_01/183211322"/>
    <hyperlink ref="F124" r:id="rId4" display="https://podminky.urs.cz/item/CS_URS_2023_01/183902124"/>
    <hyperlink ref="F128" r:id="rId5" display="https://podminky.urs.cz/item/CS_URS_2023_01/183902148"/>
    <hyperlink ref="F132" r:id="rId6" display="https://podminky.urs.cz/item/CS_URS_2023_01/184102112"/>
    <hyperlink ref="F136" r:id="rId7" display="https://podminky.urs.cz/item/CS_URS_2023_01/184502111"/>
    <hyperlink ref="F140" r:id="rId8" display="https://podminky.urs.cz/item/CS_URS_2023_01/417321313"/>
    <hyperlink ref="F144" r:id="rId9" display="https://podminky.urs.cz/item/CS_URS_2023_01/417351115"/>
    <hyperlink ref="F148" r:id="rId10" display="https://podminky.urs.cz/item/CS_URS_2023_01/417351116"/>
    <hyperlink ref="F151" r:id="rId11" display="https://podminky.urs.cz/item/CS_URS_2023_01/631311124"/>
    <hyperlink ref="F155" r:id="rId12" display="https://podminky.urs.cz/item/CS_URS_2023_01/631319012"/>
    <hyperlink ref="F157" r:id="rId13" display="https://podminky.urs.cz/item/CS_URS_2023_01/632451034"/>
    <hyperlink ref="F164" r:id="rId14" display="https://podminky.urs.cz/item/CS_URS_2023_01/941211111"/>
    <hyperlink ref="F168" r:id="rId15" display="https://podminky.urs.cz/item/CS_URS_2023_01/941211211"/>
    <hyperlink ref="F171" r:id="rId16" display="https://podminky.urs.cz/item/CS_URS_2023_01/941211811"/>
    <hyperlink ref="F173" r:id="rId17" display="https://podminky.urs.cz/item/CS_URS_2023_01/944511111"/>
    <hyperlink ref="F175" r:id="rId18" display="https://podminky.urs.cz/item/CS_URS_2023_01/944511211"/>
    <hyperlink ref="F178" r:id="rId19" display="https://podminky.urs.cz/item/CS_URS_2023_01/944511811"/>
    <hyperlink ref="F180" r:id="rId20" display="https://podminky.urs.cz/item/CS_URS_2023_01/962031133"/>
    <hyperlink ref="F184" r:id="rId21" display="https://podminky.urs.cz/item/CS_URS_2023_01/965042141"/>
    <hyperlink ref="F191" r:id="rId22" display="https://podminky.urs.cz/item/CS_URS_2023_01/965042241"/>
    <hyperlink ref="F195" r:id="rId23" display="https://podminky.urs.cz/item/CS_URS_2023_01/965045113"/>
    <hyperlink ref="F199" r:id="rId24" display="https://podminky.urs.cz/item/CS_URS_2023_01/965049111"/>
    <hyperlink ref="F203" r:id="rId25" display="https://podminky.urs.cz/item/CS_URS_2023_01/965081313"/>
    <hyperlink ref="F209" r:id="rId26" display="https://podminky.urs.cz/item/CS_URS_2023_01/965082923"/>
    <hyperlink ref="F213" r:id="rId27" display="https://podminky.urs.cz/item/CS_URS_2023_01/978059641"/>
    <hyperlink ref="F220" r:id="rId28" display="https://podminky.urs.cz/item/CS_URS_2023_01/997013111"/>
    <hyperlink ref="F222" r:id="rId29" display="https://podminky.urs.cz/item/CS_URS_2023_01/997013311"/>
    <hyperlink ref="F224" r:id="rId30" display="https://podminky.urs.cz/item/CS_URS_2023_01/997013321"/>
    <hyperlink ref="F227" r:id="rId31" display="https://podminky.urs.cz/item/CS_URS_2023_01/997013501"/>
    <hyperlink ref="F229" r:id="rId32" display="https://podminky.urs.cz/item/CS_URS_2023_01/997013509"/>
    <hyperlink ref="F232" r:id="rId33" display="https://podminky.urs.cz/item/CS_URS_2023_01/997013601"/>
    <hyperlink ref="F234" r:id="rId34" display="https://podminky.urs.cz/item/CS_URS_2023_01/997013603"/>
    <hyperlink ref="F236" r:id="rId35" display="https://podminky.urs.cz/item/CS_URS_2023_01/997013631"/>
    <hyperlink ref="F238" r:id="rId36" display="https://podminky.urs.cz/item/CS_URS_2023_01/997013645"/>
    <hyperlink ref="F240" r:id="rId37" display="https://podminky.urs.cz/item/CS_URS_2023_01/997013655"/>
    <hyperlink ref="F242" r:id="rId38" display="https://podminky.urs.cz/item/CS_URS_2023_01/997013814"/>
    <hyperlink ref="F245" r:id="rId39" display="https://podminky.urs.cz/item/CS_URS_2023_01/998011002"/>
    <hyperlink ref="F249" r:id="rId40" display="https://podminky.urs.cz/item/CS_URS_2023_01/712311101"/>
    <hyperlink ref="F258" r:id="rId41" display="https://podminky.urs.cz/item/CS_URS_2023_01/712340831"/>
    <hyperlink ref="F265" r:id="rId42" display="https://podminky.urs.cz/item/CS_URS_2023_01/712340833"/>
    <hyperlink ref="F271" r:id="rId43" display="https://podminky.urs.cz/item/CS_URS_2023_01/712340834"/>
    <hyperlink ref="F277" r:id="rId44" display="https://podminky.urs.cz/item/CS_URS_2023_01/712341559"/>
    <hyperlink ref="F286" r:id="rId45" display="https://podminky.urs.cz/item/CS_URS_2023_01/712341659"/>
    <hyperlink ref="F290" r:id="rId46" display="https://podminky.urs.cz/item/CS_URS_2023_01/712361701"/>
    <hyperlink ref="F301" r:id="rId47" display="https://podminky.urs.cz/item/CS_URS_2023_01/712363122"/>
    <hyperlink ref="F307" r:id="rId48" display="https://podminky.urs.cz/item/CS_URS_2023_01/712363352"/>
    <hyperlink ref="F324" r:id="rId49" display="https://podminky.urs.cz/item/CS_URS_2023_01/712391171"/>
    <hyperlink ref="F333" r:id="rId50" display="https://podminky.urs.cz/item/CS_URS_2023_01/712391172"/>
    <hyperlink ref="F343" r:id="rId51" display="https://podminky.urs.cz/item/CS_URS_2023_01/712771101"/>
    <hyperlink ref="F349" r:id="rId52" display="https://podminky.urs.cz/item/CS_URS_2023_01/712771221"/>
    <hyperlink ref="F355" r:id="rId53" display="https://podminky.urs.cz/item/CS_URS_2023_01/712771255"/>
    <hyperlink ref="F358" r:id="rId54" display="https://podminky.urs.cz/item/CS_URS_2023_01/712771311"/>
    <hyperlink ref="F362" r:id="rId55" display="https://podminky.urs.cz/item/CS_URS_2023_01/712771401"/>
    <hyperlink ref="F366" r:id="rId56" display="https://podminky.urs.cz/item/CS_URS_2023_01/712771521"/>
    <hyperlink ref="F370" r:id="rId57" display="https://podminky.urs.cz/item/CS_URS_2023_01/712771601"/>
    <hyperlink ref="F376" r:id="rId58" display="https://podminky.urs.cz/item/CS_URS_2023_01/712771613"/>
    <hyperlink ref="F382" r:id="rId59" display="https://podminky.urs.cz/item/CS_URS_2023_01/712811101"/>
    <hyperlink ref="F392" r:id="rId60" display="https://podminky.urs.cz/item/CS_URS_2023_01/712831101"/>
    <hyperlink ref="F402" r:id="rId61" display="https://podminky.urs.cz/item/CS_URS_2023_01/712841559"/>
    <hyperlink ref="F411" r:id="rId62" display="https://podminky.urs.cz/item/CS_URS_2023_01/712861702"/>
    <hyperlink ref="F421" r:id="rId63" display="https://podminky.urs.cz/item/CS_URS_2023_01/998712202"/>
    <hyperlink ref="F424" r:id="rId64" display="https://podminky.urs.cz/item/CS_URS_2023_01/713121121"/>
    <hyperlink ref="F430" r:id="rId65" display="https://podminky.urs.cz/item/CS_URS_2023_01/713140811"/>
    <hyperlink ref="F434" r:id="rId66" display="https://podminky.urs.cz/item/CS_URS_2023_01/713141136"/>
    <hyperlink ref="F443" r:id="rId67" display="https://podminky.urs.cz/item/CS_URS_2023_01/713141243"/>
    <hyperlink ref="F449" r:id="rId68" display="https://podminky.urs.cz/item/CS_URS_2023_01/713141336"/>
    <hyperlink ref="F454" r:id="rId69" display="https://podminky.urs.cz/item/CS_URS_2023_01/998713202"/>
    <hyperlink ref="F457" r:id="rId70" display="https://podminky.urs.cz/item/CS_URS_2023_01/714451001"/>
    <hyperlink ref="F463" r:id="rId71" display="https://podminky.urs.cz/item/CS_URS_2023_01/998714202"/>
    <hyperlink ref="F466" r:id="rId72" display="https://podminky.urs.cz/item/CS_URS_2023_01/721210823"/>
    <hyperlink ref="F471" r:id="rId73" display="https://podminky.urs.cz/item/CS_URS_2023_01/721239114"/>
    <hyperlink ref="F474" r:id="rId74" display="https://podminky.urs.cz/item/CS_URS_2023_01/998721202"/>
    <hyperlink ref="F484" r:id="rId75" display="https://podminky.urs.cz/item/CS_URS_2023_01/998762202"/>
    <hyperlink ref="F487" r:id="rId76" display="https://podminky.urs.cz/item/CS_URS_2023_01/764001821"/>
    <hyperlink ref="F491" r:id="rId77" display="https://podminky.urs.cz/item/CS_URS_2023_01/764002851"/>
    <hyperlink ref="F501" r:id="rId78" display="https://podminky.urs.cz/item/CS_URS_2023_01/764214608"/>
    <hyperlink ref="F505" r:id="rId79" display="https://podminky.urs.cz/item/CS_URS_2023_01/764311615"/>
    <hyperlink ref="F511" r:id="rId80" display="https://podminky.urs.cz/item/CS_URS_2023_01/998764102"/>
    <hyperlink ref="F514" r:id="rId81" display="https://podminky.urs.cz/item/CS_URS_2023_01/767161813"/>
    <hyperlink ref="F520" r:id="rId82" display="https://podminky.urs.cz/item/CS_URS_2023_01/767163121"/>
    <hyperlink ref="F528" r:id="rId83" display="https://podminky.urs.cz/item/CS_URS_2023_01/998767202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84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82</v>
      </c>
    </row>
    <row r="4" s="1" customFormat="1" ht="24.96" customHeight="1">
      <c r="B4" s="21"/>
      <c r="D4" s="141" t="s">
        <v>105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Senior centrum - Rolnická 24 - terasa</v>
      </c>
      <c r="F7" s="143"/>
      <c r="G7" s="143"/>
      <c r="H7" s="143"/>
      <c r="L7" s="21"/>
    </row>
    <row r="8" s="1" customFormat="1" ht="12" customHeight="1">
      <c r="B8" s="21"/>
      <c r="D8" s="143" t="s">
        <v>106</v>
      </c>
      <c r="L8" s="21"/>
    </row>
    <row r="9" s="2" customFormat="1" ht="16.5" customHeight="1">
      <c r="A9" s="39"/>
      <c r="B9" s="45"/>
      <c r="C9" s="39"/>
      <c r="D9" s="39"/>
      <c r="E9" s="144" t="s">
        <v>107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108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46" t="s">
        <v>845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28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22</v>
      </c>
      <c r="E14" s="39"/>
      <c r="F14" s="134" t="s">
        <v>23</v>
      </c>
      <c r="G14" s="39"/>
      <c r="H14" s="39"/>
      <c r="I14" s="143" t="s">
        <v>24</v>
      </c>
      <c r="J14" s="147" t="str">
        <f>'Rekapitulace stavby'!AN8</f>
        <v>9. 1. 2023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26</v>
      </c>
      <c r="E16" s="39"/>
      <c r="F16" s="39"/>
      <c r="G16" s="39"/>
      <c r="H16" s="39"/>
      <c r="I16" s="143" t="s">
        <v>27</v>
      </c>
      <c r="J16" s="134" t="s">
        <v>28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">
        <v>29</v>
      </c>
      <c r="F17" s="39"/>
      <c r="G17" s="39"/>
      <c r="H17" s="39"/>
      <c r="I17" s="143" t="s">
        <v>30</v>
      </c>
      <c r="J17" s="134" t="s">
        <v>28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31</v>
      </c>
      <c r="E19" s="39"/>
      <c r="F19" s="39"/>
      <c r="G19" s="39"/>
      <c r="H19" s="39"/>
      <c r="I19" s="143" t="s">
        <v>27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30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33</v>
      </c>
      <c r="E22" s="39"/>
      <c r="F22" s="39"/>
      <c r="G22" s="39"/>
      <c r="H22" s="39"/>
      <c r="I22" s="143" t="s">
        <v>27</v>
      </c>
      <c r="J22" s="134" t="s">
        <v>28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">
        <v>34</v>
      </c>
      <c r="F23" s="39"/>
      <c r="G23" s="39"/>
      <c r="H23" s="39"/>
      <c r="I23" s="143" t="s">
        <v>30</v>
      </c>
      <c r="J23" s="134" t="s">
        <v>28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36</v>
      </c>
      <c r="E25" s="39"/>
      <c r="F25" s="39"/>
      <c r="G25" s="39"/>
      <c r="H25" s="39"/>
      <c r="I25" s="143" t="s">
        <v>27</v>
      </c>
      <c r="J25" s="134" t="s">
        <v>37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43" t="s">
        <v>30</v>
      </c>
      <c r="J26" s="134" t="s">
        <v>28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39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48"/>
      <c r="B29" s="149"/>
      <c r="C29" s="148"/>
      <c r="D29" s="148"/>
      <c r="E29" s="150" t="s">
        <v>28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41</v>
      </c>
      <c r="E32" s="39"/>
      <c r="F32" s="39"/>
      <c r="G32" s="39"/>
      <c r="H32" s="39"/>
      <c r="I32" s="39"/>
      <c r="J32" s="154">
        <f>ROUND(J86,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43</v>
      </c>
      <c r="G34" s="39"/>
      <c r="H34" s="39"/>
      <c r="I34" s="155" t="s">
        <v>42</v>
      </c>
      <c r="J34" s="155" t="s">
        <v>44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45</v>
      </c>
      <c r="E35" s="143" t="s">
        <v>46</v>
      </c>
      <c r="F35" s="157">
        <f>ROUND((SUM(BE86:BE105)),  2)</f>
        <v>0</v>
      </c>
      <c r="G35" s="39"/>
      <c r="H35" s="39"/>
      <c r="I35" s="158">
        <v>0.20999999999999999</v>
      </c>
      <c r="J35" s="157">
        <f>ROUND(((SUM(BE86:BE105))*I35),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47</v>
      </c>
      <c r="F36" s="157">
        <f>ROUND((SUM(BF86:BF105)),  2)</f>
        <v>0</v>
      </c>
      <c r="G36" s="39"/>
      <c r="H36" s="39"/>
      <c r="I36" s="158">
        <v>0.14999999999999999</v>
      </c>
      <c r="J36" s="157">
        <f>ROUND(((SUM(BF86:BF105))*I36),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48</v>
      </c>
      <c r="F37" s="157">
        <f>ROUND((SUM(BG86:BG105)),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49</v>
      </c>
      <c r="F38" s="157">
        <f>ROUND((SUM(BH86:BH105)),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50</v>
      </c>
      <c r="F39" s="157">
        <f>ROUND((SUM(BI86:BI105)),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51</v>
      </c>
      <c r="E41" s="161"/>
      <c r="F41" s="161"/>
      <c r="G41" s="162" t="s">
        <v>52</v>
      </c>
      <c r="H41" s="163" t="s">
        <v>53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110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170" t="str">
        <f>E7</f>
        <v>Senior centrum - Rolnická 24 - terasa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106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107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108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70" t="str">
        <f>E11</f>
        <v>VRN.ZV - Vedlejší rozpočtové náklady - způsobilé výdaje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22</v>
      </c>
      <c r="D56" s="41"/>
      <c r="E56" s="41"/>
      <c r="F56" s="28" t="str">
        <f>F14</f>
        <v>Rolnická 24, Opava</v>
      </c>
      <c r="G56" s="41"/>
      <c r="H56" s="41"/>
      <c r="I56" s="33" t="s">
        <v>24</v>
      </c>
      <c r="J56" s="73" t="str">
        <f>IF(J14="","",J14)</f>
        <v>9. 1. 2023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25.65" customHeight="1">
      <c r="A58" s="39"/>
      <c r="B58" s="40"/>
      <c r="C58" s="33" t="s">
        <v>26</v>
      </c>
      <c r="D58" s="41"/>
      <c r="E58" s="41"/>
      <c r="F58" s="28" t="str">
        <f>E17</f>
        <v>Statutární město Opava</v>
      </c>
      <c r="G58" s="41"/>
      <c r="H58" s="41"/>
      <c r="I58" s="33" t="s">
        <v>33</v>
      </c>
      <c r="J58" s="37" t="str">
        <f>E23</f>
        <v>Projekční kancelář INFO Home, Opava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5.65" customHeight="1">
      <c r="A59" s="39"/>
      <c r="B59" s="40"/>
      <c r="C59" s="33" t="s">
        <v>31</v>
      </c>
      <c r="D59" s="41"/>
      <c r="E59" s="41"/>
      <c r="F59" s="28" t="str">
        <f>IF(E20="","",E20)</f>
        <v>Vyplň údaj</v>
      </c>
      <c r="G59" s="41"/>
      <c r="H59" s="41"/>
      <c r="I59" s="33" t="s">
        <v>36</v>
      </c>
      <c r="J59" s="37" t="str">
        <f>E26</f>
        <v>Ing. Alena Chmelová, Opava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111</v>
      </c>
      <c r="D61" s="172"/>
      <c r="E61" s="172"/>
      <c r="F61" s="172"/>
      <c r="G61" s="172"/>
      <c r="H61" s="172"/>
      <c r="I61" s="172"/>
      <c r="J61" s="173" t="s">
        <v>112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73</v>
      </c>
      <c r="D63" s="41"/>
      <c r="E63" s="41"/>
      <c r="F63" s="41"/>
      <c r="G63" s="41"/>
      <c r="H63" s="41"/>
      <c r="I63" s="41"/>
      <c r="J63" s="103">
        <f>J86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113</v>
      </c>
    </row>
    <row r="64" s="9" customFormat="1" ht="24.96" customHeight="1">
      <c r="A64" s="9"/>
      <c r="B64" s="175"/>
      <c r="C64" s="176"/>
      <c r="D64" s="177" t="s">
        <v>846</v>
      </c>
      <c r="E64" s="178"/>
      <c r="F64" s="178"/>
      <c r="G64" s="178"/>
      <c r="H64" s="178"/>
      <c r="I64" s="178"/>
      <c r="J64" s="179">
        <f>J87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2" customFormat="1" ht="21.84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4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="2" customFormat="1" ht="6.96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4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="2" customFormat="1" ht="6.96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24.96" customHeight="1">
      <c r="A71" s="39"/>
      <c r="B71" s="40"/>
      <c r="C71" s="24" t="s">
        <v>129</v>
      </c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6.96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6.5" customHeight="1">
      <c r="A74" s="39"/>
      <c r="B74" s="40"/>
      <c r="C74" s="41"/>
      <c r="D74" s="41"/>
      <c r="E74" s="170" t="str">
        <f>E7</f>
        <v>Senior centrum - Rolnická 24 - terasa</v>
      </c>
      <c r="F74" s="33"/>
      <c r="G74" s="33"/>
      <c r="H74" s="33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1" customFormat="1" ht="12" customHeight="1">
      <c r="B75" s="22"/>
      <c r="C75" s="33" t="s">
        <v>106</v>
      </c>
      <c r="D75" s="23"/>
      <c r="E75" s="23"/>
      <c r="F75" s="23"/>
      <c r="G75" s="23"/>
      <c r="H75" s="23"/>
      <c r="I75" s="23"/>
      <c r="J75" s="23"/>
      <c r="K75" s="23"/>
      <c r="L75" s="21"/>
    </row>
    <row r="76" s="2" customFormat="1" ht="16.5" customHeight="1">
      <c r="A76" s="39"/>
      <c r="B76" s="40"/>
      <c r="C76" s="41"/>
      <c r="D76" s="41"/>
      <c r="E76" s="170" t="s">
        <v>107</v>
      </c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108</v>
      </c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41"/>
      <c r="D78" s="41"/>
      <c r="E78" s="70" t="str">
        <f>E11</f>
        <v>VRN.ZV - Vedlejší rozpočtové náklady - způsobilé výdaje</v>
      </c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22</v>
      </c>
      <c r="D80" s="41"/>
      <c r="E80" s="41"/>
      <c r="F80" s="28" t="str">
        <f>F14</f>
        <v>Rolnická 24, Opava</v>
      </c>
      <c r="G80" s="41"/>
      <c r="H80" s="41"/>
      <c r="I80" s="33" t="s">
        <v>24</v>
      </c>
      <c r="J80" s="73" t="str">
        <f>IF(J14="","",J14)</f>
        <v>9. 1. 2023</v>
      </c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5.65" customHeight="1">
      <c r="A82" s="39"/>
      <c r="B82" s="40"/>
      <c r="C82" s="33" t="s">
        <v>26</v>
      </c>
      <c r="D82" s="41"/>
      <c r="E82" s="41"/>
      <c r="F82" s="28" t="str">
        <f>E17</f>
        <v>Statutární město Opava</v>
      </c>
      <c r="G82" s="41"/>
      <c r="H82" s="41"/>
      <c r="I82" s="33" t="s">
        <v>33</v>
      </c>
      <c r="J82" s="37" t="str">
        <f>E23</f>
        <v>Projekční kancelář INFO Home, Opava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25.65" customHeight="1">
      <c r="A83" s="39"/>
      <c r="B83" s="40"/>
      <c r="C83" s="33" t="s">
        <v>31</v>
      </c>
      <c r="D83" s="41"/>
      <c r="E83" s="41"/>
      <c r="F83" s="28" t="str">
        <f>IF(E20="","",E20)</f>
        <v>Vyplň údaj</v>
      </c>
      <c r="G83" s="41"/>
      <c r="H83" s="41"/>
      <c r="I83" s="33" t="s">
        <v>36</v>
      </c>
      <c r="J83" s="37" t="str">
        <f>E26</f>
        <v>Ing. Alena Chmelová, Opava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0.32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11" customFormat="1" ht="29.28" customHeight="1">
      <c r="A85" s="186"/>
      <c r="B85" s="187"/>
      <c r="C85" s="188" t="s">
        <v>130</v>
      </c>
      <c r="D85" s="189" t="s">
        <v>60</v>
      </c>
      <c r="E85" s="189" t="s">
        <v>56</v>
      </c>
      <c r="F85" s="189" t="s">
        <v>57</v>
      </c>
      <c r="G85" s="189" t="s">
        <v>131</v>
      </c>
      <c r="H85" s="189" t="s">
        <v>132</v>
      </c>
      <c r="I85" s="189" t="s">
        <v>133</v>
      </c>
      <c r="J85" s="189" t="s">
        <v>112</v>
      </c>
      <c r="K85" s="190" t="s">
        <v>134</v>
      </c>
      <c r="L85" s="191"/>
      <c r="M85" s="93" t="s">
        <v>28</v>
      </c>
      <c r="N85" s="94" t="s">
        <v>45</v>
      </c>
      <c r="O85" s="94" t="s">
        <v>135</v>
      </c>
      <c r="P85" s="94" t="s">
        <v>136</v>
      </c>
      <c r="Q85" s="94" t="s">
        <v>137</v>
      </c>
      <c r="R85" s="94" t="s">
        <v>138</v>
      </c>
      <c r="S85" s="94" t="s">
        <v>139</v>
      </c>
      <c r="T85" s="95" t="s">
        <v>140</v>
      </c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</row>
    <row r="86" s="2" customFormat="1" ht="22.8" customHeight="1">
      <c r="A86" s="39"/>
      <c r="B86" s="40"/>
      <c r="C86" s="100" t="s">
        <v>141</v>
      </c>
      <c r="D86" s="41"/>
      <c r="E86" s="41"/>
      <c r="F86" s="41"/>
      <c r="G86" s="41"/>
      <c r="H86" s="41"/>
      <c r="I86" s="41"/>
      <c r="J86" s="192">
        <f>BK86</f>
        <v>0</v>
      </c>
      <c r="K86" s="41"/>
      <c r="L86" s="45"/>
      <c r="M86" s="96"/>
      <c r="N86" s="193"/>
      <c r="O86" s="97"/>
      <c r="P86" s="194">
        <f>P87</f>
        <v>0</v>
      </c>
      <c r="Q86" s="97"/>
      <c r="R86" s="194">
        <f>R87</f>
        <v>0</v>
      </c>
      <c r="S86" s="97"/>
      <c r="T86" s="195">
        <f>T87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74</v>
      </c>
      <c r="AU86" s="18" t="s">
        <v>113</v>
      </c>
      <c r="BK86" s="196">
        <f>BK87</f>
        <v>0</v>
      </c>
    </row>
    <row r="87" s="12" customFormat="1" ht="25.92" customHeight="1">
      <c r="A87" s="12"/>
      <c r="B87" s="197"/>
      <c r="C87" s="198"/>
      <c r="D87" s="199" t="s">
        <v>74</v>
      </c>
      <c r="E87" s="200" t="s">
        <v>847</v>
      </c>
      <c r="F87" s="200" t="s">
        <v>848</v>
      </c>
      <c r="G87" s="198"/>
      <c r="H87" s="198"/>
      <c r="I87" s="201"/>
      <c r="J87" s="202">
        <f>BK87</f>
        <v>0</v>
      </c>
      <c r="K87" s="198"/>
      <c r="L87" s="203"/>
      <c r="M87" s="204"/>
      <c r="N87" s="205"/>
      <c r="O87" s="205"/>
      <c r="P87" s="206">
        <f>SUM(P88:P105)</f>
        <v>0</v>
      </c>
      <c r="Q87" s="205"/>
      <c r="R87" s="206">
        <f>SUM(R88:R105)</f>
        <v>0</v>
      </c>
      <c r="S87" s="205"/>
      <c r="T87" s="207">
        <f>SUM(T88:T105)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8" t="s">
        <v>177</v>
      </c>
      <c r="AT87" s="209" t="s">
        <v>74</v>
      </c>
      <c r="AU87" s="209" t="s">
        <v>75</v>
      </c>
      <c r="AY87" s="208" t="s">
        <v>144</v>
      </c>
      <c r="BK87" s="210">
        <f>SUM(BK88:BK105)</f>
        <v>0</v>
      </c>
    </row>
    <row r="88" s="2" customFormat="1" ht="16.5" customHeight="1">
      <c r="A88" s="39"/>
      <c r="B88" s="40"/>
      <c r="C88" s="213" t="s">
        <v>82</v>
      </c>
      <c r="D88" s="213" t="s">
        <v>146</v>
      </c>
      <c r="E88" s="214" t="s">
        <v>849</v>
      </c>
      <c r="F88" s="215" t="s">
        <v>850</v>
      </c>
      <c r="G88" s="216" t="s">
        <v>851</v>
      </c>
      <c r="H88" s="217">
        <v>1</v>
      </c>
      <c r="I88" s="218"/>
      <c r="J88" s="219">
        <f>ROUND(I88*H88,2)</f>
        <v>0</v>
      </c>
      <c r="K88" s="215" t="s">
        <v>28</v>
      </c>
      <c r="L88" s="45"/>
      <c r="M88" s="220" t="s">
        <v>28</v>
      </c>
      <c r="N88" s="221" t="s">
        <v>47</v>
      </c>
      <c r="O88" s="85"/>
      <c r="P88" s="222">
        <f>O88*H88</f>
        <v>0</v>
      </c>
      <c r="Q88" s="222">
        <v>0</v>
      </c>
      <c r="R88" s="222">
        <f>Q88*H88</f>
        <v>0</v>
      </c>
      <c r="S88" s="222">
        <v>0</v>
      </c>
      <c r="T88" s="223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4" t="s">
        <v>852</v>
      </c>
      <c r="AT88" s="224" t="s">
        <v>146</v>
      </c>
      <c r="AU88" s="224" t="s">
        <v>82</v>
      </c>
      <c r="AY88" s="18" t="s">
        <v>144</v>
      </c>
      <c r="BE88" s="225">
        <f>IF(N88="základní",J88,0)</f>
        <v>0</v>
      </c>
      <c r="BF88" s="225">
        <f>IF(N88="snížená",J88,0)</f>
        <v>0</v>
      </c>
      <c r="BG88" s="225">
        <f>IF(N88="zákl. přenesená",J88,0)</f>
        <v>0</v>
      </c>
      <c r="BH88" s="225">
        <f>IF(N88="sníž. přenesená",J88,0)</f>
        <v>0</v>
      </c>
      <c r="BI88" s="225">
        <f>IF(N88="nulová",J88,0)</f>
        <v>0</v>
      </c>
      <c r="BJ88" s="18" t="s">
        <v>88</v>
      </c>
      <c r="BK88" s="225">
        <f>ROUND(I88*H88,2)</f>
        <v>0</v>
      </c>
      <c r="BL88" s="18" t="s">
        <v>852</v>
      </c>
      <c r="BM88" s="224" t="s">
        <v>853</v>
      </c>
    </row>
    <row r="89" s="2" customFormat="1" ht="16.5" customHeight="1">
      <c r="A89" s="39"/>
      <c r="B89" s="40"/>
      <c r="C89" s="213" t="s">
        <v>88</v>
      </c>
      <c r="D89" s="213" t="s">
        <v>146</v>
      </c>
      <c r="E89" s="214" t="s">
        <v>854</v>
      </c>
      <c r="F89" s="215" t="s">
        <v>855</v>
      </c>
      <c r="G89" s="216" t="s">
        <v>851</v>
      </c>
      <c r="H89" s="217">
        <v>1</v>
      </c>
      <c r="I89" s="218"/>
      <c r="J89" s="219">
        <f>ROUND(I89*H89,2)</f>
        <v>0</v>
      </c>
      <c r="K89" s="215" t="s">
        <v>28</v>
      </c>
      <c r="L89" s="45"/>
      <c r="M89" s="220" t="s">
        <v>28</v>
      </c>
      <c r="N89" s="221" t="s">
        <v>47</v>
      </c>
      <c r="O89" s="85"/>
      <c r="P89" s="222">
        <f>O89*H89</f>
        <v>0</v>
      </c>
      <c r="Q89" s="222">
        <v>0</v>
      </c>
      <c r="R89" s="222">
        <f>Q89*H89</f>
        <v>0</v>
      </c>
      <c r="S89" s="222">
        <v>0</v>
      </c>
      <c r="T89" s="223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24" t="s">
        <v>852</v>
      </c>
      <c r="AT89" s="224" t="s">
        <v>146</v>
      </c>
      <c r="AU89" s="224" t="s">
        <v>82</v>
      </c>
      <c r="AY89" s="18" t="s">
        <v>144</v>
      </c>
      <c r="BE89" s="225">
        <f>IF(N89="základní",J89,0)</f>
        <v>0</v>
      </c>
      <c r="BF89" s="225">
        <f>IF(N89="snížená",J89,0)</f>
        <v>0</v>
      </c>
      <c r="BG89" s="225">
        <f>IF(N89="zákl. přenesená",J89,0)</f>
        <v>0</v>
      </c>
      <c r="BH89" s="225">
        <f>IF(N89="sníž. přenesená",J89,0)</f>
        <v>0</v>
      </c>
      <c r="BI89" s="225">
        <f>IF(N89="nulová",J89,0)</f>
        <v>0</v>
      </c>
      <c r="BJ89" s="18" t="s">
        <v>88</v>
      </c>
      <c r="BK89" s="225">
        <f>ROUND(I89*H89,2)</f>
        <v>0</v>
      </c>
      <c r="BL89" s="18" t="s">
        <v>852</v>
      </c>
      <c r="BM89" s="224" t="s">
        <v>856</v>
      </c>
    </row>
    <row r="90" s="2" customFormat="1" ht="24.15" customHeight="1">
      <c r="A90" s="39"/>
      <c r="B90" s="40"/>
      <c r="C90" s="213" t="s">
        <v>165</v>
      </c>
      <c r="D90" s="213" t="s">
        <v>146</v>
      </c>
      <c r="E90" s="214" t="s">
        <v>857</v>
      </c>
      <c r="F90" s="215" t="s">
        <v>858</v>
      </c>
      <c r="G90" s="216" t="s">
        <v>851</v>
      </c>
      <c r="H90" s="217">
        <v>1</v>
      </c>
      <c r="I90" s="218"/>
      <c r="J90" s="219">
        <f>ROUND(I90*H90,2)</f>
        <v>0</v>
      </c>
      <c r="K90" s="215" t="s">
        <v>28</v>
      </c>
      <c r="L90" s="45"/>
      <c r="M90" s="220" t="s">
        <v>28</v>
      </c>
      <c r="N90" s="221" t="s">
        <v>47</v>
      </c>
      <c r="O90" s="85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852</v>
      </c>
      <c r="AT90" s="224" t="s">
        <v>146</v>
      </c>
      <c r="AU90" s="224" t="s">
        <v>82</v>
      </c>
      <c r="AY90" s="18" t="s">
        <v>144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88</v>
      </c>
      <c r="BK90" s="225">
        <f>ROUND(I90*H90,2)</f>
        <v>0</v>
      </c>
      <c r="BL90" s="18" t="s">
        <v>852</v>
      </c>
      <c r="BM90" s="224" t="s">
        <v>859</v>
      </c>
    </row>
    <row r="91" s="2" customFormat="1" ht="21.75" customHeight="1">
      <c r="A91" s="39"/>
      <c r="B91" s="40"/>
      <c r="C91" s="213" t="s">
        <v>151</v>
      </c>
      <c r="D91" s="213" t="s">
        <v>146</v>
      </c>
      <c r="E91" s="214" t="s">
        <v>860</v>
      </c>
      <c r="F91" s="215" t="s">
        <v>861</v>
      </c>
      <c r="G91" s="216" t="s">
        <v>851</v>
      </c>
      <c r="H91" s="217">
        <v>1</v>
      </c>
      <c r="I91" s="218"/>
      <c r="J91" s="219">
        <f>ROUND(I91*H91,2)</f>
        <v>0</v>
      </c>
      <c r="K91" s="215" t="s">
        <v>28</v>
      </c>
      <c r="L91" s="45"/>
      <c r="M91" s="220" t="s">
        <v>28</v>
      </c>
      <c r="N91" s="221" t="s">
        <v>47</v>
      </c>
      <c r="O91" s="85"/>
      <c r="P91" s="222">
        <f>O91*H91</f>
        <v>0</v>
      </c>
      <c r="Q91" s="222">
        <v>0</v>
      </c>
      <c r="R91" s="222">
        <f>Q91*H91</f>
        <v>0</v>
      </c>
      <c r="S91" s="222">
        <v>0</v>
      </c>
      <c r="T91" s="223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4" t="s">
        <v>852</v>
      </c>
      <c r="AT91" s="224" t="s">
        <v>146</v>
      </c>
      <c r="AU91" s="224" t="s">
        <v>82</v>
      </c>
      <c r="AY91" s="18" t="s">
        <v>144</v>
      </c>
      <c r="BE91" s="225">
        <f>IF(N91="základní",J91,0)</f>
        <v>0</v>
      </c>
      <c r="BF91" s="225">
        <f>IF(N91="snížená",J91,0)</f>
        <v>0</v>
      </c>
      <c r="BG91" s="225">
        <f>IF(N91="zákl. přenesená",J91,0)</f>
        <v>0</v>
      </c>
      <c r="BH91" s="225">
        <f>IF(N91="sníž. přenesená",J91,0)</f>
        <v>0</v>
      </c>
      <c r="BI91" s="225">
        <f>IF(N91="nulová",J91,0)</f>
        <v>0</v>
      </c>
      <c r="BJ91" s="18" t="s">
        <v>88</v>
      </c>
      <c r="BK91" s="225">
        <f>ROUND(I91*H91,2)</f>
        <v>0</v>
      </c>
      <c r="BL91" s="18" t="s">
        <v>852</v>
      </c>
      <c r="BM91" s="224" t="s">
        <v>862</v>
      </c>
    </row>
    <row r="92" s="2" customFormat="1" ht="16.5" customHeight="1">
      <c r="A92" s="39"/>
      <c r="B92" s="40"/>
      <c r="C92" s="213" t="s">
        <v>177</v>
      </c>
      <c r="D92" s="213" t="s">
        <v>146</v>
      </c>
      <c r="E92" s="214" t="s">
        <v>863</v>
      </c>
      <c r="F92" s="215" t="s">
        <v>864</v>
      </c>
      <c r="G92" s="216" t="s">
        <v>851</v>
      </c>
      <c r="H92" s="217">
        <v>1</v>
      </c>
      <c r="I92" s="218"/>
      <c r="J92" s="219">
        <f>ROUND(I92*H92,2)</f>
        <v>0</v>
      </c>
      <c r="K92" s="215" t="s">
        <v>28</v>
      </c>
      <c r="L92" s="45"/>
      <c r="M92" s="220" t="s">
        <v>28</v>
      </c>
      <c r="N92" s="221" t="s">
        <v>47</v>
      </c>
      <c r="O92" s="85"/>
      <c r="P92" s="222">
        <f>O92*H92</f>
        <v>0</v>
      </c>
      <c r="Q92" s="222">
        <v>0</v>
      </c>
      <c r="R92" s="222">
        <f>Q92*H92</f>
        <v>0</v>
      </c>
      <c r="S92" s="222">
        <v>0</v>
      </c>
      <c r="T92" s="22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852</v>
      </c>
      <c r="AT92" s="224" t="s">
        <v>146</v>
      </c>
      <c r="AU92" s="224" t="s">
        <v>82</v>
      </c>
      <c r="AY92" s="18" t="s">
        <v>144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88</v>
      </c>
      <c r="BK92" s="225">
        <f>ROUND(I92*H92,2)</f>
        <v>0</v>
      </c>
      <c r="BL92" s="18" t="s">
        <v>852</v>
      </c>
      <c r="BM92" s="224" t="s">
        <v>865</v>
      </c>
    </row>
    <row r="93" s="2" customFormat="1" ht="21.75" customHeight="1">
      <c r="A93" s="39"/>
      <c r="B93" s="40"/>
      <c r="C93" s="213" t="s">
        <v>181</v>
      </c>
      <c r="D93" s="213" t="s">
        <v>146</v>
      </c>
      <c r="E93" s="214" t="s">
        <v>866</v>
      </c>
      <c r="F93" s="215" t="s">
        <v>867</v>
      </c>
      <c r="G93" s="216" t="s">
        <v>851</v>
      </c>
      <c r="H93" s="217">
        <v>1</v>
      </c>
      <c r="I93" s="218"/>
      <c r="J93" s="219">
        <f>ROUND(I93*H93,2)</f>
        <v>0</v>
      </c>
      <c r="K93" s="215" t="s">
        <v>28</v>
      </c>
      <c r="L93" s="45"/>
      <c r="M93" s="220" t="s">
        <v>28</v>
      </c>
      <c r="N93" s="221" t="s">
        <v>47</v>
      </c>
      <c r="O93" s="85"/>
      <c r="P93" s="222">
        <f>O93*H93</f>
        <v>0</v>
      </c>
      <c r="Q93" s="222">
        <v>0</v>
      </c>
      <c r="R93" s="222">
        <f>Q93*H93</f>
        <v>0</v>
      </c>
      <c r="S93" s="222">
        <v>0</v>
      </c>
      <c r="T93" s="22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4" t="s">
        <v>852</v>
      </c>
      <c r="AT93" s="224" t="s">
        <v>146</v>
      </c>
      <c r="AU93" s="224" t="s">
        <v>82</v>
      </c>
      <c r="AY93" s="18" t="s">
        <v>144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8" t="s">
        <v>88</v>
      </c>
      <c r="BK93" s="225">
        <f>ROUND(I93*H93,2)</f>
        <v>0</v>
      </c>
      <c r="BL93" s="18" t="s">
        <v>852</v>
      </c>
      <c r="BM93" s="224" t="s">
        <v>868</v>
      </c>
    </row>
    <row r="94" s="2" customFormat="1" ht="37.8" customHeight="1">
      <c r="A94" s="39"/>
      <c r="B94" s="40"/>
      <c r="C94" s="213" t="s">
        <v>186</v>
      </c>
      <c r="D94" s="213" t="s">
        <v>146</v>
      </c>
      <c r="E94" s="214" t="s">
        <v>869</v>
      </c>
      <c r="F94" s="215" t="s">
        <v>870</v>
      </c>
      <c r="G94" s="216" t="s">
        <v>851</v>
      </c>
      <c r="H94" s="217">
        <v>1</v>
      </c>
      <c r="I94" s="218"/>
      <c r="J94" s="219">
        <f>ROUND(I94*H94,2)</f>
        <v>0</v>
      </c>
      <c r="K94" s="215" t="s">
        <v>28</v>
      </c>
      <c r="L94" s="45"/>
      <c r="M94" s="220" t="s">
        <v>28</v>
      </c>
      <c r="N94" s="221" t="s">
        <v>47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852</v>
      </c>
      <c r="AT94" s="224" t="s">
        <v>146</v>
      </c>
      <c r="AU94" s="224" t="s">
        <v>82</v>
      </c>
      <c r="AY94" s="18" t="s">
        <v>144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88</v>
      </c>
      <c r="BK94" s="225">
        <f>ROUND(I94*H94,2)</f>
        <v>0</v>
      </c>
      <c r="BL94" s="18" t="s">
        <v>852</v>
      </c>
      <c r="BM94" s="224" t="s">
        <v>871</v>
      </c>
    </row>
    <row r="95" s="2" customFormat="1" ht="21.75" customHeight="1">
      <c r="A95" s="39"/>
      <c r="B95" s="40"/>
      <c r="C95" s="213" t="s">
        <v>162</v>
      </c>
      <c r="D95" s="213" t="s">
        <v>146</v>
      </c>
      <c r="E95" s="214" t="s">
        <v>872</v>
      </c>
      <c r="F95" s="215" t="s">
        <v>873</v>
      </c>
      <c r="G95" s="216" t="s">
        <v>851</v>
      </c>
      <c r="H95" s="217">
        <v>1</v>
      </c>
      <c r="I95" s="218"/>
      <c r="J95" s="219">
        <f>ROUND(I95*H95,2)</f>
        <v>0</v>
      </c>
      <c r="K95" s="215" t="s">
        <v>28</v>
      </c>
      <c r="L95" s="45"/>
      <c r="M95" s="220" t="s">
        <v>28</v>
      </c>
      <c r="N95" s="221" t="s">
        <v>47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852</v>
      </c>
      <c r="AT95" s="224" t="s">
        <v>146</v>
      </c>
      <c r="AU95" s="224" t="s">
        <v>82</v>
      </c>
      <c r="AY95" s="18" t="s">
        <v>144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88</v>
      </c>
      <c r="BK95" s="225">
        <f>ROUND(I95*H95,2)</f>
        <v>0</v>
      </c>
      <c r="BL95" s="18" t="s">
        <v>852</v>
      </c>
      <c r="BM95" s="224" t="s">
        <v>874</v>
      </c>
    </row>
    <row r="96" s="2" customFormat="1" ht="24.15" customHeight="1">
      <c r="A96" s="39"/>
      <c r="B96" s="40"/>
      <c r="C96" s="213" t="s">
        <v>193</v>
      </c>
      <c r="D96" s="213" t="s">
        <v>146</v>
      </c>
      <c r="E96" s="214" t="s">
        <v>875</v>
      </c>
      <c r="F96" s="215" t="s">
        <v>876</v>
      </c>
      <c r="G96" s="216" t="s">
        <v>851</v>
      </c>
      <c r="H96" s="217">
        <v>1</v>
      </c>
      <c r="I96" s="218"/>
      <c r="J96" s="219">
        <f>ROUND(I96*H96,2)</f>
        <v>0</v>
      </c>
      <c r="K96" s="215" t="s">
        <v>28</v>
      </c>
      <c r="L96" s="45"/>
      <c r="M96" s="220" t="s">
        <v>28</v>
      </c>
      <c r="N96" s="221" t="s">
        <v>47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852</v>
      </c>
      <c r="AT96" s="224" t="s">
        <v>146</v>
      </c>
      <c r="AU96" s="224" t="s">
        <v>82</v>
      </c>
      <c r="AY96" s="18" t="s">
        <v>144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88</v>
      </c>
      <c r="BK96" s="225">
        <f>ROUND(I96*H96,2)</f>
        <v>0</v>
      </c>
      <c r="BL96" s="18" t="s">
        <v>852</v>
      </c>
      <c r="BM96" s="224" t="s">
        <v>877</v>
      </c>
    </row>
    <row r="97" s="2" customFormat="1" ht="16.5" customHeight="1">
      <c r="A97" s="39"/>
      <c r="B97" s="40"/>
      <c r="C97" s="213" t="s">
        <v>200</v>
      </c>
      <c r="D97" s="213" t="s">
        <v>146</v>
      </c>
      <c r="E97" s="214" t="s">
        <v>878</v>
      </c>
      <c r="F97" s="215" t="s">
        <v>879</v>
      </c>
      <c r="G97" s="216" t="s">
        <v>851</v>
      </c>
      <c r="H97" s="217">
        <v>1</v>
      </c>
      <c r="I97" s="218"/>
      <c r="J97" s="219">
        <f>ROUND(I97*H97,2)</f>
        <v>0</v>
      </c>
      <c r="K97" s="215" t="s">
        <v>28</v>
      </c>
      <c r="L97" s="45"/>
      <c r="M97" s="220" t="s">
        <v>28</v>
      </c>
      <c r="N97" s="221" t="s">
        <v>47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852</v>
      </c>
      <c r="AT97" s="224" t="s">
        <v>146</v>
      </c>
      <c r="AU97" s="224" t="s">
        <v>82</v>
      </c>
      <c r="AY97" s="18" t="s">
        <v>144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88</v>
      </c>
      <c r="BK97" s="225">
        <f>ROUND(I97*H97,2)</f>
        <v>0</v>
      </c>
      <c r="BL97" s="18" t="s">
        <v>852</v>
      </c>
      <c r="BM97" s="224" t="s">
        <v>880</v>
      </c>
    </row>
    <row r="98" s="2" customFormat="1" ht="24.15" customHeight="1">
      <c r="A98" s="39"/>
      <c r="B98" s="40"/>
      <c r="C98" s="213" t="s">
        <v>207</v>
      </c>
      <c r="D98" s="213" t="s">
        <v>146</v>
      </c>
      <c r="E98" s="214" t="s">
        <v>881</v>
      </c>
      <c r="F98" s="215" t="s">
        <v>882</v>
      </c>
      <c r="G98" s="216" t="s">
        <v>851</v>
      </c>
      <c r="H98" s="217">
        <v>1</v>
      </c>
      <c r="I98" s="218"/>
      <c r="J98" s="219">
        <f>ROUND(I98*H98,2)</f>
        <v>0</v>
      </c>
      <c r="K98" s="215" t="s">
        <v>28</v>
      </c>
      <c r="L98" s="45"/>
      <c r="M98" s="220" t="s">
        <v>28</v>
      </c>
      <c r="N98" s="221" t="s">
        <v>47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852</v>
      </c>
      <c r="AT98" s="224" t="s">
        <v>146</v>
      </c>
      <c r="AU98" s="224" t="s">
        <v>82</v>
      </c>
      <c r="AY98" s="18" t="s">
        <v>144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88</v>
      </c>
      <c r="BK98" s="225">
        <f>ROUND(I98*H98,2)</f>
        <v>0</v>
      </c>
      <c r="BL98" s="18" t="s">
        <v>852</v>
      </c>
      <c r="BM98" s="224" t="s">
        <v>883</v>
      </c>
    </row>
    <row r="99" s="2" customFormat="1" ht="24.15" customHeight="1">
      <c r="A99" s="39"/>
      <c r="B99" s="40"/>
      <c r="C99" s="213" t="s">
        <v>21</v>
      </c>
      <c r="D99" s="213" t="s">
        <v>146</v>
      </c>
      <c r="E99" s="214" t="s">
        <v>884</v>
      </c>
      <c r="F99" s="215" t="s">
        <v>885</v>
      </c>
      <c r="G99" s="216" t="s">
        <v>851</v>
      </c>
      <c r="H99" s="217">
        <v>1</v>
      </c>
      <c r="I99" s="218"/>
      <c r="J99" s="219">
        <f>ROUND(I99*H99,2)</f>
        <v>0</v>
      </c>
      <c r="K99" s="215" t="s">
        <v>28</v>
      </c>
      <c r="L99" s="45"/>
      <c r="M99" s="220" t="s">
        <v>28</v>
      </c>
      <c r="N99" s="221" t="s">
        <v>47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852</v>
      </c>
      <c r="AT99" s="224" t="s">
        <v>146</v>
      </c>
      <c r="AU99" s="224" t="s">
        <v>82</v>
      </c>
      <c r="AY99" s="18" t="s">
        <v>144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88</v>
      </c>
      <c r="BK99" s="225">
        <f>ROUND(I99*H99,2)</f>
        <v>0</v>
      </c>
      <c r="BL99" s="18" t="s">
        <v>852</v>
      </c>
      <c r="BM99" s="224" t="s">
        <v>886</v>
      </c>
    </row>
    <row r="100" s="2" customFormat="1" ht="16.5" customHeight="1">
      <c r="A100" s="39"/>
      <c r="B100" s="40"/>
      <c r="C100" s="213" t="s">
        <v>217</v>
      </c>
      <c r="D100" s="213" t="s">
        <v>146</v>
      </c>
      <c r="E100" s="214" t="s">
        <v>887</v>
      </c>
      <c r="F100" s="215" t="s">
        <v>888</v>
      </c>
      <c r="G100" s="216" t="s">
        <v>851</v>
      </c>
      <c r="H100" s="217">
        <v>1</v>
      </c>
      <c r="I100" s="218"/>
      <c r="J100" s="219">
        <f>ROUND(I100*H100,2)</f>
        <v>0</v>
      </c>
      <c r="K100" s="215" t="s">
        <v>28</v>
      </c>
      <c r="L100" s="45"/>
      <c r="M100" s="220" t="s">
        <v>28</v>
      </c>
      <c r="N100" s="221" t="s">
        <v>47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852</v>
      </c>
      <c r="AT100" s="224" t="s">
        <v>146</v>
      </c>
      <c r="AU100" s="224" t="s">
        <v>82</v>
      </c>
      <c r="AY100" s="18" t="s">
        <v>144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88</v>
      </c>
      <c r="BK100" s="225">
        <f>ROUND(I100*H100,2)</f>
        <v>0</v>
      </c>
      <c r="BL100" s="18" t="s">
        <v>852</v>
      </c>
      <c r="BM100" s="224" t="s">
        <v>889</v>
      </c>
    </row>
    <row r="101" s="2" customFormat="1" ht="37.8" customHeight="1">
      <c r="A101" s="39"/>
      <c r="B101" s="40"/>
      <c r="C101" s="213" t="s">
        <v>223</v>
      </c>
      <c r="D101" s="213" t="s">
        <v>146</v>
      </c>
      <c r="E101" s="214" t="s">
        <v>890</v>
      </c>
      <c r="F101" s="215" t="s">
        <v>891</v>
      </c>
      <c r="G101" s="216" t="s">
        <v>851</v>
      </c>
      <c r="H101" s="217">
        <v>1</v>
      </c>
      <c r="I101" s="218"/>
      <c r="J101" s="219">
        <f>ROUND(I101*H101,2)</f>
        <v>0</v>
      </c>
      <c r="K101" s="215" t="s">
        <v>28</v>
      </c>
      <c r="L101" s="45"/>
      <c r="M101" s="220" t="s">
        <v>28</v>
      </c>
      <c r="N101" s="221" t="s">
        <v>47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852</v>
      </c>
      <c r="AT101" s="224" t="s">
        <v>146</v>
      </c>
      <c r="AU101" s="224" t="s">
        <v>82</v>
      </c>
      <c r="AY101" s="18" t="s">
        <v>144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88</v>
      </c>
      <c r="BK101" s="225">
        <f>ROUND(I101*H101,2)</f>
        <v>0</v>
      </c>
      <c r="BL101" s="18" t="s">
        <v>852</v>
      </c>
      <c r="BM101" s="224" t="s">
        <v>892</v>
      </c>
    </row>
    <row r="102" s="2" customFormat="1" ht="21.75" customHeight="1">
      <c r="A102" s="39"/>
      <c r="B102" s="40"/>
      <c r="C102" s="213" t="s">
        <v>8</v>
      </c>
      <c r="D102" s="213" t="s">
        <v>146</v>
      </c>
      <c r="E102" s="214" t="s">
        <v>893</v>
      </c>
      <c r="F102" s="215" t="s">
        <v>894</v>
      </c>
      <c r="G102" s="216" t="s">
        <v>851</v>
      </c>
      <c r="H102" s="217">
        <v>1</v>
      </c>
      <c r="I102" s="218"/>
      <c r="J102" s="219">
        <f>ROUND(I102*H102,2)</f>
        <v>0</v>
      </c>
      <c r="K102" s="215" t="s">
        <v>28</v>
      </c>
      <c r="L102" s="45"/>
      <c r="M102" s="220" t="s">
        <v>28</v>
      </c>
      <c r="N102" s="221" t="s">
        <v>47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852</v>
      </c>
      <c r="AT102" s="224" t="s">
        <v>146</v>
      </c>
      <c r="AU102" s="224" t="s">
        <v>82</v>
      </c>
      <c r="AY102" s="18" t="s">
        <v>144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88</v>
      </c>
      <c r="BK102" s="225">
        <f>ROUND(I102*H102,2)</f>
        <v>0</v>
      </c>
      <c r="BL102" s="18" t="s">
        <v>852</v>
      </c>
      <c r="BM102" s="224" t="s">
        <v>895</v>
      </c>
    </row>
    <row r="103" s="2" customFormat="1" ht="37.8" customHeight="1">
      <c r="A103" s="39"/>
      <c r="B103" s="40"/>
      <c r="C103" s="213" t="s">
        <v>220</v>
      </c>
      <c r="D103" s="213" t="s">
        <v>146</v>
      </c>
      <c r="E103" s="214" t="s">
        <v>896</v>
      </c>
      <c r="F103" s="215" t="s">
        <v>897</v>
      </c>
      <c r="G103" s="216" t="s">
        <v>851</v>
      </c>
      <c r="H103" s="217">
        <v>1</v>
      </c>
      <c r="I103" s="218"/>
      <c r="J103" s="219">
        <f>ROUND(I103*H103,2)</f>
        <v>0</v>
      </c>
      <c r="K103" s="215" t="s">
        <v>28</v>
      </c>
      <c r="L103" s="45"/>
      <c r="M103" s="220" t="s">
        <v>28</v>
      </c>
      <c r="N103" s="221" t="s">
        <v>47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852</v>
      </c>
      <c r="AT103" s="224" t="s">
        <v>146</v>
      </c>
      <c r="AU103" s="224" t="s">
        <v>82</v>
      </c>
      <c r="AY103" s="18" t="s">
        <v>144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88</v>
      </c>
      <c r="BK103" s="225">
        <f>ROUND(I103*H103,2)</f>
        <v>0</v>
      </c>
      <c r="BL103" s="18" t="s">
        <v>852</v>
      </c>
      <c r="BM103" s="224" t="s">
        <v>898</v>
      </c>
    </row>
    <row r="104" s="2" customFormat="1" ht="37.8" customHeight="1">
      <c r="A104" s="39"/>
      <c r="B104" s="40"/>
      <c r="C104" s="213" t="s">
        <v>241</v>
      </c>
      <c r="D104" s="213" t="s">
        <v>146</v>
      </c>
      <c r="E104" s="214" t="s">
        <v>899</v>
      </c>
      <c r="F104" s="215" t="s">
        <v>900</v>
      </c>
      <c r="G104" s="216" t="s">
        <v>851</v>
      </c>
      <c r="H104" s="217">
        <v>1</v>
      </c>
      <c r="I104" s="218"/>
      <c r="J104" s="219">
        <f>ROUND(I104*H104,2)</f>
        <v>0</v>
      </c>
      <c r="K104" s="215" t="s">
        <v>28</v>
      </c>
      <c r="L104" s="45"/>
      <c r="M104" s="220" t="s">
        <v>28</v>
      </c>
      <c r="N104" s="221" t="s">
        <v>47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852</v>
      </c>
      <c r="AT104" s="224" t="s">
        <v>146</v>
      </c>
      <c r="AU104" s="224" t="s">
        <v>82</v>
      </c>
      <c r="AY104" s="18" t="s">
        <v>144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88</v>
      </c>
      <c r="BK104" s="225">
        <f>ROUND(I104*H104,2)</f>
        <v>0</v>
      </c>
      <c r="BL104" s="18" t="s">
        <v>852</v>
      </c>
      <c r="BM104" s="224" t="s">
        <v>901</v>
      </c>
    </row>
    <row r="105" s="2" customFormat="1" ht="37.8" customHeight="1">
      <c r="A105" s="39"/>
      <c r="B105" s="40"/>
      <c r="C105" s="213" t="s">
        <v>247</v>
      </c>
      <c r="D105" s="213" t="s">
        <v>146</v>
      </c>
      <c r="E105" s="214" t="s">
        <v>902</v>
      </c>
      <c r="F105" s="215" t="s">
        <v>903</v>
      </c>
      <c r="G105" s="216" t="s">
        <v>851</v>
      </c>
      <c r="H105" s="217">
        <v>1</v>
      </c>
      <c r="I105" s="218"/>
      <c r="J105" s="219">
        <f>ROUND(I105*H105,2)</f>
        <v>0</v>
      </c>
      <c r="K105" s="215" t="s">
        <v>28</v>
      </c>
      <c r="L105" s="45"/>
      <c r="M105" s="280" t="s">
        <v>28</v>
      </c>
      <c r="N105" s="281" t="s">
        <v>47</v>
      </c>
      <c r="O105" s="278"/>
      <c r="P105" s="282">
        <f>O105*H105</f>
        <v>0</v>
      </c>
      <c r="Q105" s="282">
        <v>0</v>
      </c>
      <c r="R105" s="282">
        <f>Q105*H105</f>
        <v>0</v>
      </c>
      <c r="S105" s="282">
        <v>0</v>
      </c>
      <c r="T105" s="28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852</v>
      </c>
      <c r="AT105" s="224" t="s">
        <v>146</v>
      </c>
      <c r="AU105" s="224" t="s">
        <v>82</v>
      </c>
      <c r="AY105" s="18" t="s">
        <v>144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88</v>
      </c>
      <c r="BK105" s="225">
        <f>ROUND(I105*H105,2)</f>
        <v>0</v>
      </c>
      <c r="BL105" s="18" t="s">
        <v>852</v>
      </c>
      <c r="BM105" s="224" t="s">
        <v>904</v>
      </c>
    </row>
    <row r="106" s="2" customFormat="1" ht="6.96" customHeight="1">
      <c r="A106" s="39"/>
      <c r="B106" s="60"/>
      <c r="C106" s="61"/>
      <c r="D106" s="61"/>
      <c r="E106" s="61"/>
      <c r="F106" s="61"/>
      <c r="G106" s="61"/>
      <c r="H106" s="61"/>
      <c r="I106" s="61"/>
      <c r="J106" s="61"/>
      <c r="K106" s="61"/>
      <c r="L106" s="45"/>
      <c r="M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</sheetData>
  <sheetProtection sheet="1" autoFilter="0" formatColumns="0" formatRows="0" objects="1" scenarios="1" spinCount="100000" saltValue="GQoQOsPB2AFBSDHOswuGJv82OWb4eoK7g/AfV54Hk7pPA4fRhkYp4+JNe5V+VDkWaGak5A4WxkfukCQkr7TW1A==" hashValue="42PksLNlPzHs9Q63S+CLW30EpNOYND7VgXFxAvbGnAsEur2AT0qCUk/P5yB0BUc6UMplx4P1ypDRUx1RrZOtCA==" algorithmName="SHA-512" password="CC35"/>
  <autoFilter ref="C85:K10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4:H74"/>
    <mergeCell ref="E76:H76"/>
    <mergeCell ref="E78:H78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82</v>
      </c>
    </row>
    <row r="4" s="1" customFormat="1" ht="24.96" customHeight="1">
      <c r="B4" s="21"/>
      <c r="D4" s="141" t="s">
        <v>105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Senior centrum - Rolnická 24 - terasa</v>
      </c>
      <c r="F7" s="143"/>
      <c r="G7" s="143"/>
      <c r="H7" s="143"/>
      <c r="L7" s="21"/>
    </row>
    <row r="8" s="1" customFormat="1" ht="12" customHeight="1">
      <c r="B8" s="21"/>
      <c r="D8" s="143" t="s">
        <v>106</v>
      </c>
      <c r="L8" s="21"/>
    </row>
    <row r="9" s="2" customFormat="1" ht="16.5" customHeight="1">
      <c r="A9" s="39"/>
      <c r="B9" s="45"/>
      <c r="C9" s="39"/>
      <c r="D9" s="39"/>
      <c r="E9" s="144" t="s">
        <v>905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108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46" t="s">
        <v>906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28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22</v>
      </c>
      <c r="E14" s="39"/>
      <c r="F14" s="134" t="s">
        <v>23</v>
      </c>
      <c r="G14" s="39"/>
      <c r="H14" s="39"/>
      <c r="I14" s="143" t="s">
        <v>24</v>
      </c>
      <c r="J14" s="147" t="str">
        <f>'Rekapitulace stavby'!AN8</f>
        <v>9. 1. 2023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26</v>
      </c>
      <c r="E16" s="39"/>
      <c r="F16" s="39"/>
      <c r="G16" s="39"/>
      <c r="H16" s="39"/>
      <c r="I16" s="143" t="s">
        <v>27</v>
      </c>
      <c r="J16" s="134" t="s">
        <v>28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">
        <v>29</v>
      </c>
      <c r="F17" s="39"/>
      <c r="G17" s="39"/>
      <c r="H17" s="39"/>
      <c r="I17" s="143" t="s">
        <v>30</v>
      </c>
      <c r="J17" s="134" t="s">
        <v>28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31</v>
      </c>
      <c r="E19" s="39"/>
      <c r="F19" s="39"/>
      <c r="G19" s="39"/>
      <c r="H19" s="39"/>
      <c r="I19" s="143" t="s">
        <v>27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30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33</v>
      </c>
      <c r="E22" s="39"/>
      <c r="F22" s="39"/>
      <c r="G22" s="39"/>
      <c r="H22" s="39"/>
      <c r="I22" s="143" t="s">
        <v>27</v>
      </c>
      <c r="J22" s="134" t="s">
        <v>28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">
        <v>34</v>
      </c>
      <c r="F23" s="39"/>
      <c r="G23" s="39"/>
      <c r="H23" s="39"/>
      <c r="I23" s="143" t="s">
        <v>30</v>
      </c>
      <c r="J23" s="134" t="s">
        <v>28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36</v>
      </c>
      <c r="E25" s="39"/>
      <c r="F25" s="39"/>
      <c r="G25" s="39"/>
      <c r="H25" s="39"/>
      <c r="I25" s="143" t="s">
        <v>27</v>
      </c>
      <c r="J25" s="134" t="s">
        <v>37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43" t="s">
        <v>30</v>
      </c>
      <c r="J26" s="134" t="s">
        <v>28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39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48"/>
      <c r="B29" s="149"/>
      <c r="C29" s="148"/>
      <c r="D29" s="148"/>
      <c r="E29" s="150" t="s">
        <v>28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41</v>
      </c>
      <c r="E32" s="39"/>
      <c r="F32" s="39"/>
      <c r="G32" s="39"/>
      <c r="H32" s="39"/>
      <c r="I32" s="39"/>
      <c r="J32" s="154">
        <f>ROUND(J92,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43</v>
      </c>
      <c r="G34" s="39"/>
      <c r="H34" s="39"/>
      <c r="I34" s="155" t="s">
        <v>42</v>
      </c>
      <c r="J34" s="155" t="s">
        <v>44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45</v>
      </c>
      <c r="E35" s="143" t="s">
        <v>46</v>
      </c>
      <c r="F35" s="157">
        <f>ROUND((SUM(BE92:BE213)),  2)</f>
        <v>0</v>
      </c>
      <c r="G35" s="39"/>
      <c r="H35" s="39"/>
      <c r="I35" s="158">
        <v>0.20999999999999999</v>
      </c>
      <c r="J35" s="157">
        <f>ROUND(((SUM(BE92:BE213))*I35),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47</v>
      </c>
      <c r="F36" s="157">
        <f>ROUND((SUM(BF92:BF213)),  2)</f>
        <v>0</v>
      </c>
      <c r="G36" s="39"/>
      <c r="H36" s="39"/>
      <c r="I36" s="158">
        <v>0.14999999999999999</v>
      </c>
      <c r="J36" s="157">
        <f>ROUND(((SUM(BF92:BF213))*I36),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48</v>
      </c>
      <c r="F37" s="157">
        <f>ROUND((SUM(BG92:BG213)),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49</v>
      </c>
      <c r="F38" s="157">
        <f>ROUND((SUM(BH92:BH213)),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50</v>
      </c>
      <c r="F39" s="157">
        <f>ROUND((SUM(BI92:BI213)),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51</v>
      </c>
      <c r="E41" s="161"/>
      <c r="F41" s="161"/>
      <c r="G41" s="162" t="s">
        <v>52</v>
      </c>
      <c r="H41" s="163" t="s">
        <v>53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110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170" t="str">
        <f>E7</f>
        <v>Senior centrum - Rolnická 24 - terasa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106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905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108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70" t="str">
        <f>E11</f>
        <v>SO 01.NV - Pochozí betonová dlažba - nezpůsobilé výdaje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22</v>
      </c>
      <c r="D56" s="41"/>
      <c r="E56" s="41"/>
      <c r="F56" s="28" t="str">
        <f>F14</f>
        <v>Rolnická 24, Opava</v>
      </c>
      <c r="G56" s="41"/>
      <c r="H56" s="41"/>
      <c r="I56" s="33" t="s">
        <v>24</v>
      </c>
      <c r="J56" s="73" t="str">
        <f>IF(J14="","",J14)</f>
        <v>9. 1. 2023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25.65" customHeight="1">
      <c r="A58" s="39"/>
      <c r="B58" s="40"/>
      <c r="C58" s="33" t="s">
        <v>26</v>
      </c>
      <c r="D58" s="41"/>
      <c r="E58" s="41"/>
      <c r="F58" s="28" t="str">
        <f>E17</f>
        <v>Statutární město Opava</v>
      </c>
      <c r="G58" s="41"/>
      <c r="H58" s="41"/>
      <c r="I58" s="33" t="s">
        <v>33</v>
      </c>
      <c r="J58" s="37" t="str">
        <f>E23</f>
        <v>Projekční kancelář INFO Home, Opava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5.65" customHeight="1">
      <c r="A59" s="39"/>
      <c r="B59" s="40"/>
      <c r="C59" s="33" t="s">
        <v>31</v>
      </c>
      <c r="D59" s="41"/>
      <c r="E59" s="41"/>
      <c r="F59" s="28" t="str">
        <f>IF(E20="","",E20)</f>
        <v>Vyplň údaj</v>
      </c>
      <c r="G59" s="41"/>
      <c r="H59" s="41"/>
      <c r="I59" s="33" t="s">
        <v>36</v>
      </c>
      <c r="J59" s="37" t="str">
        <f>E26</f>
        <v>Ing. Alena Chmelová, Opava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111</v>
      </c>
      <c r="D61" s="172"/>
      <c r="E61" s="172"/>
      <c r="F61" s="172"/>
      <c r="G61" s="172"/>
      <c r="H61" s="172"/>
      <c r="I61" s="172"/>
      <c r="J61" s="173" t="s">
        <v>112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73</v>
      </c>
      <c r="D63" s="41"/>
      <c r="E63" s="41"/>
      <c r="F63" s="41"/>
      <c r="G63" s="41"/>
      <c r="H63" s="41"/>
      <c r="I63" s="41"/>
      <c r="J63" s="103">
        <f>J92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113</v>
      </c>
    </row>
    <row r="64" s="9" customFormat="1" ht="24.96" customHeight="1">
      <c r="A64" s="9"/>
      <c r="B64" s="175"/>
      <c r="C64" s="176"/>
      <c r="D64" s="177" t="s">
        <v>114</v>
      </c>
      <c r="E64" s="178"/>
      <c r="F64" s="178"/>
      <c r="G64" s="178"/>
      <c r="H64" s="178"/>
      <c r="I64" s="178"/>
      <c r="J64" s="179">
        <f>J93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1"/>
      <c r="C65" s="126"/>
      <c r="D65" s="182" t="s">
        <v>117</v>
      </c>
      <c r="E65" s="183"/>
      <c r="F65" s="183"/>
      <c r="G65" s="183"/>
      <c r="H65" s="183"/>
      <c r="I65" s="183"/>
      <c r="J65" s="184">
        <f>J94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1"/>
      <c r="C66" s="126"/>
      <c r="D66" s="182" t="s">
        <v>120</v>
      </c>
      <c r="E66" s="183"/>
      <c r="F66" s="183"/>
      <c r="G66" s="183"/>
      <c r="H66" s="183"/>
      <c r="I66" s="183"/>
      <c r="J66" s="184">
        <f>J107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9" customFormat="1" ht="24.96" customHeight="1">
      <c r="A67" s="9"/>
      <c r="B67" s="175"/>
      <c r="C67" s="176"/>
      <c r="D67" s="177" t="s">
        <v>121</v>
      </c>
      <c r="E67" s="178"/>
      <c r="F67" s="178"/>
      <c r="G67" s="178"/>
      <c r="H67" s="178"/>
      <c r="I67" s="178"/>
      <c r="J67" s="179">
        <f>J110</f>
        <v>0</v>
      </c>
      <c r="K67" s="176"/>
      <c r="L67" s="18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10" customFormat="1" ht="19.92" customHeight="1">
      <c r="A68" s="10"/>
      <c r="B68" s="181"/>
      <c r="C68" s="126"/>
      <c r="D68" s="182" t="s">
        <v>122</v>
      </c>
      <c r="E68" s="183"/>
      <c r="F68" s="183"/>
      <c r="G68" s="183"/>
      <c r="H68" s="183"/>
      <c r="I68" s="183"/>
      <c r="J68" s="184">
        <f>J111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1"/>
      <c r="C69" s="126"/>
      <c r="D69" s="182" t="s">
        <v>123</v>
      </c>
      <c r="E69" s="183"/>
      <c r="F69" s="183"/>
      <c r="G69" s="183"/>
      <c r="H69" s="183"/>
      <c r="I69" s="183"/>
      <c r="J69" s="184">
        <f>J191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1"/>
      <c r="C70" s="126"/>
      <c r="D70" s="182" t="s">
        <v>125</v>
      </c>
      <c r="E70" s="183"/>
      <c r="F70" s="183"/>
      <c r="G70" s="183"/>
      <c r="H70" s="183"/>
      <c r="I70" s="183"/>
      <c r="J70" s="184">
        <f>J207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2" customFormat="1" ht="21.84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6.96" customHeight="1">
      <c r="A72" s="39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6" s="2" customFormat="1" ht="6.96" customHeight="1">
      <c r="A76" s="39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24.96" customHeight="1">
      <c r="A77" s="39"/>
      <c r="B77" s="40"/>
      <c r="C77" s="24" t="s">
        <v>129</v>
      </c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2" customHeight="1">
      <c r="A79" s="39"/>
      <c r="B79" s="40"/>
      <c r="C79" s="33" t="s">
        <v>16</v>
      </c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6.5" customHeight="1">
      <c r="A80" s="39"/>
      <c r="B80" s="40"/>
      <c r="C80" s="41"/>
      <c r="D80" s="41"/>
      <c r="E80" s="170" t="str">
        <f>E7</f>
        <v>Senior centrum - Rolnická 24 - terasa</v>
      </c>
      <c r="F80" s="33"/>
      <c r="G80" s="33"/>
      <c r="H80" s="33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1" customFormat="1" ht="12" customHeight="1">
      <c r="B81" s="22"/>
      <c r="C81" s="33" t="s">
        <v>106</v>
      </c>
      <c r="D81" s="23"/>
      <c r="E81" s="23"/>
      <c r="F81" s="23"/>
      <c r="G81" s="23"/>
      <c r="H81" s="23"/>
      <c r="I81" s="23"/>
      <c r="J81" s="23"/>
      <c r="K81" s="23"/>
      <c r="L81" s="21"/>
    </row>
    <row r="82" s="2" customFormat="1" ht="16.5" customHeight="1">
      <c r="A82" s="39"/>
      <c r="B82" s="40"/>
      <c r="C82" s="41"/>
      <c r="D82" s="41"/>
      <c r="E82" s="170" t="s">
        <v>905</v>
      </c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2" customHeight="1">
      <c r="A83" s="39"/>
      <c r="B83" s="40"/>
      <c r="C83" s="33" t="s">
        <v>108</v>
      </c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6.5" customHeight="1">
      <c r="A84" s="39"/>
      <c r="B84" s="40"/>
      <c r="C84" s="41"/>
      <c r="D84" s="41"/>
      <c r="E84" s="70" t="str">
        <f>E11</f>
        <v>SO 01.NV - Pochozí betonová dlažba - nezpůsobilé výdaje</v>
      </c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6.96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22</v>
      </c>
      <c r="D86" s="41"/>
      <c r="E86" s="41"/>
      <c r="F86" s="28" t="str">
        <f>F14</f>
        <v>Rolnická 24, Opava</v>
      </c>
      <c r="G86" s="41"/>
      <c r="H86" s="41"/>
      <c r="I86" s="33" t="s">
        <v>24</v>
      </c>
      <c r="J86" s="73" t="str">
        <f>IF(J14="","",J14)</f>
        <v>9. 1. 2023</v>
      </c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6.96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25.65" customHeight="1">
      <c r="A88" s="39"/>
      <c r="B88" s="40"/>
      <c r="C88" s="33" t="s">
        <v>26</v>
      </c>
      <c r="D88" s="41"/>
      <c r="E88" s="41"/>
      <c r="F88" s="28" t="str">
        <f>E17</f>
        <v>Statutární město Opava</v>
      </c>
      <c r="G88" s="41"/>
      <c r="H88" s="41"/>
      <c r="I88" s="33" t="s">
        <v>33</v>
      </c>
      <c r="J88" s="37" t="str">
        <f>E23</f>
        <v>Projekční kancelář INFO Home, Opava</v>
      </c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25.65" customHeight="1">
      <c r="A89" s="39"/>
      <c r="B89" s="40"/>
      <c r="C89" s="33" t="s">
        <v>31</v>
      </c>
      <c r="D89" s="41"/>
      <c r="E89" s="41"/>
      <c r="F89" s="28" t="str">
        <f>IF(E20="","",E20)</f>
        <v>Vyplň údaj</v>
      </c>
      <c r="G89" s="41"/>
      <c r="H89" s="41"/>
      <c r="I89" s="33" t="s">
        <v>36</v>
      </c>
      <c r="J89" s="37" t="str">
        <f>E26</f>
        <v>Ing. Alena Chmelová, Opava</v>
      </c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10.32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11" customFormat="1" ht="29.28" customHeight="1">
      <c r="A91" s="186"/>
      <c r="B91" s="187"/>
      <c r="C91" s="188" t="s">
        <v>130</v>
      </c>
      <c r="D91" s="189" t="s">
        <v>60</v>
      </c>
      <c r="E91" s="189" t="s">
        <v>56</v>
      </c>
      <c r="F91" s="189" t="s">
        <v>57</v>
      </c>
      <c r="G91" s="189" t="s">
        <v>131</v>
      </c>
      <c r="H91" s="189" t="s">
        <v>132</v>
      </c>
      <c r="I91" s="189" t="s">
        <v>133</v>
      </c>
      <c r="J91" s="189" t="s">
        <v>112</v>
      </c>
      <c r="K91" s="190" t="s">
        <v>134</v>
      </c>
      <c r="L91" s="191"/>
      <c r="M91" s="93" t="s">
        <v>28</v>
      </c>
      <c r="N91" s="94" t="s">
        <v>45</v>
      </c>
      <c r="O91" s="94" t="s">
        <v>135</v>
      </c>
      <c r="P91" s="94" t="s">
        <v>136</v>
      </c>
      <c r="Q91" s="94" t="s">
        <v>137</v>
      </c>
      <c r="R91" s="94" t="s">
        <v>138</v>
      </c>
      <c r="S91" s="94" t="s">
        <v>139</v>
      </c>
      <c r="T91" s="95" t="s">
        <v>140</v>
      </c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</row>
    <row r="92" s="2" customFormat="1" ht="22.8" customHeight="1">
      <c r="A92" s="39"/>
      <c r="B92" s="40"/>
      <c r="C92" s="100" t="s">
        <v>141</v>
      </c>
      <c r="D92" s="41"/>
      <c r="E92" s="41"/>
      <c r="F92" s="41"/>
      <c r="G92" s="41"/>
      <c r="H92" s="41"/>
      <c r="I92" s="41"/>
      <c r="J92" s="192">
        <f>BK92</f>
        <v>0</v>
      </c>
      <c r="K92" s="41"/>
      <c r="L92" s="45"/>
      <c r="M92" s="96"/>
      <c r="N92" s="193"/>
      <c r="O92" s="97"/>
      <c r="P92" s="194">
        <f>P93+P110</f>
        <v>0</v>
      </c>
      <c r="Q92" s="97"/>
      <c r="R92" s="194">
        <f>R93+R110</f>
        <v>11.579923891599998</v>
      </c>
      <c r="S92" s="97"/>
      <c r="T92" s="195">
        <f>T93+T110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74</v>
      </c>
      <c r="AU92" s="18" t="s">
        <v>113</v>
      </c>
      <c r="BK92" s="196">
        <f>BK93+BK110</f>
        <v>0</v>
      </c>
    </row>
    <row r="93" s="12" customFormat="1" ht="25.92" customHeight="1">
      <c r="A93" s="12"/>
      <c r="B93" s="197"/>
      <c r="C93" s="198"/>
      <c r="D93" s="199" t="s">
        <v>74</v>
      </c>
      <c r="E93" s="200" t="s">
        <v>142</v>
      </c>
      <c r="F93" s="200" t="s">
        <v>143</v>
      </c>
      <c r="G93" s="198"/>
      <c r="H93" s="198"/>
      <c r="I93" s="201"/>
      <c r="J93" s="202">
        <f>BK93</f>
        <v>0</v>
      </c>
      <c r="K93" s="198"/>
      <c r="L93" s="203"/>
      <c r="M93" s="204"/>
      <c r="N93" s="205"/>
      <c r="O93" s="205"/>
      <c r="P93" s="206">
        <f>P94+P107</f>
        <v>0</v>
      </c>
      <c r="Q93" s="205"/>
      <c r="R93" s="206">
        <f>R94+R107</f>
        <v>10.341809999999999</v>
      </c>
      <c r="S93" s="205"/>
      <c r="T93" s="207">
        <f>T94+T107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8" t="s">
        <v>82</v>
      </c>
      <c r="AT93" s="209" t="s">
        <v>74</v>
      </c>
      <c r="AU93" s="209" t="s">
        <v>75</v>
      </c>
      <c r="AY93" s="208" t="s">
        <v>144</v>
      </c>
      <c r="BK93" s="210">
        <f>BK94+BK107</f>
        <v>0</v>
      </c>
    </row>
    <row r="94" s="12" customFormat="1" ht="22.8" customHeight="1">
      <c r="A94" s="12"/>
      <c r="B94" s="197"/>
      <c r="C94" s="198"/>
      <c r="D94" s="199" t="s">
        <v>74</v>
      </c>
      <c r="E94" s="211" t="s">
        <v>181</v>
      </c>
      <c r="F94" s="211" t="s">
        <v>240</v>
      </c>
      <c r="G94" s="198"/>
      <c r="H94" s="198"/>
      <c r="I94" s="201"/>
      <c r="J94" s="212">
        <f>BK94</f>
        <v>0</v>
      </c>
      <c r="K94" s="198"/>
      <c r="L94" s="203"/>
      <c r="M94" s="204"/>
      <c r="N94" s="205"/>
      <c r="O94" s="205"/>
      <c r="P94" s="206">
        <f>SUM(P95:P106)</f>
        <v>0</v>
      </c>
      <c r="Q94" s="205"/>
      <c r="R94" s="206">
        <f>SUM(R95:R106)</f>
        <v>10.341809999999999</v>
      </c>
      <c r="S94" s="205"/>
      <c r="T94" s="207">
        <f>SUM(T95:T106)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8" t="s">
        <v>82</v>
      </c>
      <c r="AT94" s="209" t="s">
        <v>74</v>
      </c>
      <c r="AU94" s="209" t="s">
        <v>82</v>
      </c>
      <c r="AY94" s="208" t="s">
        <v>144</v>
      </c>
      <c r="BK94" s="210">
        <f>SUM(BK95:BK106)</f>
        <v>0</v>
      </c>
    </row>
    <row r="95" s="2" customFormat="1" ht="21.75" customHeight="1">
      <c r="A95" s="39"/>
      <c r="B95" s="40"/>
      <c r="C95" s="213" t="s">
        <v>82</v>
      </c>
      <c r="D95" s="213" t="s">
        <v>146</v>
      </c>
      <c r="E95" s="214" t="s">
        <v>253</v>
      </c>
      <c r="F95" s="215" t="s">
        <v>254</v>
      </c>
      <c r="G95" s="216" t="s">
        <v>232</v>
      </c>
      <c r="H95" s="217">
        <v>43.5</v>
      </c>
      <c r="I95" s="218"/>
      <c r="J95" s="219">
        <f>ROUND(I95*H95,2)</f>
        <v>0</v>
      </c>
      <c r="K95" s="215" t="s">
        <v>150</v>
      </c>
      <c r="L95" s="45"/>
      <c r="M95" s="220" t="s">
        <v>28</v>
      </c>
      <c r="N95" s="221" t="s">
        <v>47</v>
      </c>
      <c r="O95" s="85"/>
      <c r="P95" s="222">
        <f>O95*H95</f>
        <v>0</v>
      </c>
      <c r="Q95" s="222">
        <v>0.1231</v>
      </c>
      <c r="R95" s="222">
        <f>Q95*H95</f>
        <v>5.3548499999999999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151</v>
      </c>
      <c r="AT95" s="224" t="s">
        <v>146</v>
      </c>
      <c r="AU95" s="224" t="s">
        <v>88</v>
      </c>
      <c r="AY95" s="18" t="s">
        <v>144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88</v>
      </c>
      <c r="BK95" s="225">
        <f>ROUND(I95*H95,2)</f>
        <v>0</v>
      </c>
      <c r="BL95" s="18" t="s">
        <v>151</v>
      </c>
      <c r="BM95" s="224" t="s">
        <v>907</v>
      </c>
    </row>
    <row r="96" s="2" customFormat="1">
      <c r="A96" s="39"/>
      <c r="B96" s="40"/>
      <c r="C96" s="41"/>
      <c r="D96" s="226" t="s">
        <v>153</v>
      </c>
      <c r="E96" s="41"/>
      <c r="F96" s="227" t="s">
        <v>256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153</v>
      </c>
      <c r="AU96" s="18" t="s">
        <v>88</v>
      </c>
    </row>
    <row r="97" s="13" customFormat="1">
      <c r="A97" s="13"/>
      <c r="B97" s="231"/>
      <c r="C97" s="232"/>
      <c r="D97" s="233" t="s">
        <v>155</v>
      </c>
      <c r="E97" s="234" t="s">
        <v>28</v>
      </c>
      <c r="F97" s="235" t="s">
        <v>908</v>
      </c>
      <c r="G97" s="232"/>
      <c r="H97" s="234" t="s">
        <v>28</v>
      </c>
      <c r="I97" s="236"/>
      <c r="J97" s="232"/>
      <c r="K97" s="232"/>
      <c r="L97" s="237"/>
      <c r="M97" s="238"/>
      <c r="N97" s="239"/>
      <c r="O97" s="239"/>
      <c r="P97" s="239"/>
      <c r="Q97" s="239"/>
      <c r="R97" s="239"/>
      <c r="S97" s="239"/>
      <c r="T97" s="24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1" t="s">
        <v>155</v>
      </c>
      <c r="AU97" s="241" t="s">
        <v>88</v>
      </c>
      <c r="AV97" s="13" t="s">
        <v>82</v>
      </c>
      <c r="AW97" s="13" t="s">
        <v>35</v>
      </c>
      <c r="AX97" s="13" t="s">
        <v>75</v>
      </c>
      <c r="AY97" s="241" t="s">
        <v>144</v>
      </c>
    </row>
    <row r="98" s="14" customFormat="1">
      <c r="A98" s="14"/>
      <c r="B98" s="242"/>
      <c r="C98" s="243"/>
      <c r="D98" s="233" t="s">
        <v>155</v>
      </c>
      <c r="E98" s="244" t="s">
        <v>28</v>
      </c>
      <c r="F98" s="245" t="s">
        <v>909</v>
      </c>
      <c r="G98" s="243"/>
      <c r="H98" s="246">
        <v>43.5</v>
      </c>
      <c r="I98" s="247"/>
      <c r="J98" s="243"/>
      <c r="K98" s="243"/>
      <c r="L98" s="248"/>
      <c r="M98" s="249"/>
      <c r="N98" s="250"/>
      <c r="O98" s="250"/>
      <c r="P98" s="250"/>
      <c r="Q98" s="250"/>
      <c r="R98" s="250"/>
      <c r="S98" s="250"/>
      <c r="T98" s="251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2" t="s">
        <v>155</v>
      </c>
      <c r="AU98" s="252" t="s">
        <v>88</v>
      </c>
      <c r="AV98" s="14" t="s">
        <v>88</v>
      </c>
      <c r="AW98" s="14" t="s">
        <v>35</v>
      </c>
      <c r="AX98" s="14" t="s">
        <v>82</v>
      </c>
      <c r="AY98" s="252" t="s">
        <v>144</v>
      </c>
    </row>
    <row r="99" s="2" customFormat="1" ht="24.15" customHeight="1">
      <c r="A99" s="39"/>
      <c r="B99" s="40"/>
      <c r="C99" s="213" t="s">
        <v>88</v>
      </c>
      <c r="D99" s="213" t="s">
        <v>146</v>
      </c>
      <c r="E99" s="214" t="s">
        <v>910</v>
      </c>
      <c r="F99" s="215" t="s">
        <v>911</v>
      </c>
      <c r="G99" s="216" t="s">
        <v>232</v>
      </c>
      <c r="H99" s="217">
        <v>43.5</v>
      </c>
      <c r="I99" s="218"/>
      <c r="J99" s="219">
        <f>ROUND(I99*H99,2)</f>
        <v>0</v>
      </c>
      <c r="K99" s="215" t="s">
        <v>150</v>
      </c>
      <c r="L99" s="45"/>
      <c r="M99" s="220" t="s">
        <v>28</v>
      </c>
      <c r="N99" s="221" t="s">
        <v>47</v>
      </c>
      <c r="O99" s="85"/>
      <c r="P99" s="222">
        <f>O99*H99</f>
        <v>0</v>
      </c>
      <c r="Q99" s="222">
        <v>0.002</v>
      </c>
      <c r="R99" s="222">
        <f>Q99*H99</f>
        <v>0.087000000000000008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151</v>
      </c>
      <c r="AT99" s="224" t="s">
        <v>146</v>
      </c>
      <c r="AU99" s="224" t="s">
        <v>88</v>
      </c>
      <c r="AY99" s="18" t="s">
        <v>144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88</v>
      </c>
      <c r="BK99" s="225">
        <f>ROUND(I99*H99,2)</f>
        <v>0</v>
      </c>
      <c r="BL99" s="18" t="s">
        <v>151</v>
      </c>
      <c r="BM99" s="224" t="s">
        <v>912</v>
      </c>
    </row>
    <row r="100" s="2" customFormat="1">
      <c r="A100" s="39"/>
      <c r="B100" s="40"/>
      <c r="C100" s="41"/>
      <c r="D100" s="226" t="s">
        <v>153</v>
      </c>
      <c r="E100" s="41"/>
      <c r="F100" s="227" t="s">
        <v>913</v>
      </c>
      <c r="G100" s="41"/>
      <c r="H100" s="41"/>
      <c r="I100" s="228"/>
      <c r="J100" s="41"/>
      <c r="K100" s="41"/>
      <c r="L100" s="45"/>
      <c r="M100" s="229"/>
      <c r="N100" s="230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153</v>
      </c>
      <c r="AU100" s="18" t="s">
        <v>88</v>
      </c>
    </row>
    <row r="101" s="13" customFormat="1">
      <c r="A101" s="13"/>
      <c r="B101" s="231"/>
      <c r="C101" s="232"/>
      <c r="D101" s="233" t="s">
        <v>155</v>
      </c>
      <c r="E101" s="234" t="s">
        <v>28</v>
      </c>
      <c r="F101" s="235" t="s">
        <v>908</v>
      </c>
      <c r="G101" s="232"/>
      <c r="H101" s="234" t="s">
        <v>28</v>
      </c>
      <c r="I101" s="236"/>
      <c r="J101" s="232"/>
      <c r="K101" s="232"/>
      <c r="L101" s="237"/>
      <c r="M101" s="238"/>
      <c r="N101" s="239"/>
      <c r="O101" s="239"/>
      <c r="P101" s="239"/>
      <c r="Q101" s="239"/>
      <c r="R101" s="239"/>
      <c r="S101" s="239"/>
      <c r="T101" s="24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1" t="s">
        <v>155</v>
      </c>
      <c r="AU101" s="241" t="s">
        <v>88</v>
      </c>
      <c r="AV101" s="13" t="s">
        <v>82</v>
      </c>
      <c r="AW101" s="13" t="s">
        <v>35</v>
      </c>
      <c r="AX101" s="13" t="s">
        <v>75</v>
      </c>
      <c r="AY101" s="241" t="s">
        <v>144</v>
      </c>
    </row>
    <row r="102" s="14" customFormat="1">
      <c r="A102" s="14"/>
      <c r="B102" s="242"/>
      <c r="C102" s="243"/>
      <c r="D102" s="233" t="s">
        <v>155</v>
      </c>
      <c r="E102" s="244" t="s">
        <v>28</v>
      </c>
      <c r="F102" s="245" t="s">
        <v>909</v>
      </c>
      <c r="G102" s="243"/>
      <c r="H102" s="246">
        <v>43.5</v>
      </c>
      <c r="I102" s="247"/>
      <c r="J102" s="243"/>
      <c r="K102" s="243"/>
      <c r="L102" s="248"/>
      <c r="M102" s="249"/>
      <c r="N102" s="250"/>
      <c r="O102" s="250"/>
      <c r="P102" s="250"/>
      <c r="Q102" s="250"/>
      <c r="R102" s="250"/>
      <c r="S102" s="250"/>
      <c r="T102" s="251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2" t="s">
        <v>155</v>
      </c>
      <c r="AU102" s="252" t="s">
        <v>88</v>
      </c>
      <c r="AV102" s="14" t="s">
        <v>88</v>
      </c>
      <c r="AW102" s="14" t="s">
        <v>35</v>
      </c>
      <c r="AX102" s="14" t="s">
        <v>82</v>
      </c>
      <c r="AY102" s="252" t="s">
        <v>144</v>
      </c>
    </row>
    <row r="103" s="2" customFormat="1" ht="16.5" customHeight="1">
      <c r="A103" s="39"/>
      <c r="B103" s="40"/>
      <c r="C103" s="253" t="s">
        <v>165</v>
      </c>
      <c r="D103" s="253" t="s">
        <v>158</v>
      </c>
      <c r="E103" s="254" t="s">
        <v>914</v>
      </c>
      <c r="F103" s="255" t="s">
        <v>915</v>
      </c>
      <c r="G103" s="256" t="s">
        <v>232</v>
      </c>
      <c r="H103" s="257">
        <v>44.369999999999997</v>
      </c>
      <c r="I103" s="258"/>
      <c r="J103" s="259">
        <f>ROUND(I103*H103,2)</f>
        <v>0</v>
      </c>
      <c r="K103" s="255" t="s">
        <v>150</v>
      </c>
      <c r="L103" s="260"/>
      <c r="M103" s="261" t="s">
        <v>28</v>
      </c>
      <c r="N103" s="262" t="s">
        <v>47</v>
      </c>
      <c r="O103" s="85"/>
      <c r="P103" s="222">
        <f>O103*H103</f>
        <v>0</v>
      </c>
      <c r="Q103" s="222">
        <v>0.108</v>
      </c>
      <c r="R103" s="222">
        <f>Q103*H103</f>
        <v>4.7919599999999996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162</v>
      </c>
      <c r="AT103" s="224" t="s">
        <v>158</v>
      </c>
      <c r="AU103" s="224" t="s">
        <v>88</v>
      </c>
      <c r="AY103" s="18" t="s">
        <v>144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88</v>
      </c>
      <c r="BK103" s="225">
        <f>ROUND(I103*H103,2)</f>
        <v>0</v>
      </c>
      <c r="BL103" s="18" t="s">
        <v>151</v>
      </c>
      <c r="BM103" s="224" t="s">
        <v>916</v>
      </c>
    </row>
    <row r="104" s="14" customFormat="1">
      <c r="A104" s="14"/>
      <c r="B104" s="242"/>
      <c r="C104" s="243"/>
      <c r="D104" s="233" t="s">
        <v>155</v>
      </c>
      <c r="E104" s="243"/>
      <c r="F104" s="245" t="s">
        <v>917</v>
      </c>
      <c r="G104" s="243"/>
      <c r="H104" s="246">
        <v>44.369999999999997</v>
      </c>
      <c r="I104" s="247"/>
      <c r="J104" s="243"/>
      <c r="K104" s="243"/>
      <c r="L104" s="248"/>
      <c r="M104" s="249"/>
      <c r="N104" s="250"/>
      <c r="O104" s="250"/>
      <c r="P104" s="250"/>
      <c r="Q104" s="250"/>
      <c r="R104" s="250"/>
      <c r="S104" s="250"/>
      <c r="T104" s="251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2" t="s">
        <v>155</v>
      </c>
      <c r="AU104" s="252" t="s">
        <v>88</v>
      </c>
      <c r="AV104" s="14" t="s">
        <v>88</v>
      </c>
      <c r="AW104" s="14" t="s">
        <v>4</v>
      </c>
      <c r="AX104" s="14" t="s">
        <v>82</v>
      </c>
      <c r="AY104" s="252" t="s">
        <v>144</v>
      </c>
    </row>
    <row r="105" s="2" customFormat="1" ht="16.5" customHeight="1">
      <c r="A105" s="39"/>
      <c r="B105" s="40"/>
      <c r="C105" s="253" t="s">
        <v>151</v>
      </c>
      <c r="D105" s="253" t="s">
        <v>158</v>
      </c>
      <c r="E105" s="254" t="s">
        <v>918</v>
      </c>
      <c r="F105" s="255" t="s">
        <v>919</v>
      </c>
      <c r="G105" s="256" t="s">
        <v>149</v>
      </c>
      <c r="H105" s="257">
        <v>270</v>
      </c>
      <c r="I105" s="258"/>
      <c r="J105" s="259">
        <f>ROUND(I105*H105,2)</f>
        <v>0</v>
      </c>
      <c r="K105" s="255" t="s">
        <v>150</v>
      </c>
      <c r="L105" s="260"/>
      <c r="M105" s="261" t="s">
        <v>28</v>
      </c>
      <c r="N105" s="262" t="s">
        <v>47</v>
      </c>
      <c r="O105" s="85"/>
      <c r="P105" s="222">
        <f>O105*H105</f>
        <v>0</v>
      </c>
      <c r="Q105" s="222">
        <v>0.00040000000000000002</v>
      </c>
      <c r="R105" s="222">
        <f>Q105*H105</f>
        <v>0.108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162</v>
      </c>
      <c r="AT105" s="224" t="s">
        <v>158</v>
      </c>
      <c r="AU105" s="224" t="s">
        <v>88</v>
      </c>
      <c r="AY105" s="18" t="s">
        <v>144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88</v>
      </c>
      <c r="BK105" s="225">
        <f>ROUND(I105*H105,2)</f>
        <v>0</v>
      </c>
      <c r="BL105" s="18" t="s">
        <v>151</v>
      </c>
      <c r="BM105" s="224" t="s">
        <v>920</v>
      </c>
    </row>
    <row r="106" s="14" customFormat="1">
      <c r="A106" s="14"/>
      <c r="B106" s="242"/>
      <c r="C106" s="243"/>
      <c r="D106" s="233" t="s">
        <v>155</v>
      </c>
      <c r="E106" s="244" t="s">
        <v>28</v>
      </c>
      <c r="F106" s="245" t="s">
        <v>921</v>
      </c>
      <c r="G106" s="243"/>
      <c r="H106" s="246">
        <v>270</v>
      </c>
      <c r="I106" s="247"/>
      <c r="J106" s="243"/>
      <c r="K106" s="243"/>
      <c r="L106" s="248"/>
      <c r="M106" s="249"/>
      <c r="N106" s="250"/>
      <c r="O106" s="250"/>
      <c r="P106" s="250"/>
      <c r="Q106" s="250"/>
      <c r="R106" s="250"/>
      <c r="S106" s="250"/>
      <c r="T106" s="251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2" t="s">
        <v>155</v>
      </c>
      <c r="AU106" s="252" t="s">
        <v>88</v>
      </c>
      <c r="AV106" s="14" t="s">
        <v>88</v>
      </c>
      <c r="AW106" s="14" t="s">
        <v>35</v>
      </c>
      <c r="AX106" s="14" t="s">
        <v>82</v>
      </c>
      <c r="AY106" s="252" t="s">
        <v>144</v>
      </c>
    </row>
    <row r="107" s="12" customFormat="1" ht="22.8" customHeight="1">
      <c r="A107" s="12"/>
      <c r="B107" s="197"/>
      <c r="C107" s="198"/>
      <c r="D107" s="199" t="s">
        <v>74</v>
      </c>
      <c r="E107" s="211" t="s">
        <v>406</v>
      </c>
      <c r="F107" s="211" t="s">
        <v>407</v>
      </c>
      <c r="G107" s="198"/>
      <c r="H107" s="198"/>
      <c r="I107" s="201"/>
      <c r="J107" s="212">
        <f>BK107</f>
        <v>0</v>
      </c>
      <c r="K107" s="198"/>
      <c r="L107" s="203"/>
      <c r="M107" s="204"/>
      <c r="N107" s="205"/>
      <c r="O107" s="205"/>
      <c r="P107" s="206">
        <f>SUM(P108:P109)</f>
        <v>0</v>
      </c>
      <c r="Q107" s="205"/>
      <c r="R107" s="206">
        <f>SUM(R108:R109)</f>
        <v>0</v>
      </c>
      <c r="S107" s="205"/>
      <c r="T107" s="207">
        <f>SUM(T108:T109)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8" t="s">
        <v>82</v>
      </c>
      <c r="AT107" s="209" t="s">
        <v>74</v>
      </c>
      <c r="AU107" s="209" t="s">
        <v>82</v>
      </c>
      <c r="AY107" s="208" t="s">
        <v>144</v>
      </c>
      <c r="BK107" s="210">
        <f>SUM(BK108:BK109)</f>
        <v>0</v>
      </c>
    </row>
    <row r="108" s="2" customFormat="1" ht="33" customHeight="1">
      <c r="A108" s="39"/>
      <c r="B108" s="40"/>
      <c r="C108" s="213" t="s">
        <v>177</v>
      </c>
      <c r="D108" s="213" t="s">
        <v>146</v>
      </c>
      <c r="E108" s="214" t="s">
        <v>409</v>
      </c>
      <c r="F108" s="215" t="s">
        <v>410</v>
      </c>
      <c r="G108" s="216" t="s">
        <v>350</v>
      </c>
      <c r="H108" s="217">
        <v>10.342000000000001</v>
      </c>
      <c r="I108" s="218"/>
      <c r="J108" s="219">
        <f>ROUND(I108*H108,2)</f>
        <v>0</v>
      </c>
      <c r="K108" s="215" t="s">
        <v>150</v>
      </c>
      <c r="L108" s="45"/>
      <c r="M108" s="220" t="s">
        <v>28</v>
      </c>
      <c r="N108" s="221" t="s">
        <v>47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151</v>
      </c>
      <c r="AT108" s="224" t="s">
        <v>146</v>
      </c>
      <c r="AU108" s="224" t="s">
        <v>88</v>
      </c>
      <c r="AY108" s="18" t="s">
        <v>144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88</v>
      </c>
      <c r="BK108" s="225">
        <f>ROUND(I108*H108,2)</f>
        <v>0</v>
      </c>
      <c r="BL108" s="18" t="s">
        <v>151</v>
      </c>
      <c r="BM108" s="224" t="s">
        <v>922</v>
      </c>
    </row>
    <row r="109" s="2" customFormat="1">
      <c r="A109" s="39"/>
      <c r="B109" s="40"/>
      <c r="C109" s="41"/>
      <c r="D109" s="226" t="s">
        <v>153</v>
      </c>
      <c r="E109" s="41"/>
      <c r="F109" s="227" t="s">
        <v>412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153</v>
      </c>
      <c r="AU109" s="18" t="s">
        <v>88</v>
      </c>
    </row>
    <row r="110" s="12" customFormat="1" ht="25.92" customHeight="1">
      <c r="A110" s="12"/>
      <c r="B110" s="197"/>
      <c r="C110" s="198"/>
      <c r="D110" s="199" t="s">
        <v>74</v>
      </c>
      <c r="E110" s="200" t="s">
        <v>413</v>
      </c>
      <c r="F110" s="200" t="s">
        <v>414</v>
      </c>
      <c r="G110" s="198"/>
      <c r="H110" s="198"/>
      <c r="I110" s="201"/>
      <c r="J110" s="202">
        <f>BK110</f>
        <v>0</v>
      </c>
      <c r="K110" s="198"/>
      <c r="L110" s="203"/>
      <c r="M110" s="204"/>
      <c r="N110" s="205"/>
      <c r="O110" s="205"/>
      <c r="P110" s="206">
        <f>P111+P191+P207</f>
        <v>0</v>
      </c>
      <c r="Q110" s="205"/>
      <c r="R110" s="206">
        <f>R111+R191+R207</f>
        <v>1.2381138915999999</v>
      </c>
      <c r="S110" s="205"/>
      <c r="T110" s="207">
        <f>T111+T191+T207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8" t="s">
        <v>88</v>
      </c>
      <c r="AT110" s="209" t="s">
        <v>74</v>
      </c>
      <c r="AU110" s="209" t="s">
        <v>75</v>
      </c>
      <c r="AY110" s="208" t="s">
        <v>144</v>
      </c>
      <c r="BK110" s="210">
        <f>BK111+BK191+BK207</f>
        <v>0</v>
      </c>
    </row>
    <row r="111" s="12" customFormat="1" ht="22.8" customHeight="1">
      <c r="A111" s="12"/>
      <c r="B111" s="197"/>
      <c r="C111" s="198"/>
      <c r="D111" s="199" t="s">
        <v>74</v>
      </c>
      <c r="E111" s="211" t="s">
        <v>415</v>
      </c>
      <c r="F111" s="211" t="s">
        <v>416</v>
      </c>
      <c r="G111" s="198"/>
      <c r="H111" s="198"/>
      <c r="I111" s="201"/>
      <c r="J111" s="212">
        <f>BK111</f>
        <v>0</v>
      </c>
      <c r="K111" s="198"/>
      <c r="L111" s="203"/>
      <c r="M111" s="204"/>
      <c r="N111" s="205"/>
      <c r="O111" s="205"/>
      <c r="P111" s="206">
        <f>SUM(P112:P190)</f>
        <v>0</v>
      </c>
      <c r="Q111" s="205"/>
      <c r="R111" s="206">
        <f>SUM(R112:R190)</f>
        <v>0.9840924016</v>
      </c>
      <c r="S111" s="205"/>
      <c r="T111" s="207">
        <f>SUM(T112:T190)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8" t="s">
        <v>88</v>
      </c>
      <c r="AT111" s="209" t="s">
        <v>74</v>
      </c>
      <c r="AU111" s="209" t="s">
        <v>82</v>
      </c>
      <c r="AY111" s="208" t="s">
        <v>144</v>
      </c>
      <c r="BK111" s="210">
        <f>SUM(BK112:BK190)</f>
        <v>0</v>
      </c>
    </row>
    <row r="112" s="2" customFormat="1" ht="24.15" customHeight="1">
      <c r="A112" s="39"/>
      <c r="B112" s="40"/>
      <c r="C112" s="213" t="s">
        <v>181</v>
      </c>
      <c r="D112" s="213" t="s">
        <v>146</v>
      </c>
      <c r="E112" s="214" t="s">
        <v>418</v>
      </c>
      <c r="F112" s="215" t="s">
        <v>419</v>
      </c>
      <c r="G112" s="216" t="s">
        <v>232</v>
      </c>
      <c r="H112" s="217">
        <v>43.5</v>
      </c>
      <c r="I112" s="218"/>
      <c r="J112" s="219">
        <f>ROUND(I112*H112,2)</f>
        <v>0</v>
      </c>
      <c r="K112" s="215" t="s">
        <v>150</v>
      </c>
      <c r="L112" s="45"/>
      <c r="M112" s="220" t="s">
        <v>28</v>
      </c>
      <c r="N112" s="221" t="s">
        <v>47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220</v>
      </c>
      <c r="AT112" s="224" t="s">
        <v>146</v>
      </c>
      <c r="AU112" s="224" t="s">
        <v>88</v>
      </c>
      <c r="AY112" s="18" t="s">
        <v>144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88</v>
      </c>
      <c r="BK112" s="225">
        <f>ROUND(I112*H112,2)</f>
        <v>0</v>
      </c>
      <c r="BL112" s="18" t="s">
        <v>220</v>
      </c>
      <c r="BM112" s="224" t="s">
        <v>923</v>
      </c>
    </row>
    <row r="113" s="2" customFormat="1">
      <c r="A113" s="39"/>
      <c r="B113" s="40"/>
      <c r="C113" s="41"/>
      <c r="D113" s="226" t="s">
        <v>153</v>
      </c>
      <c r="E113" s="41"/>
      <c r="F113" s="227" t="s">
        <v>421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153</v>
      </c>
      <c r="AU113" s="18" t="s">
        <v>88</v>
      </c>
    </row>
    <row r="114" s="13" customFormat="1">
      <c r="A114" s="13"/>
      <c r="B114" s="231"/>
      <c r="C114" s="232"/>
      <c r="D114" s="233" t="s">
        <v>155</v>
      </c>
      <c r="E114" s="234" t="s">
        <v>28</v>
      </c>
      <c r="F114" s="235" t="s">
        <v>908</v>
      </c>
      <c r="G114" s="232"/>
      <c r="H114" s="234" t="s">
        <v>28</v>
      </c>
      <c r="I114" s="236"/>
      <c r="J114" s="232"/>
      <c r="K114" s="232"/>
      <c r="L114" s="237"/>
      <c r="M114" s="238"/>
      <c r="N114" s="239"/>
      <c r="O114" s="239"/>
      <c r="P114" s="239"/>
      <c r="Q114" s="239"/>
      <c r="R114" s="239"/>
      <c r="S114" s="239"/>
      <c r="T114" s="240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1" t="s">
        <v>155</v>
      </c>
      <c r="AU114" s="241" t="s">
        <v>88</v>
      </c>
      <c r="AV114" s="13" t="s">
        <v>82</v>
      </c>
      <c r="AW114" s="13" t="s">
        <v>35</v>
      </c>
      <c r="AX114" s="13" t="s">
        <v>75</v>
      </c>
      <c r="AY114" s="241" t="s">
        <v>144</v>
      </c>
    </row>
    <row r="115" s="14" customFormat="1">
      <c r="A115" s="14"/>
      <c r="B115" s="242"/>
      <c r="C115" s="243"/>
      <c r="D115" s="233" t="s">
        <v>155</v>
      </c>
      <c r="E115" s="244" t="s">
        <v>28</v>
      </c>
      <c r="F115" s="245" t="s">
        <v>909</v>
      </c>
      <c r="G115" s="243"/>
      <c r="H115" s="246">
        <v>43.5</v>
      </c>
      <c r="I115" s="247"/>
      <c r="J115" s="243"/>
      <c r="K115" s="243"/>
      <c r="L115" s="248"/>
      <c r="M115" s="249"/>
      <c r="N115" s="250"/>
      <c r="O115" s="250"/>
      <c r="P115" s="250"/>
      <c r="Q115" s="250"/>
      <c r="R115" s="250"/>
      <c r="S115" s="250"/>
      <c r="T115" s="251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2" t="s">
        <v>155</v>
      </c>
      <c r="AU115" s="252" t="s">
        <v>88</v>
      </c>
      <c r="AV115" s="14" t="s">
        <v>88</v>
      </c>
      <c r="AW115" s="14" t="s">
        <v>35</v>
      </c>
      <c r="AX115" s="14" t="s">
        <v>82</v>
      </c>
      <c r="AY115" s="252" t="s">
        <v>144</v>
      </c>
    </row>
    <row r="116" s="2" customFormat="1" ht="16.5" customHeight="1">
      <c r="A116" s="39"/>
      <c r="B116" s="40"/>
      <c r="C116" s="253" t="s">
        <v>186</v>
      </c>
      <c r="D116" s="253" t="s">
        <v>158</v>
      </c>
      <c r="E116" s="254" t="s">
        <v>424</v>
      </c>
      <c r="F116" s="255" t="s">
        <v>425</v>
      </c>
      <c r="G116" s="256" t="s">
        <v>350</v>
      </c>
      <c r="H116" s="257">
        <v>0.014</v>
      </c>
      <c r="I116" s="258"/>
      <c r="J116" s="259">
        <f>ROUND(I116*H116,2)</f>
        <v>0</v>
      </c>
      <c r="K116" s="255" t="s">
        <v>150</v>
      </c>
      <c r="L116" s="260"/>
      <c r="M116" s="261" t="s">
        <v>28</v>
      </c>
      <c r="N116" s="262" t="s">
        <v>47</v>
      </c>
      <c r="O116" s="85"/>
      <c r="P116" s="222">
        <f>O116*H116</f>
        <v>0</v>
      </c>
      <c r="Q116" s="222">
        <v>1</v>
      </c>
      <c r="R116" s="222">
        <f>Q116*H116</f>
        <v>0.014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332</v>
      </c>
      <c r="AT116" s="224" t="s">
        <v>158</v>
      </c>
      <c r="AU116" s="224" t="s">
        <v>88</v>
      </c>
      <c r="AY116" s="18" t="s">
        <v>144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88</v>
      </c>
      <c r="BK116" s="225">
        <f>ROUND(I116*H116,2)</f>
        <v>0</v>
      </c>
      <c r="BL116" s="18" t="s">
        <v>220</v>
      </c>
      <c r="BM116" s="224" t="s">
        <v>924</v>
      </c>
    </row>
    <row r="117" s="14" customFormat="1">
      <c r="A117" s="14"/>
      <c r="B117" s="242"/>
      <c r="C117" s="243"/>
      <c r="D117" s="233" t="s">
        <v>155</v>
      </c>
      <c r="E117" s="243"/>
      <c r="F117" s="245" t="s">
        <v>925</v>
      </c>
      <c r="G117" s="243"/>
      <c r="H117" s="246">
        <v>0.014</v>
      </c>
      <c r="I117" s="247"/>
      <c r="J117" s="243"/>
      <c r="K117" s="243"/>
      <c r="L117" s="248"/>
      <c r="M117" s="249"/>
      <c r="N117" s="250"/>
      <c r="O117" s="250"/>
      <c r="P117" s="250"/>
      <c r="Q117" s="250"/>
      <c r="R117" s="250"/>
      <c r="S117" s="250"/>
      <c r="T117" s="251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2" t="s">
        <v>155</v>
      </c>
      <c r="AU117" s="252" t="s">
        <v>88</v>
      </c>
      <c r="AV117" s="14" t="s">
        <v>88</v>
      </c>
      <c r="AW117" s="14" t="s">
        <v>4</v>
      </c>
      <c r="AX117" s="14" t="s">
        <v>82</v>
      </c>
      <c r="AY117" s="252" t="s">
        <v>144</v>
      </c>
    </row>
    <row r="118" s="2" customFormat="1" ht="16.5" customHeight="1">
      <c r="A118" s="39"/>
      <c r="B118" s="40"/>
      <c r="C118" s="213" t="s">
        <v>162</v>
      </c>
      <c r="D118" s="213" t="s">
        <v>146</v>
      </c>
      <c r="E118" s="214" t="s">
        <v>452</v>
      </c>
      <c r="F118" s="215" t="s">
        <v>453</v>
      </c>
      <c r="G118" s="216" t="s">
        <v>232</v>
      </c>
      <c r="H118" s="217">
        <v>43.5</v>
      </c>
      <c r="I118" s="218"/>
      <c r="J118" s="219">
        <f>ROUND(I118*H118,2)</f>
        <v>0</v>
      </c>
      <c r="K118" s="215" t="s">
        <v>150</v>
      </c>
      <c r="L118" s="45"/>
      <c r="M118" s="220" t="s">
        <v>28</v>
      </c>
      <c r="N118" s="221" t="s">
        <v>47</v>
      </c>
      <c r="O118" s="85"/>
      <c r="P118" s="222">
        <f>O118*H118</f>
        <v>0</v>
      </c>
      <c r="Q118" s="222">
        <v>0.00088312999999999998</v>
      </c>
      <c r="R118" s="222">
        <f>Q118*H118</f>
        <v>0.038416155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220</v>
      </c>
      <c r="AT118" s="224" t="s">
        <v>146</v>
      </c>
      <c r="AU118" s="224" t="s">
        <v>88</v>
      </c>
      <c r="AY118" s="18" t="s">
        <v>144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88</v>
      </c>
      <c r="BK118" s="225">
        <f>ROUND(I118*H118,2)</f>
        <v>0</v>
      </c>
      <c r="BL118" s="18" t="s">
        <v>220</v>
      </c>
      <c r="BM118" s="224" t="s">
        <v>926</v>
      </c>
    </row>
    <row r="119" s="2" customFormat="1">
      <c r="A119" s="39"/>
      <c r="B119" s="40"/>
      <c r="C119" s="41"/>
      <c r="D119" s="226" t="s">
        <v>153</v>
      </c>
      <c r="E119" s="41"/>
      <c r="F119" s="227" t="s">
        <v>455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153</v>
      </c>
      <c r="AU119" s="18" t="s">
        <v>88</v>
      </c>
    </row>
    <row r="120" s="2" customFormat="1" ht="24.15" customHeight="1">
      <c r="A120" s="39"/>
      <c r="B120" s="40"/>
      <c r="C120" s="253" t="s">
        <v>193</v>
      </c>
      <c r="D120" s="253" t="s">
        <v>158</v>
      </c>
      <c r="E120" s="254" t="s">
        <v>457</v>
      </c>
      <c r="F120" s="255" t="s">
        <v>458</v>
      </c>
      <c r="G120" s="256" t="s">
        <v>232</v>
      </c>
      <c r="H120" s="257">
        <v>50.698999999999998</v>
      </c>
      <c r="I120" s="258"/>
      <c r="J120" s="259">
        <f>ROUND(I120*H120,2)</f>
        <v>0</v>
      </c>
      <c r="K120" s="255" t="s">
        <v>150</v>
      </c>
      <c r="L120" s="260"/>
      <c r="M120" s="261" t="s">
        <v>28</v>
      </c>
      <c r="N120" s="262" t="s">
        <v>47</v>
      </c>
      <c r="O120" s="85"/>
      <c r="P120" s="222">
        <f>O120*H120</f>
        <v>0</v>
      </c>
      <c r="Q120" s="222">
        <v>0.0053</v>
      </c>
      <c r="R120" s="222">
        <f>Q120*H120</f>
        <v>0.26870470000000002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332</v>
      </c>
      <c r="AT120" s="224" t="s">
        <v>158</v>
      </c>
      <c r="AU120" s="224" t="s">
        <v>88</v>
      </c>
      <c r="AY120" s="18" t="s">
        <v>144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88</v>
      </c>
      <c r="BK120" s="225">
        <f>ROUND(I120*H120,2)</f>
        <v>0</v>
      </c>
      <c r="BL120" s="18" t="s">
        <v>220</v>
      </c>
      <c r="BM120" s="224" t="s">
        <v>927</v>
      </c>
    </row>
    <row r="121" s="14" customFormat="1">
      <c r="A121" s="14"/>
      <c r="B121" s="242"/>
      <c r="C121" s="243"/>
      <c r="D121" s="233" t="s">
        <v>155</v>
      </c>
      <c r="E121" s="243"/>
      <c r="F121" s="245" t="s">
        <v>928</v>
      </c>
      <c r="G121" s="243"/>
      <c r="H121" s="246">
        <v>50.698999999999998</v>
      </c>
      <c r="I121" s="247"/>
      <c r="J121" s="243"/>
      <c r="K121" s="243"/>
      <c r="L121" s="248"/>
      <c r="M121" s="249"/>
      <c r="N121" s="250"/>
      <c r="O121" s="250"/>
      <c r="P121" s="250"/>
      <c r="Q121" s="250"/>
      <c r="R121" s="250"/>
      <c r="S121" s="250"/>
      <c r="T121" s="251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2" t="s">
        <v>155</v>
      </c>
      <c r="AU121" s="252" t="s">
        <v>88</v>
      </c>
      <c r="AV121" s="14" t="s">
        <v>88</v>
      </c>
      <c r="AW121" s="14" t="s">
        <v>4</v>
      </c>
      <c r="AX121" s="14" t="s">
        <v>82</v>
      </c>
      <c r="AY121" s="252" t="s">
        <v>144</v>
      </c>
    </row>
    <row r="122" s="2" customFormat="1" ht="16.5" customHeight="1">
      <c r="A122" s="39"/>
      <c r="B122" s="40"/>
      <c r="C122" s="213" t="s">
        <v>200</v>
      </c>
      <c r="D122" s="213" t="s">
        <v>146</v>
      </c>
      <c r="E122" s="214" t="s">
        <v>462</v>
      </c>
      <c r="F122" s="215" t="s">
        <v>463</v>
      </c>
      <c r="G122" s="216" t="s">
        <v>232</v>
      </c>
      <c r="H122" s="217">
        <v>43.5</v>
      </c>
      <c r="I122" s="218"/>
      <c r="J122" s="219">
        <f>ROUND(I122*H122,2)</f>
        <v>0</v>
      </c>
      <c r="K122" s="215" t="s">
        <v>150</v>
      </c>
      <c r="L122" s="45"/>
      <c r="M122" s="220" t="s">
        <v>28</v>
      </c>
      <c r="N122" s="221" t="s">
        <v>47</v>
      </c>
      <c r="O122" s="85"/>
      <c r="P122" s="222">
        <f>O122*H122</f>
        <v>0</v>
      </c>
      <c r="Q122" s="222">
        <v>0.00036374999999999998</v>
      </c>
      <c r="R122" s="222">
        <f>Q122*H122</f>
        <v>0.015823125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220</v>
      </c>
      <c r="AT122" s="224" t="s">
        <v>146</v>
      </c>
      <c r="AU122" s="224" t="s">
        <v>88</v>
      </c>
      <c r="AY122" s="18" t="s">
        <v>144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88</v>
      </c>
      <c r="BK122" s="225">
        <f>ROUND(I122*H122,2)</f>
        <v>0</v>
      </c>
      <c r="BL122" s="18" t="s">
        <v>220</v>
      </c>
      <c r="BM122" s="224" t="s">
        <v>929</v>
      </c>
    </row>
    <row r="123" s="2" customFormat="1">
      <c r="A123" s="39"/>
      <c r="B123" s="40"/>
      <c r="C123" s="41"/>
      <c r="D123" s="226" t="s">
        <v>153</v>
      </c>
      <c r="E123" s="41"/>
      <c r="F123" s="227" t="s">
        <v>465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153</v>
      </c>
      <c r="AU123" s="18" t="s">
        <v>88</v>
      </c>
    </row>
    <row r="124" s="2" customFormat="1" ht="24.15" customHeight="1">
      <c r="A124" s="39"/>
      <c r="B124" s="40"/>
      <c r="C124" s="253" t="s">
        <v>207</v>
      </c>
      <c r="D124" s="253" t="s">
        <v>158</v>
      </c>
      <c r="E124" s="254" t="s">
        <v>467</v>
      </c>
      <c r="F124" s="255" t="s">
        <v>468</v>
      </c>
      <c r="G124" s="256" t="s">
        <v>232</v>
      </c>
      <c r="H124" s="257">
        <v>50.698999999999998</v>
      </c>
      <c r="I124" s="258"/>
      <c r="J124" s="259">
        <f>ROUND(I124*H124,2)</f>
        <v>0</v>
      </c>
      <c r="K124" s="255" t="s">
        <v>150</v>
      </c>
      <c r="L124" s="260"/>
      <c r="M124" s="261" t="s">
        <v>28</v>
      </c>
      <c r="N124" s="262" t="s">
        <v>47</v>
      </c>
      <c r="O124" s="85"/>
      <c r="P124" s="222">
        <f>O124*H124</f>
        <v>0</v>
      </c>
      <c r="Q124" s="222">
        <v>0.0054000000000000003</v>
      </c>
      <c r="R124" s="222">
        <f>Q124*H124</f>
        <v>0.27377459999999998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332</v>
      </c>
      <c r="AT124" s="224" t="s">
        <v>158</v>
      </c>
      <c r="AU124" s="224" t="s">
        <v>88</v>
      </c>
      <c r="AY124" s="18" t="s">
        <v>144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88</v>
      </c>
      <c r="BK124" s="225">
        <f>ROUND(I124*H124,2)</f>
        <v>0</v>
      </c>
      <c r="BL124" s="18" t="s">
        <v>220</v>
      </c>
      <c r="BM124" s="224" t="s">
        <v>930</v>
      </c>
    </row>
    <row r="125" s="14" customFormat="1">
      <c r="A125" s="14"/>
      <c r="B125" s="242"/>
      <c r="C125" s="243"/>
      <c r="D125" s="233" t="s">
        <v>155</v>
      </c>
      <c r="E125" s="243"/>
      <c r="F125" s="245" t="s">
        <v>928</v>
      </c>
      <c r="G125" s="243"/>
      <c r="H125" s="246">
        <v>50.698999999999998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2" t="s">
        <v>155</v>
      </c>
      <c r="AU125" s="252" t="s">
        <v>88</v>
      </c>
      <c r="AV125" s="14" t="s">
        <v>88</v>
      </c>
      <c r="AW125" s="14" t="s">
        <v>4</v>
      </c>
      <c r="AX125" s="14" t="s">
        <v>82</v>
      </c>
      <c r="AY125" s="252" t="s">
        <v>144</v>
      </c>
    </row>
    <row r="126" s="2" customFormat="1" ht="16.5" customHeight="1">
      <c r="A126" s="39"/>
      <c r="B126" s="40"/>
      <c r="C126" s="213" t="s">
        <v>21</v>
      </c>
      <c r="D126" s="213" t="s">
        <v>146</v>
      </c>
      <c r="E126" s="214" t="s">
        <v>471</v>
      </c>
      <c r="F126" s="215" t="s">
        <v>472</v>
      </c>
      <c r="G126" s="216" t="s">
        <v>232</v>
      </c>
      <c r="H126" s="217">
        <v>45.5</v>
      </c>
      <c r="I126" s="218"/>
      <c r="J126" s="219">
        <f>ROUND(I126*H126,2)</f>
        <v>0</v>
      </c>
      <c r="K126" s="215" t="s">
        <v>150</v>
      </c>
      <c r="L126" s="45"/>
      <c r="M126" s="220" t="s">
        <v>28</v>
      </c>
      <c r="N126" s="221" t="s">
        <v>47</v>
      </c>
      <c r="O126" s="85"/>
      <c r="P126" s="222">
        <f>O126*H126</f>
        <v>0</v>
      </c>
      <c r="Q126" s="222">
        <v>0.000194</v>
      </c>
      <c r="R126" s="222">
        <f>Q126*H126</f>
        <v>0.0088269999999999998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220</v>
      </c>
      <c r="AT126" s="224" t="s">
        <v>146</v>
      </c>
      <c r="AU126" s="224" t="s">
        <v>88</v>
      </c>
      <c r="AY126" s="18" t="s">
        <v>144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88</v>
      </c>
      <c r="BK126" s="225">
        <f>ROUND(I126*H126,2)</f>
        <v>0</v>
      </c>
      <c r="BL126" s="18" t="s">
        <v>220</v>
      </c>
      <c r="BM126" s="224" t="s">
        <v>931</v>
      </c>
    </row>
    <row r="127" s="2" customFormat="1">
      <c r="A127" s="39"/>
      <c r="B127" s="40"/>
      <c r="C127" s="41"/>
      <c r="D127" s="226" t="s">
        <v>153</v>
      </c>
      <c r="E127" s="41"/>
      <c r="F127" s="227" t="s">
        <v>474</v>
      </c>
      <c r="G127" s="41"/>
      <c r="H127" s="41"/>
      <c r="I127" s="228"/>
      <c r="J127" s="41"/>
      <c r="K127" s="41"/>
      <c r="L127" s="45"/>
      <c r="M127" s="229"/>
      <c r="N127" s="23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153</v>
      </c>
      <c r="AU127" s="18" t="s">
        <v>88</v>
      </c>
    </row>
    <row r="128" s="13" customFormat="1">
      <c r="A128" s="13"/>
      <c r="B128" s="231"/>
      <c r="C128" s="232"/>
      <c r="D128" s="233" t="s">
        <v>155</v>
      </c>
      <c r="E128" s="234" t="s">
        <v>28</v>
      </c>
      <c r="F128" s="235" t="s">
        <v>908</v>
      </c>
      <c r="G128" s="232"/>
      <c r="H128" s="234" t="s">
        <v>28</v>
      </c>
      <c r="I128" s="236"/>
      <c r="J128" s="232"/>
      <c r="K128" s="232"/>
      <c r="L128" s="237"/>
      <c r="M128" s="238"/>
      <c r="N128" s="239"/>
      <c r="O128" s="239"/>
      <c r="P128" s="239"/>
      <c r="Q128" s="239"/>
      <c r="R128" s="239"/>
      <c r="S128" s="239"/>
      <c r="T128" s="24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1" t="s">
        <v>155</v>
      </c>
      <c r="AU128" s="241" t="s">
        <v>88</v>
      </c>
      <c r="AV128" s="13" t="s">
        <v>82</v>
      </c>
      <c r="AW128" s="13" t="s">
        <v>35</v>
      </c>
      <c r="AX128" s="13" t="s">
        <v>75</v>
      </c>
      <c r="AY128" s="241" t="s">
        <v>144</v>
      </c>
    </row>
    <row r="129" s="14" customFormat="1">
      <c r="A129" s="14"/>
      <c r="B129" s="242"/>
      <c r="C129" s="243"/>
      <c r="D129" s="233" t="s">
        <v>155</v>
      </c>
      <c r="E129" s="244" t="s">
        <v>28</v>
      </c>
      <c r="F129" s="245" t="s">
        <v>909</v>
      </c>
      <c r="G129" s="243"/>
      <c r="H129" s="246">
        <v>43.5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2" t="s">
        <v>155</v>
      </c>
      <c r="AU129" s="252" t="s">
        <v>88</v>
      </c>
      <c r="AV129" s="14" t="s">
        <v>88</v>
      </c>
      <c r="AW129" s="14" t="s">
        <v>35</v>
      </c>
      <c r="AX129" s="14" t="s">
        <v>75</v>
      </c>
      <c r="AY129" s="252" t="s">
        <v>144</v>
      </c>
    </row>
    <row r="130" s="14" customFormat="1">
      <c r="A130" s="14"/>
      <c r="B130" s="242"/>
      <c r="C130" s="243"/>
      <c r="D130" s="233" t="s">
        <v>155</v>
      </c>
      <c r="E130" s="244" t="s">
        <v>28</v>
      </c>
      <c r="F130" s="245" t="s">
        <v>932</v>
      </c>
      <c r="G130" s="243"/>
      <c r="H130" s="246">
        <v>2</v>
      </c>
      <c r="I130" s="247"/>
      <c r="J130" s="243"/>
      <c r="K130" s="243"/>
      <c r="L130" s="248"/>
      <c r="M130" s="249"/>
      <c r="N130" s="250"/>
      <c r="O130" s="250"/>
      <c r="P130" s="250"/>
      <c r="Q130" s="250"/>
      <c r="R130" s="250"/>
      <c r="S130" s="250"/>
      <c r="T130" s="251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2" t="s">
        <v>155</v>
      </c>
      <c r="AU130" s="252" t="s">
        <v>88</v>
      </c>
      <c r="AV130" s="14" t="s">
        <v>88</v>
      </c>
      <c r="AW130" s="14" t="s">
        <v>35</v>
      </c>
      <c r="AX130" s="14" t="s">
        <v>75</v>
      </c>
      <c r="AY130" s="252" t="s">
        <v>144</v>
      </c>
    </row>
    <row r="131" s="15" customFormat="1">
      <c r="A131" s="15"/>
      <c r="B131" s="263"/>
      <c r="C131" s="264"/>
      <c r="D131" s="233" t="s">
        <v>155</v>
      </c>
      <c r="E131" s="265" t="s">
        <v>28</v>
      </c>
      <c r="F131" s="266" t="s">
        <v>176</v>
      </c>
      <c r="G131" s="264"/>
      <c r="H131" s="267">
        <v>45.5</v>
      </c>
      <c r="I131" s="268"/>
      <c r="J131" s="264"/>
      <c r="K131" s="264"/>
      <c r="L131" s="269"/>
      <c r="M131" s="270"/>
      <c r="N131" s="271"/>
      <c r="O131" s="271"/>
      <c r="P131" s="271"/>
      <c r="Q131" s="271"/>
      <c r="R131" s="271"/>
      <c r="S131" s="271"/>
      <c r="T131" s="272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73" t="s">
        <v>155</v>
      </c>
      <c r="AU131" s="273" t="s">
        <v>88</v>
      </c>
      <c r="AV131" s="15" t="s">
        <v>151</v>
      </c>
      <c r="AW131" s="15" t="s">
        <v>35</v>
      </c>
      <c r="AX131" s="15" t="s">
        <v>82</v>
      </c>
      <c r="AY131" s="273" t="s">
        <v>144</v>
      </c>
    </row>
    <row r="132" s="2" customFormat="1" ht="21.75" customHeight="1">
      <c r="A132" s="39"/>
      <c r="B132" s="40"/>
      <c r="C132" s="253" t="s">
        <v>217</v>
      </c>
      <c r="D132" s="253" t="s">
        <v>158</v>
      </c>
      <c r="E132" s="254" t="s">
        <v>478</v>
      </c>
      <c r="F132" s="255" t="s">
        <v>479</v>
      </c>
      <c r="G132" s="256" t="s">
        <v>232</v>
      </c>
      <c r="H132" s="257">
        <v>53.030000000000001</v>
      </c>
      <c r="I132" s="258"/>
      <c r="J132" s="259">
        <f>ROUND(I132*H132,2)</f>
        <v>0</v>
      </c>
      <c r="K132" s="255" t="s">
        <v>150</v>
      </c>
      <c r="L132" s="260"/>
      <c r="M132" s="261" t="s">
        <v>28</v>
      </c>
      <c r="N132" s="262" t="s">
        <v>47</v>
      </c>
      <c r="O132" s="85"/>
      <c r="P132" s="222">
        <f>O132*H132</f>
        <v>0</v>
      </c>
      <c r="Q132" s="222">
        <v>0.0025000000000000001</v>
      </c>
      <c r="R132" s="222">
        <f>Q132*H132</f>
        <v>0.132575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332</v>
      </c>
      <c r="AT132" s="224" t="s">
        <v>158</v>
      </c>
      <c r="AU132" s="224" t="s">
        <v>88</v>
      </c>
      <c r="AY132" s="18" t="s">
        <v>144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88</v>
      </c>
      <c r="BK132" s="225">
        <f>ROUND(I132*H132,2)</f>
        <v>0</v>
      </c>
      <c r="BL132" s="18" t="s">
        <v>220</v>
      </c>
      <c r="BM132" s="224" t="s">
        <v>933</v>
      </c>
    </row>
    <row r="133" s="14" customFormat="1">
      <c r="A133" s="14"/>
      <c r="B133" s="242"/>
      <c r="C133" s="243"/>
      <c r="D133" s="233" t="s">
        <v>155</v>
      </c>
      <c r="E133" s="243"/>
      <c r="F133" s="245" t="s">
        <v>934</v>
      </c>
      <c r="G133" s="243"/>
      <c r="H133" s="246">
        <v>53.030000000000001</v>
      </c>
      <c r="I133" s="247"/>
      <c r="J133" s="243"/>
      <c r="K133" s="243"/>
      <c r="L133" s="248"/>
      <c r="M133" s="249"/>
      <c r="N133" s="250"/>
      <c r="O133" s="250"/>
      <c r="P133" s="250"/>
      <c r="Q133" s="250"/>
      <c r="R133" s="250"/>
      <c r="S133" s="250"/>
      <c r="T133" s="25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2" t="s">
        <v>155</v>
      </c>
      <c r="AU133" s="252" t="s">
        <v>88</v>
      </c>
      <c r="AV133" s="14" t="s">
        <v>88</v>
      </c>
      <c r="AW133" s="14" t="s">
        <v>4</v>
      </c>
      <c r="AX133" s="14" t="s">
        <v>82</v>
      </c>
      <c r="AY133" s="252" t="s">
        <v>144</v>
      </c>
    </row>
    <row r="134" s="2" customFormat="1" ht="37.8" customHeight="1">
      <c r="A134" s="39"/>
      <c r="B134" s="40"/>
      <c r="C134" s="213" t="s">
        <v>223</v>
      </c>
      <c r="D134" s="213" t="s">
        <v>146</v>
      </c>
      <c r="E134" s="214" t="s">
        <v>483</v>
      </c>
      <c r="F134" s="215" t="s">
        <v>484</v>
      </c>
      <c r="G134" s="216" t="s">
        <v>149</v>
      </c>
      <c r="H134" s="217">
        <v>12</v>
      </c>
      <c r="I134" s="218"/>
      <c r="J134" s="219">
        <f>ROUND(I134*H134,2)</f>
        <v>0</v>
      </c>
      <c r="K134" s="215" t="s">
        <v>150</v>
      </c>
      <c r="L134" s="45"/>
      <c r="M134" s="220" t="s">
        <v>28</v>
      </c>
      <c r="N134" s="221" t="s">
        <v>47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220</v>
      </c>
      <c r="AT134" s="224" t="s">
        <v>146</v>
      </c>
      <c r="AU134" s="224" t="s">
        <v>88</v>
      </c>
      <c r="AY134" s="18" t="s">
        <v>144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88</v>
      </c>
      <c r="BK134" s="225">
        <f>ROUND(I134*H134,2)</f>
        <v>0</v>
      </c>
      <c r="BL134" s="18" t="s">
        <v>220</v>
      </c>
      <c r="BM134" s="224" t="s">
        <v>935</v>
      </c>
    </row>
    <row r="135" s="2" customFormat="1">
      <c r="A135" s="39"/>
      <c r="B135" s="40"/>
      <c r="C135" s="41"/>
      <c r="D135" s="226" t="s">
        <v>153</v>
      </c>
      <c r="E135" s="41"/>
      <c r="F135" s="227" t="s">
        <v>486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153</v>
      </c>
      <c r="AU135" s="18" t="s">
        <v>88</v>
      </c>
    </row>
    <row r="136" s="13" customFormat="1">
      <c r="A136" s="13"/>
      <c r="B136" s="231"/>
      <c r="C136" s="232"/>
      <c r="D136" s="233" t="s">
        <v>155</v>
      </c>
      <c r="E136" s="234" t="s">
        <v>28</v>
      </c>
      <c r="F136" s="235" t="s">
        <v>908</v>
      </c>
      <c r="G136" s="232"/>
      <c r="H136" s="234" t="s">
        <v>28</v>
      </c>
      <c r="I136" s="236"/>
      <c r="J136" s="232"/>
      <c r="K136" s="232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155</v>
      </c>
      <c r="AU136" s="241" t="s">
        <v>88</v>
      </c>
      <c r="AV136" s="13" t="s">
        <v>82</v>
      </c>
      <c r="AW136" s="13" t="s">
        <v>35</v>
      </c>
      <c r="AX136" s="13" t="s">
        <v>75</v>
      </c>
      <c r="AY136" s="241" t="s">
        <v>144</v>
      </c>
    </row>
    <row r="137" s="14" customFormat="1">
      <c r="A137" s="14"/>
      <c r="B137" s="242"/>
      <c r="C137" s="243"/>
      <c r="D137" s="233" t="s">
        <v>155</v>
      </c>
      <c r="E137" s="244" t="s">
        <v>28</v>
      </c>
      <c r="F137" s="245" t="s">
        <v>936</v>
      </c>
      <c r="G137" s="243"/>
      <c r="H137" s="246">
        <v>12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155</v>
      </c>
      <c r="AU137" s="252" t="s">
        <v>88</v>
      </c>
      <c r="AV137" s="14" t="s">
        <v>88</v>
      </c>
      <c r="AW137" s="14" t="s">
        <v>35</v>
      </c>
      <c r="AX137" s="14" t="s">
        <v>82</v>
      </c>
      <c r="AY137" s="252" t="s">
        <v>144</v>
      </c>
    </row>
    <row r="138" s="2" customFormat="1" ht="16.5" customHeight="1">
      <c r="A138" s="39"/>
      <c r="B138" s="40"/>
      <c r="C138" s="253" t="s">
        <v>8</v>
      </c>
      <c r="D138" s="253" t="s">
        <v>158</v>
      </c>
      <c r="E138" s="254" t="s">
        <v>489</v>
      </c>
      <c r="F138" s="255" t="s">
        <v>490</v>
      </c>
      <c r="G138" s="256" t="s">
        <v>149</v>
      </c>
      <c r="H138" s="257">
        <v>10</v>
      </c>
      <c r="I138" s="258"/>
      <c r="J138" s="259">
        <f>ROUND(I138*H138,2)</f>
        <v>0</v>
      </c>
      <c r="K138" s="255" t="s">
        <v>150</v>
      </c>
      <c r="L138" s="260"/>
      <c r="M138" s="261" t="s">
        <v>28</v>
      </c>
      <c r="N138" s="262" t="s">
        <v>47</v>
      </c>
      <c r="O138" s="85"/>
      <c r="P138" s="222">
        <f>O138*H138</f>
        <v>0</v>
      </c>
      <c r="Q138" s="222">
        <v>0.00020000000000000001</v>
      </c>
      <c r="R138" s="222">
        <f>Q138*H138</f>
        <v>0.002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332</v>
      </c>
      <c r="AT138" s="224" t="s">
        <v>158</v>
      </c>
      <c r="AU138" s="224" t="s">
        <v>88</v>
      </c>
      <c r="AY138" s="18" t="s">
        <v>144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88</v>
      </c>
      <c r="BK138" s="225">
        <f>ROUND(I138*H138,2)</f>
        <v>0</v>
      </c>
      <c r="BL138" s="18" t="s">
        <v>220</v>
      </c>
      <c r="BM138" s="224" t="s">
        <v>937</v>
      </c>
    </row>
    <row r="139" s="2" customFormat="1" ht="16.5" customHeight="1">
      <c r="A139" s="39"/>
      <c r="B139" s="40"/>
      <c r="C139" s="253" t="s">
        <v>220</v>
      </c>
      <c r="D139" s="253" t="s">
        <v>158</v>
      </c>
      <c r="E139" s="254" t="s">
        <v>493</v>
      </c>
      <c r="F139" s="255" t="s">
        <v>494</v>
      </c>
      <c r="G139" s="256" t="s">
        <v>149</v>
      </c>
      <c r="H139" s="257">
        <v>2</v>
      </c>
      <c r="I139" s="258"/>
      <c r="J139" s="259">
        <f>ROUND(I139*H139,2)</f>
        <v>0</v>
      </c>
      <c r="K139" s="255" t="s">
        <v>150</v>
      </c>
      <c r="L139" s="260"/>
      <c r="M139" s="261" t="s">
        <v>28</v>
      </c>
      <c r="N139" s="262" t="s">
        <v>47</v>
      </c>
      <c r="O139" s="85"/>
      <c r="P139" s="222">
        <f>O139*H139</f>
        <v>0</v>
      </c>
      <c r="Q139" s="222">
        <v>0.00020000000000000001</v>
      </c>
      <c r="R139" s="222">
        <f>Q139*H139</f>
        <v>0.00040000000000000002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332</v>
      </c>
      <c r="AT139" s="224" t="s">
        <v>158</v>
      </c>
      <c r="AU139" s="224" t="s">
        <v>88</v>
      </c>
      <c r="AY139" s="18" t="s">
        <v>144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88</v>
      </c>
      <c r="BK139" s="225">
        <f>ROUND(I139*H139,2)</f>
        <v>0</v>
      </c>
      <c r="BL139" s="18" t="s">
        <v>220</v>
      </c>
      <c r="BM139" s="224" t="s">
        <v>938</v>
      </c>
    </row>
    <row r="140" s="2" customFormat="1" ht="24.15" customHeight="1">
      <c r="A140" s="39"/>
      <c r="B140" s="40"/>
      <c r="C140" s="213" t="s">
        <v>241</v>
      </c>
      <c r="D140" s="213" t="s">
        <v>146</v>
      </c>
      <c r="E140" s="214" t="s">
        <v>497</v>
      </c>
      <c r="F140" s="215" t="s">
        <v>498</v>
      </c>
      <c r="G140" s="216" t="s">
        <v>356</v>
      </c>
      <c r="H140" s="217">
        <v>16.199999999999999</v>
      </c>
      <c r="I140" s="218"/>
      <c r="J140" s="219">
        <f>ROUND(I140*H140,2)</f>
        <v>0</v>
      </c>
      <c r="K140" s="215" t="s">
        <v>150</v>
      </c>
      <c r="L140" s="45"/>
      <c r="M140" s="220" t="s">
        <v>28</v>
      </c>
      <c r="N140" s="221" t="s">
        <v>47</v>
      </c>
      <c r="O140" s="85"/>
      <c r="P140" s="222">
        <f>O140*H140</f>
        <v>0</v>
      </c>
      <c r="Q140" s="222">
        <v>0.00060479999999999996</v>
      </c>
      <c r="R140" s="222">
        <f>Q140*H140</f>
        <v>0.0097977599999999991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220</v>
      </c>
      <c r="AT140" s="224" t="s">
        <v>146</v>
      </c>
      <c r="AU140" s="224" t="s">
        <v>88</v>
      </c>
      <c r="AY140" s="18" t="s">
        <v>144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88</v>
      </c>
      <c r="BK140" s="225">
        <f>ROUND(I140*H140,2)</f>
        <v>0</v>
      </c>
      <c r="BL140" s="18" t="s">
        <v>220</v>
      </c>
      <c r="BM140" s="224" t="s">
        <v>939</v>
      </c>
    </row>
    <row r="141" s="2" customFormat="1">
      <c r="A141" s="39"/>
      <c r="B141" s="40"/>
      <c r="C141" s="41"/>
      <c r="D141" s="226" t="s">
        <v>153</v>
      </c>
      <c r="E141" s="41"/>
      <c r="F141" s="227" t="s">
        <v>500</v>
      </c>
      <c r="G141" s="41"/>
      <c r="H141" s="41"/>
      <c r="I141" s="228"/>
      <c r="J141" s="41"/>
      <c r="K141" s="41"/>
      <c r="L141" s="45"/>
      <c r="M141" s="229"/>
      <c r="N141" s="23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153</v>
      </c>
      <c r="AU141" s="18" t="s">
        <v>88</v>
      </c>
    </row>
    <row r="142" s="13" customFormat="1">
      <c r="A142" s="13"/>
      <c r="B142" s="231"/>
      <c r="C142" s="232"/>
      <c r="D142" s="233" t="s">
        <v>155</v>
      </c>
      <c r="E142" s="234" t="s">
        <v>28</v>
      </c>
      <c r="F142" s="235" t="s">
        <v>940</v>
      </c>
      <c r="G142" s="232"/>
      <c r="H142" s="234" t="s">
        <v>28</v>
      </c>
      <c r="I142" s="236"/>
      <c r="J142" s="232"/>
      <c r="K142" s="232"/>
      <c r="L142" s="237"/>
      <c r="M142" s="238"/>
      <c r="N142" s="239"/>
      <c r="O142" s="239"/>
      <c r="P142" s="239"/>
      <c r="Q142" s="239"/>
      <c r="R142" s="239"/>
      <c r="S142" s="239"/>
      <c r="T142" s="24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1" t="s">
        <v>155</v>
      </c>
      <c r="AU142" s="241" t="s">
        <v>88</v>
      </c>
      <c r="AV142" s="13" t="s">
        <v>82</v>
      </c>
      <c r="AW142" s="13" t="s">
        <v>35</v>
      </c>
      <c r="AX142" s="13" t="s">
        <v>75</v>
      </c>
      <c r="AY142" s="241" t="s">
        <v>144</v>
      </c>
    </row>
    <row r="143" s="13" customFormat="1">
      <c r="A143" s="13"/>
      <c r="B143" s="231"/>
      <c r="C143" s="232"/>
      <c r="D143" s="233" t="s">
        <v>155</v>
      </c>
      <c r="E143" s="234" t="s">
        <v>28</v>
      </c>
      <c r="F143" s="235" t="s">
        <v>503</v>
      </c>
      <c r="G143" s="232"/>
      <c r="H143" s="234" t="s">
        <v>28</v>
      </c>
      <c r="I143" s="236"/>
      <c r="J143" s="232"/>
      <c r="K143" s="232"/>
      <c r="L143" s="237"/>
      <c r="M143" s="238"/>
      <c r="N143" s="239"/>
      <c r="O143" s="239"/>
      <c r="P143" s="239"/>
      <c r="Q143" s="239"/>
      <c r="R143" s="239"/>
      <c r="S143" s="239"/>
      <c r="T143" s="24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1" t="s">
        <v>155</v>
      </c>
      <c r="AU143" s="241" t="s">
        <v>88</v>
      </c>
      <c r="AV143" s="13" t="s">
        <v>82</v>
      </c>
      <c r="AW143" s="13" t="s">
        <v>35</v>
      </c>
      <c r="AX143" s="13" t="s">
        <v>75</v>
      </c>
      <c r="AY143" s="241" t="s">
        <v>144</v>
      </c>
    </row>
    <row r="144" s="14" customFormat="1">
      <c r="A144" s="14"/>
      <c r="B144" s="242"/>
      <c r="C144" s="243"/>
      <c r="D144" s="233" t="s">
        <v>155</v>
      </c>
      <c r="E144" s="244" t="s">
        <v>28</v>
      </c>
      <c r="F144" s="245" t="s">
        <v>941</v>
      </c>
      <c r="G144" s="243"/>
      <c r="H144" s="246">
        <v>16.199999999999999</v>
      </c>
      <c r="I144" s="247"/>
      <c r="J144" s="243"/>
      <c r="K144" s="243"/>
      <c r="L144" s="248"/>
      <c r="M144" s="249"/>
      <c r="N144" s="250"/>
      <c r="O144" s="250"/>
      <c r="P144" s="250"/>
      <c r="Q144" s="250"/>
      <c r="R144" s="250"/>
      <c r="S144" s="250"/>
      <c r="T144" s="25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2" t="s">
        <v>155</v>
      </c>
      <c r="AU144" s="252" t="s">
        <v>88</v>
      </c>
      <c r="AV144" s="14" t="s">
        <v>88</v>
      </c>
      <c r="AW144" s="14" t="s">
        <v>35</v>
      </c>
      <c r="AX144" s="14" t="s">
        <v>82</v>
      </c>
      <c r="AY144" s="252" t="s">
        <v>144</v>
      </c>
    </row>
    <row r="145" s="2" customFormat="1" ht="24.15" customHeight="1">
      <c r="A145" s="39"/>
      <c r="B145" s="40"/>
      <c r="C145" s="213" t="s">
        <v>247</v>
      </c>
      <c r="D145" s="213" t="s">
        <v>146</v>
      </c>
      <c r="E145" s="214" t="s">
        <v>508</v>
      </c>
      <c r="F145" s="215" t="s">
        <v>509</v>
      </c>
      <c r="G145" s="216" t="s">
        <v>356</v>
      </c>
      <c r="H145" s="217">
        <v>7.2999999999999998</v>
      </c>
      <c r="I145" s="218"/>
      <c r="J145" s="219">
        <f>ROUND(I145*H145,2)</f>
        <v>0</v>
      </c>
      <c r="K145" s="215" t="s">
        <v>28</v>
      </c>
      <c r="L145" s="45"/>
      <c r="M145" s="220" t="s">
        <v>28</v>
      </c>
      <c r="N145" s="221" t="s">
        <v>47</v>
      </c>
      <c r="O145" s="85"/>
      <c r="P145" s="222">
        <f>O145*H145</f>
        <v>0</v>
      </c>
      <c r="Q145" s="222">
        <v>0.00042999999999999999</v>
      </c>
      <c r="R145" s="222">
        <f>Q145*H145</f>
        <v>0.0031389999999999999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220</v>
      </c>
      <c r="AT145" s="224" t="s">
        <v>146</v>
      </c>
      <c r="AU145" s="224" t="s">
        <v>88</v>
      </c>
      <c r="AY145" s="18" t="s">
        <v>144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88</v>
      </c>
      <c r="BK145" s="225">
        <f>ROUND(I145*H145,2)</f>
        <v>0</v>
      </c>
      <c r="BL145" s="18" t="s">
        <v>220</v>
      </c>
      <c r="BM145" s="224" t="s">
        <v>942</v>
      </c>
    </row>
    <row r="146" s="13" customFormat="1">
      <c r="A146" s="13"/>
      <c r="B146" s="231"/>
      <c r="C146" s="232"/>
      <c r="D146" s="233" t="s">
        <v>155</v>
      </c>
      <c r="E146" s="234" t="s">
        <v>28</v>
      </c>
      <c r="F146" s="235" t="s">
        <v>940</v>
      </c>
      <c r="G146" s="232"/>
      <c r="H146" s="234" t="s">
        <v>28</v>
      </c>
      <c r="I146" s="236"/>
      <c r="J146" s="232"/>
      <c r="K146" s="232"/>
      <c r="L146" s="237"/>
      <c r="M146" s="238"/>
      <c r="N146" s="239"/>
      <c r="O146" s="239"/>
      <c r="P146" s="239"/>
      <c r="Q146" s="239"/>
      <c r="R146" s="239"/>
      <c r="S146" s="239"/>
      <c r="T146" s="24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1" t="s">
        <v>155</v>
      </c>
      <c r="AU146" s="241" t="s">
        <v>88</v>
      </c>
      <c r="AV146" s="13" t="s">
        <v>82</v>
      </c>
      <c r="AW146" s="13" t="s">
        <v>35</v>
      </c>
      <c r="AX146" s="13" t="s">
        <v>75</v>
      </c>
      <c r="AY146" s="241" t="s">
        <v>144</v>
      </c>
    </row>
    <row r="147" s="13" customFormat="1">
      <c r="A147" s="13"/>
      <c r="B147" s="231"/>
      <c r="C147" s="232"/>
      <c r="D147" s="233" t="s">
        <v>155</v>
      </c>
      <c r="E147" s="234" t="s">
        <v>28</v>
      </c>
      <c r="F147" s="235" t="s">
        <v>512</v>
      </c>
      <c r="G147" s="232"/>
      <c r="H147" s="234" t="s">
        <v>28</v>
      </c>
      <c r="I147" s="236"/>
      <c r="J147" s="232"/>
      <c r="K147" s="232"/>
      <c r="L147" s="237"/>
      <c r="M147" s="238"/>
      <c r="N147" s="239"/>
      <c r="O147" s="239"/>
      <c r="P147" s="239"/>
      <c r="Q147" s="239"/>
      <c r="R147" s="239"/>
      <c r="S147" s="239"/>
      <c r="T147" s="24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1" t="s">
        <v>155</v>
      </c>
      <c r="AU147" s="241" t="s">
        <v>88</v>
      </c>
      <c r="AV147" s="13" t="s">
        <v>82</v>
      </c>
      <c r="AW147" s="13" t="s">
        <v>35</v>
      </c>
      <c r="AX147" s="13" t="s">
        <v>75</v>
      </c>
      <c r="AY147" s="241" t="s">
        <v>144</v>
      </c>
    </row>
    <row r="148" s="14" customFormat="1">
      <c r="A148" s="14"/>
      <c r="B148" s="242"/>
      <c r="C148" s="243"/>
      <c r="D148" s="233" t="s">
        <v>155</v>
      </c>
      <c r="E148" s="244" t="s">
        <v>28</v>
      </c>
      <c r="F148" s="245" t="s">
        <v>943</v>
      </c>
      <c r="G148" s="243"/>
      <c r="H148" s="246">
        <v>7.2999999999999998</v>
      </c>
      <c r="I148" s="247"/>
      <c r="J148" s="243"/>
      <c r="K148" s="243"/>
      <c r="L148" s="248"/>
      <c r="M148" s="249"/>
      <c r="N148" s="250"/>
      <c r="O148" s="250"/>
      <c r="P148" s="250"/>
      <c r="Q148" s="250"/>
      <c r="R148" s="250"/>
      <c r="S148" s="250"/>
      <c r="T148" s="25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2" t="s">
        <v>155</v>
      </c>
      <c r="AU148" s="252" t="s">
        <v>88</v>
      </c>
      <c r="AV148" s="14" t="s">
        <v>88</v>
      </c>
      <c r="AW148" s="14" t="s">
        <v>35</v>
      </c>
      <c r="AX148" s="14" t="s">
        <v>82</v>
      </c>
      <c r="AY148" s="252" t="s">
        <v>144</v>
      </c>
    </row>
    <row r="149" s="2" customFormat="1" ht="21.75" customHeight="1">
      <c r="A149" s="39"/>
      <c r="B149" s="40"/>
      <c r="C149" s="213" t="s">
        <v>252</v>
      </c>
      <c r="D149" s="213" t="s">
        <v>146</v>
      </c>
      <c r="E149" s="214" t="s">
        <v>514</v>
      </c>
      <c r="F149" s="215" t="s">
        <v>515</v>
      </c>
      <c r="G149" s="216" t="s">
        <v>232</v>
      </c>
      <c r="H149" s="217">
        <v>43.5</v>
      </c>
      <c r="I149" s="218"/>
      <c r="J149" s="219">
        <f>ROUND(I149*H149,2)</f>
        <v>0</v>
      </c>
      <c r="K149" s="215" t="s">
        <v>150</v>
      </c>
      <c r="L149" s="45"/>
      <c r="M149" s="220" t="s">
        <v>28</v>
      </c>
      <c r="N149" s="221" t="s">
        <v>47</v>
      </c>
      <c r="O149" s="85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220</v>
      </c>
      <c r="AT149" s="224" t="s">
        <v>146</v>
      </c>
      <c r="AU149" s="224" t="s">
        <v>88</v>
      </c>
      <c r="AY149" s="18" t="s">
        <v>144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88</v>
      </c>
      <c r="BK149" s="225">
        <f>ROUND(I149*H149,2)</f>
        <v>0</v>
      </c>
      <c r="BL149" s="18" t="s">
        <v>220</v>
      </c>
      <c r="BM149" s="224" t="s">
        <v>944</v>
      </c>
    </row>
    <row r="150" s="2" customFormat="1">
      <c r="A150" s="39"/>
      <c r="B150" s="40"/>
      <c r="C150" s="41"/>
      <c r="D150" s="226" t="s">
        <v>153</v>
      </c>
      <c r="E150" s="41"/>
      <c r="F150" s="227" t="s">
        <v>517</v>
      </c>
      <c r="G150" s="41"/>
      <c r="H150" s="41"/>
      <c r="I150" s="228"/>
      <c r="J150" s="41"/>
      <c r="K150" s="41"/>
      <c r="L150" s="45"/>
      <c r="M150" s="229"/>
      <c r="N150" s="230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153</v>
      </c>
      <c r="AU150" s="18" t="s">
        <v>88</v>
      </c>
    </row>
    <row r="151" s="2" customFormat="1" ht="16.5" customHeight="1">
      <c r="A151" s="39"/>
      <c r="B151" s="40"/>
      <c r="C151" s="253" t="s">
        <v>261</v>
      </c>
      <c r="D151" s="253" t="s">
        <v>158</v>
      </c>
      <c r="E151" s="254" t="s">
        <v>519</v>
      </c>
      <c r="F151" s="255" t="s">
        <v>520</v>
      </c>
      <c r="G151" s="256" t="s">
        <v>232</v>
      </c>
      <c r="H151" s="257">
        <v>50.243000000000002</v>
      </c>
      <c r="I151" s="258"/>
      <c r="J151" s="259">
        <f>ROUND(I151*H151,2)</f>
        <v>0</v>
      </c>
      <c r="K151" s="255" t="s">
        <v>150</v>
      </c>
      <c r="L151" s="260"/>
      <c r="M151" s="261" t="s">
        <v>28</v>
      </c>
      <c r="N151" s="262" t="s">
        <v>47</v>
      </c>
      <c r="O151" s="85"/>
      <c r="P151" s="222">
        <f>O151*H151</f>
        <v>0</v>
      </c>
      <c r="Q151" s="222">
        <v>0.00029999999999999997</v>
      </c>
      <c r="R151" s="222">
        <f>Q151*H151</f>
        <v>0.015072899999999999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332</v>
      </c>
      <c r="AT151" s="224" t="s">
        <v>158</v>
      </c>
      <c r="AU151" s="224" t="s">
        <v>88</v>
      </c>
      <c r="AY151" s="18" t="s">
        <v>144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88</v>
      </c>
      <c r="BK151" s="225">
        <f>ROUND(I151*H151,2)</f>
        <v>0</v>
      </c>
      <c r="BL151" s="18" t="s">
        <v>220</v>
      </c>
      <c r="BM151" s="224" t="s">
        <v>945</v>
      </c>
    </row>
    <row r="152" s="14" customFormat="1">
      <c r="A152" s="14"/>
      <c r="B152" s="242"/>
      <c r="C152" s="243"/>
      <c r="D152" s="233" t="s">
        <v>155</v>
      </c>
      <c r="E152" s="243"/>
      <c r="F152" s="245" t="s">
        <v>946</v>
      </c>
      <c r="G152" s="243"/>
      <c r="H152" s="246">
        <v>50.243000000000002</v>
      </c>
      <c r="I152" s="247"/>
      <c r="J152" s="243"/>
      <c r="K152" s="243"/>
      <c r="L152" s="248"/>
      <c r="M152" s="249"/>
      <c r="N152" s="250"/>
      <c r="O152" s="250"/>
      <c r="P152" s="250"/>
      <c r="Q152" s="250"/>
      <c r="R152" s="250"/>
      <c r="S152" s="250"/>
      <c r="T152" s="25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2" t="s">
        <v>155</v>
      </c>
      <c r="AU152" s="252" t="s">
        <v>88</v>
      </c>
      <c r="AV152" s="14" t="s">
        <v>88</v>
      </c>
      <c r="AW152" s="14" t="s">
        <v>4</v>
      </c>
      <c r="AX152" s="14" t="s">
        <v>82</v>
      </c>
      <c r="AY152" s="252" t="s">
        <v>144</v>
      </c>
    </row>
    <row r="153" s="2" customFormat="1" ht="24.15" customHeight="1">
      <c r="A153" s="39"/>
      <c r="B153" s="40"/>
      <c r="C153" s="213" t="s">
        <v>7</v>
      </c>
      <c r="D153" s="213" t="s">
        <v>146</v>
      </c>
      <c r="E153" s="214" t="s">
        <v>619</v>
      </c>
      <c r="F153" s="215" t="s">
        <v>620</v>
      </c>
      <c r="G153" s="216" t="s">
        <v>232</v>
      </c>
      <c r="H153" s="217">
        <v>9.6799999999999997</v>
      </c>
      <c r="I153" s="218"/>
      <c r="J153" s="219">
        <f>ROUND(I153*H153,2)</f>
        <v>0</v>
      </c>
      <c r="K153" s="215" t="s">
        <v>150</v>
      </c>
      <c r="L153" s="45"/>
      <c r="M153" s="220" t="s">
        <v>28</v>
      </c>
      <c r="N153" s="221" t="s">
        <v>47</v>
      </c>
      <c r="O153" s="85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220</v>
      </c>
      <c r="AT153" s="224" t="s">
        <v>146</v>
      </c>
      <c r="AU153" s="224" t="s">
        <v>88</v>
      </c>
      <c r="AY153" s="18" t="s">
        <v>144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88</v>
      </c>
      <c r="BK153" s="225">
        <f>ROUND(I153*H153,2)</f>
        <v>0</v>
      </c>
      <c r="BL153" s="18" t="s">
        <v>220</v>
      </c>
      <c r="BM153" s="224" t="s">
        <v>947</v>
      </c>
    </row>
    <row r="154" s="2" customFormat="1">
      <c r="A154" s="39"/>
      <c r="B154" s="40"/>
      <c r="C154" s="41"/>
      <c r="D154" s="226" t="s">
        <v>153</v>
      </c>
      <c r="E154" s="41"/>
      <c r="F154" s="227" t="s">
        <v>622</v>
      </c>
      <c r="G154" s="41"/>
      <c r="H154" s="41"/>
      <c r="I154" s="228"/>
      <c r="J154" s="41"/>
      <c r="K154" s="41"/>
      <c r="L154" s="45"/>
      <c r="M154" s="229"/>
      <c r="N154" s="230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153</v>
      </c>
      <c r="AU154" s="18" t="s">
        <v>88</v>
      </c>
    </row>
    <row r="155" s="13" customFormat="1">
      <c r="A155" s="13"/>
      <c r="B155" s="231"/>
      <c r="C155" s="232"/>
      <c r="D155" s="233" t="s">
        <v>155</v>
      </c>
      <c r="E155" s="234" t="s">
        <v>28</v>
      </c>
      <c r="F155" s="235" t="s">
        <v>908</v>
      </c>
      <c r="G155" s="232"/>
      <c r="H155" s="234" t="s">
        <v>28</v>
      </c>
      <c r="I155" s="236"/>
      <c r="J155" s="232"/>
      <c r="K155" s="232"/>
      <c r="L155" s="237"/>
      <c r="M155" s="238"/>
      <c r="N155" s="239"/>
      <c r="O155" s="239"/>
      <c r="P155" s="239"/>
      <c r="Q155" s="239"/>
      <c r="R155" s="239"/>
      <c r="S155" s="239"/>
      <c r="T155" s="24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1" t="s">
        <v>155</v>
      </c>
      <c r="AU155" s="241" t="s">
        <v>88</v>
      </c>
      <c r="AV155" s="13" t="s">
        <v>82</v>
      </c>
      <c r="AW155" s="13" t="s">
        <v>35</v>
      </c>
      <c r="AX155" s="13" t="s">
        <v>75</v>
      </c>
      <c r="AY155" s="241" t="s">
        <v>144</v>
      </c>
    </row>
    <row r="156" s="13" customFormat="1">
      <c r="A156" s="13"/>
      <c r="B156" s="231"/>
      <c r="C156" s="232"/>
      <c r="D156" s="233" t="s">
        <v>155</v>
      </c>
      <c r="E156" s="234" t="s">
        <v>28</v>
      </c>
      <c r="F156" s="235" t="s">
        <v>948</v>
      </c>
      <c r="G156" s="232"/>
      <c r="H156" s="234" t="s">
        <v>28</v>
      </c>
      <c r="I156" s="236"/>
      <c r="J156" s="232"/>
      <c r="K156" s="232"/>
      <c r="L156" s="237"/>
      <c r="M156" s="238"/>
      <c r="N156" s="239"/>
      <c r="O156" s="239"/>
      <c r="P156" s="239"/>
      <c r="Q156" s="239"/>
      <c r="R156" s="239"/>
      <c r="S156" s="239"/>
      <c r="T156" s="24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1" t="s">
        <v>155</v>
      </c>
      <c r="AU156" s="241" t="s">
        <v>88</v>
      </c>
      <c r="AV156" s="13" t="s">
        <v>82</v>
      </c>
      <c r="AW156" s="13" t="s">
        <v>35</v>
      </c>
      <c r="AX156" s="13" t="s">
        <v>75</v>
      </c>
      <c r="AY156" s="241" t="s">
        <v>144</v>
      </c>
    </row>
    <row r="157" s="14" customFormat="1">
      <c r="A157" s="14"/>
      <c r="B157" s="242"/>
      <c r="C157" s="243"/>
      <c r="D157" s="233" t="s">
        <v>155</v>
      </c>
      <c r="E157" s="244" t="s">
        <v>28</v>
      </c>
      <c r="F157" s="245" t="s">
        <v>949</v>
      </c>
      <c r="G157" s="243"/>
      <c r="H157" s="246">
        <v>2.96</v>
      </c>
      <c r="I157" s="247"/>
      <c r="J157" s="243"/>
      <c r="K157" s="243"/>
      <c r="L157" s="248"/>
      <c r="M157" s="249"/>
      <c r="N157" s="250"/>
      <c r="O157" s="250"/>
      <c r="P157" s="250"/>
      <c r="Q157" s="250"/>
      <c r="R157" s="250"/>
      <c r="S157" s="250"/>
      <c r="T157" s="25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2" t="s">
        <v>155</v>
      </c>
      <c r="AU157" s="252" t="s">
        <v>88</v>
      </c>
      <c r="AV157" s="14" t="s">
        <v>88</v>
      </c>
      <c r="AW157" s="14" t="s">
        <v>35</v>
      </c>
      <c r="AX157" s="14" t="s">
        <v>75</v>
      </c>
      <c r="AY157" s="252" t="s">
        <v>144</v>
      </c>
    </row>
    <row r="158" s="14" customFormat="1">
      <c r="A158" s="14"/>
      <c r="B158" s="242"/>
      <c r="C158" s="243"/>
      <c r="D158" s="233" t="s">
        <v>155</v>
      </c>
      <c r="E158" s="244" t="s">
        <v>28</v>
      </c>
      <c r="F158" s="245" t="s">
        <v>950</v>
      </c>
      <c r="G158" s="243"/>
      <c r="H158" s="246">
        <v>6.7199999999999998</v>
      </c>
      <c r="I158" s="247"/>
      <c r="J158" s="243"/>
      <c r="K158" s="243"/>
      <c r="L158" s="248"/>
      <c r="M158" s="249"/>
      <c r="N158" s="250"/>
      <c r="O158" s="250"/>
      <c r="P158" s="250"/>
      <c r="Q158" s="250"/>
      <c r="R158" s="250"/>
      <c r="S158" s="250"/>
      <c r="T158" s="25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2" t="s">
        <v>155</v>
      </c>
      <c r="AU158" s="252" t="s">
        <v>88</v>
      </c>
      <c r="AV158" s="14" t="s">
        <v>88</v>
      </c>
      <c r="AW158" s="14" t="s">
        <v>35</v>
      </c>
      <c r="AX158" s="14" t="s">
        <v>75</v>
      </c>
      <c r="AY158" s="252" t="s">
        <v>144</v>
      </c>
    </row>
    <row r="159" s="15" customFormat="1">
      <c r="A159" s="15"/>
      <c r="B159" s="263"/>
      <c r="C159" s="264"/>
      <c r="D159" s="233" t="s">
        <v>155</v>
      </c>
      <c r="E159" s="265" t="s">
        <v>28</v>
      </c>
      <c r="F159" s="266" t="s">
        <v>176</v>
      </c>
      <c r="G159" s="264"/>
      <c r="H159" s="267">
        <v>9.6799999999999997</v>
      </c>
      <c r="I159" s="268"/>
      <c r="J159" s="264"/>
      <c r="K159" s="264"/>
      <c r="L159" s="269"/>
      <c r="M159" s="270"/>
      <c r="N159" s="271"/>
      <c r="O159" s="271"/>
      <c r="P159" s="271"/>
      <c r="Q159" s="271"/>
      <c r="R159" s="271"/>
      <c r="S159" s="271"/>
      <c r="T159" s="272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73" t="s">
        <v>155</v>
      </c>
      <c r="AU159" s="273" t="s">
        <v>88</v>
      </c>
      <c r="AV159" s="15" t="s">
        <v>151</v>
      </c>
      <c r="AW159" s="15" t="s">
        <v>35</v>
      </c>
      <c r="AX159" s="15" t="s">
        <v>82</v>
      </c>
      <c r="AY159" s="273" t="s">
        <v>144</v>
      </c>
    </row>
    <row r="160" s="2" customFormat="1" ht="16.5" customHeight="1">
      <c r="A160" s="39"/>
      <c r="B160" s="40"/>
      <c r="C160" s="253" t="s">
        <v>273</v>
      </c>
      <c r="D160" s="253" t="s">
        <v>158</v>
      </c>
      <c r="E160" s="254" t="s">
        <v>424</v>
      </c>
      <c r="F160" s="255" t="s">
        <v>425</v>
      </c>
      <c r="G160" s="256" t="s">
        <v>350</v>
      </c>
      <c r="H160" s="257">
        <v>0.0030000000000000001</v>
      </c>
      <c r="I160" s="258"/>
      <c r="J160" s="259">
        <f>ROUND(I160*H160,2)</f>
        <v>0</v>
      </c>
      <c r="K160" s="255" t="s">
        <v>150</v>
      </c>
      <c r="L160" s="260"/>
      <c r="M160" s="261" t="s">
        <v>28</v>
      </c>
      <c r="N160" s="262" t="s">
        <v>47</v>
      </c>
      <c r="O160" s="85"/>
      <c r="P160" s="222">
        <f>O160*H160</f>
        <v>0</v>
      </c>
      <c r="Q160" s="222">
        <v>1</v>
      </c>
      <c r="R160" s="222">
        <f>Q160*H160</f>
        <v>0.0030000000000000001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332</v>
      </c>
      <c r="AT160" s="224" t="s">
        <v>158</v>
      </c>
      <c r="AU160" s="224" t="s">
        <v>88</v>
      </c>
      <c r="AY160" s="18" t="s">
        <v>144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88</v>
      </c>
      <c r="BK160" s="225">
        <f>ROUND(I160*H160,2)</f>
        <v>0</v>
      </c>
      <c r="BL160" s="18" t="s">
        <v>220</v>
      </c>
      <c r="BM160" s="224" t="s">
        <v>951</v>
      </c>
    </row>
    <row r="161" s="14" customFormat="1">
      <c r="A161" s="14"/>
      <c r="B161" s="242"/>
      <c r="C161" s="243"/>
      <c r="D161" s="233" t="s">
        <v>155</v>
      </c>
      <c r="E161" s="243"/>
      <c r="F161" s="245" t="s">
        <v>952</v>
      </c>
      <c r="G161" s="243"/>
      <c r="H161" s="246">
        <v>0.0030000000000000001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2" t="s">
        <v>155</v>
      </c>
      <c r="AU161" s="252" t="s">
        <v>88</v>
      </c>
      <c r="AV161" s="14" t="s">
        <v>88</v>
      </c>
      <c r="AW161" s="14" t="s">
        <v>4</v>
      </c>
      <c r="AX161" s="14" t="s">
        <v>82</v>
      </c>
      <c r="AY161" s="252" t="s">
        <v>144</v>
      </c>
    </row>
    <row r="162" s="2" customFormat="1" ht="24.15" customHeight="1">
      <c r="A162" s="39"/>
      <c r="B162" s="40"/>
      <c r="C162" s="213" t="s">
        <v>278</v>
      </c>
      <c r="D162" s="213" t="s">
        <v>146</v>
      </c>
      <c r="E162" s="214" t="s">
        <v>630</v>
      </c>
      <c r="F162" s="215" t="s">
        <v>631</v>
      </c>
      <c r="G162" s="216" t="s">
        <v>232</v>
      </c>
      <c r="H162" s="217">
        <v>14.52</v>
      </c>
      <c r="I162" s="218"/>
      <c r="J162" s="219">
        <f>ROUND(I162*H162,2)</f>
        <v>0</v>
      </c>
      <c r="K162" s="215" t="s">
        <v>150</v>
      </c>
      <c r="L162" s="45"/>
      <c r="M162" s="220" t="s">
        <v>28</v>
      </c>
      <c r="N162" s="221" t="s">
        <v>47</v>
      </c>
      <c r="O162" s="85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220</v>
      </c>
      <c r="AT162" s="224" t="s">
        <v>146</v>
      </c>
      <c r="AU162" s="224" t="s">
        <v>88</v>
      </c>
      <c r="AY162" s="18" t="s">
        <v>144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88</v>
      </c>
      <c r="BK162" s="225">
        <f>ROUND(I162*H162,2)</f>
        <v>0</v>
      </c>
      <c r="BL162" s="18" t="s">
        <v>220</v>
      </c>
      <c r="BM162" s="224" t="s">
        <v>953</v>
      </c>
    </row>
    <row r="163" s="2" customFormat="1">
      <c r="A163" s="39"/>
      <c r="B163" s="40"/>
      <c r="C163" s="41"/>
      <c r="D163" s="226" t="s">
        <v>153</v>
      </c>
      <c r="E163" s="41"/>
      <c r="F163" s="227" t="s">
        <v>633</v>
      </c>
      <c r="G163" s="41"/>
      <c r="H163" s="41"/>
      <c r="I163" s="228"/>
      <c r="J163" s="41"/>
      <c r="K163" s="41"/>
      <c r="L163" s="45"/>
      <c r="M163" s="229"/>
      <c r="N163" s="23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153</v>
      </c>
      <c r="AU163" s="18" t="s">
        <v>88</v>
      </c>
    </row>
    <row r="164" s="13" customFormat="1">
      <c r="A164" s="13"/>
      <c r="B164" s="231"/>
      <c r="C164" s="232"/>
      <c r="D164" s="233" t="s">
        <v>155</v>
      </c>
      <c r="E164" s="234" t="s">
        <v>28</v>
      </c>
      <c r="F164" s="235" t="s">
        <v>908</v>
      </c>
      <c r="G164" s="232"/>
      <c r="H164" s="234" t="s">
        <v>28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155</v>
      </c>
      <c r="AU164" s="241" t="s">
        <v>88</v>
      </c>
      <c r="AV164" s="13" t="s">
        <v>82</v>
      </c>
      <c r="AW164" s="13" t="s">
        <v>35</v>
      </c>
      <c r="AX164" s="13" t="s">
        <v>75</v>
      </c>
      <c r="AY164" s="241" t="s">
        <v>144</v>
      </c>
    </row>
    <row r="165" s="13" customFormat="1">
      <c r="A165" s="13"/>
      <c r="B165" s="231"/>
      <c r="C165" s="232"/>
      <c r="D165" s="233" t="s">
        <v>155</v>
      </c>
      <c r="E165" s="234" t="s">
        <v>28</v>
      </c>
      <c r="F165" s="235" t="s">
        <v>948</v>
      </c>
      <c r="G165" s="232"/>
      <c r="H165" s="234" t="s">
        <v>28</v>
      </c>
      <c r="I165" s="236"/>
      <c r="J165" s="232"/>
      <c r="K165" s="232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155</v>
      </c>
      <c r="AU165" s="241" t="s">
        <v>88</v>
      </c>
      <c r="AV165" s="13" t="s">
        <v>82</v>
      </c>
      <c r="AW165" s="13" t="s">
        <v>35</v>
      </c>
      <c r="AX165" s="13" t="s">
        <v>75</v>
      </c>
      <c r="AY165" s="241" t="s">
        <v>144</v>
      </c>
    </row>
    <row r="166" s="14" customFormat="1">
      <c r="A166" s="14"/>
      <c r="B166" s="242"/>
      <c r="C166" s="243"/>
      <c r="D166" s="233" t="s">
        <v>155</v>
      </c>
      <c r="E166" s="244" t="s">
        <v>28</v>
      </c>
      <c r="F166" s="245" t="s">
        <v>954</v>
      </c>
      <c r="G166" s="243"/>
      <c r="H166" s="246">
        <v>4.4400000000000004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155</v>
      </c>
      <c r="AU166" s="252" t="s">
        <v>88</v>
      </c>
      <c r="AV166" s="14" t="s">
        <v>88</v>
      </c>
      <c r="AW166" s="14" t="s">
        <v>35</v>
      </c>
      <c r="AX166" s="14" t="s">
        <v>75</v>
      </c>
      <c r="AY166" s="252" t="s">
        <v>144</v>
      </c>
    </row>
    <row r="167" s="14" customFormat="1">
      <c r="A167" s="14"/>
      <c r="B167" s="242"/>
      <c r="C167" s="243"/>
      <c r="D167" s="233" t="s">
        <v>155</v>
      </c>
      <c r="E167" s="244" t="s">
        <v>28</v>
      </c>
      <c r="F167" s="245" t="s">
        <v>955</v>
      </c>
      <c r="G167" s="243"/>
      <c r="H167" s="246">
        <v>10.08</v>
      </c>
      <c r="I167" s="247"/>
      <c r="J167" s="243"/>
      <c r="K167" s="243"/>
      <c r="L167" s="248"/>
      <c r="M167" s="249"/>
      <c r="N167" s="250"/>
      <c r="O167" s="250"/>
      <c r="P167" s="250"/>
      <c r="Q167" s="250"/>
      <c r="R167" s="250"/>
      <c r="S167" s="250"/>
      <c r="T167" s="251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2" t="s">
        <v>155</v>
      </c>
      <c r="AU167" s="252" t="s">
        <v>88</v>
      </c>
      <c r="AV167" s="14" t="s">
        <v>88</v>
      </c>
      <c r="AW167" s="14" t="s">
        <v>35</v>
      </c>
      <c r="AX167" s="14" t="s">
        <v>75</v>
      </c>
      <c r="AY167" s="252" t="s">
        <v>144</v>
      </c>
    </row>
    <row r="168" s="15" customFormat="1">
      <c r="A168" s="15"/>
      <c r="B168" s="263"/>
      <c r="C168" s="264"/>
      <c r="D168" s="233" t="s">
        <v>155</v>
      </c>
      <c r="E168" s="265" t="s">
        <v>28</v>
      </c>
      <c r="F168" s="266" t="s">
        <v>176</v>
      </c>
      <c r="G168" s="264"/>
      <c r="H168" s="267">
        <v>14.52</v>
      </c>
      <c r="I168" s="268"/>
      <c r="J168" s="264"/>
      <c r="K168" s="264"/>
      <c r="L168" s="269"/>
      <c r="M168" s="270"/>
      <c r="N168" s="271"/>
      <c r="O168" s="271"/>
      <c r="P168" s="271"/>
      <c r="Q168" s="271"/>
      <c r="R168" s="271"/>
      <c r="S168" s="271"/>
      <c r="T168" s="272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73" t="s">
        <v>155</v>
      </c>
      <c r="AU168" s="273" t="s">
        <v>88</v>
      </c>
      <c r="AV168" s="15" t="s">
        <v>151</v>
      </c>
      <c r="AW168" s="15" t="s">
        <v>35</v>
      </c>
      <c r="AX168" s="15" t="s">
        <v>82</v>
      </c>
      <c r="AY168" s="273" t="s">
        <v>144</v>
      </c>
    </row>
    <row r="169" s="2" customFormat="1" ht="16.5" customHeight="1">
      <c r="A169" s="39"/>
      <c r="B169" s="40"/>
      <c r="C169" s="253" t="s">
        <v>283</v>
      </c>
      <c r="D169" s="253" t="s">
        <v>158</v>
      </c>
      <c r="E169" s="254" t="s">
        <v>519</v>
      </c>
      <c r="F169" s="255" t="s">
        <v>520</v>
      </c>
      <c r="G169" s="256" t="s">
        <v>232</v>
      </c>
      <c r="H169" s="257">
        <v>17.423999999999999</v>
      </c>
      <c r="I169" s="258"/>
      <c r="J169" s="259">
        <f>ROUND(I169*H169,2)</f>
        <v>0</v>
      </c>
      <c r="K169" s="255" t="s">
        <v>150</v>
      </c>
      <c r="L169" s="260"/>
      <c r="M169" s="261" t="s">
        <v>28</v>
      </c>
      <c r="N169" s="262" t="s">
        <v>47</v>
      </c>
      <c r="O169" s="85"/>
      <c r="P169" s="222">
        <f>O169*H169</f>
        <v>0</v>
      </c>
      <c r="Q169" s="222">
        <v>0.00029999999999999997</v>
      </c>
      <c r="R169" s="222">
        <f>Q169*H169</f>
        <v>0.0052271999999999996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332</v>
      </c>
      <c r="AT169" s="224" t="s">
        <v>158</v>
      </c>
      <c r="AU169" s="224" t="s">
        <v>88</v>
      </c>
      <c r="AY169" s="18" t="s">
        <v>144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88</v>
      </c>
      <c r="BK169" s="225">
        <f>ROUND(I169*H169,2)</f>
        <v>0</v>
      </c>
      <c r="BL169" s="18" t="s">
        <v>220</v>
      </c>
      <c r="BM169" s="224" t="s">
        <v>956</v>
      </c>
    </row>
    <row r="170" s="14" customFormat="1">
      <c r="A170" s="14"/>
      <c r="B170" s="242"/>
      <c r="C170" s="243"/>
      <c r="D170" s="233" t="s">
        <v>155</v>
      </c>
      <c r="E170" s="243"/>
      <c r="F170" s="245" t="s">
        <v>957</v>
      </c>
      <c r="G170" s="243"/>
      <c r="H170" s="246">
        <v>17.423999999999999</v>
      </c>
      <c r="I170" s="247"/>
      <c r="J170" s="243"/>
      <c r="K170" s="243"/>
      <c r="L170" s="248"/>
      <c r="M170" s="249"/>
      <c r="N170" s="250"/>
      <c r="O170" s="250"/>
      <c r="P170" s="250"/>
      <c r="Q170" s="250"/>
      <c r="R170" s="250"/>
      <c r="S170" s="250"/>
      <c r="T170" s="25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2" t="s">
        <v>155</v>
      </c>
      <c r="AU170" s="252" t="s">
        <v>88</v>
      </c>
      <c r="AV170" s="14" t="s">
        <v>88</v>
      </c>
      <c r="AW170" s="14" t="s">
        <v>4</v>
      </c>
      <c r="AX170" s="14" t="s">
        <v>82</v>
      </c>
      <c r="AY170" s="252" t="s">
        <v>144</v>
      </c>
    </row>
    <row r="171" s="2" customFormat="1" ht="24.15" customHeight="1">
      <c r="A171" s="39"/>
      <c r="B171" s="40"/>
      <c r="C171" s="213" t="s">
        <v>288</v>
      </c>
      <c r="D171" s="213" t="s">
        <v>146</v>
      </c>
      <c r="E171" s="214" t="s">
        <v>641</v>
      </c>
      <c r="F171" s="215" t="s">
        <v>642</v>
      </c>
      <c r="G171" s="216" t="s">
        <v>232</v>
      </c>
      <c r="H171" s="217">
        <v>19.359999999999999</v>
      </c>
      <c r="I171" s="218"/>
      <c r="J171" s="219">
        <f>ROUND(I171*H171,2)</f>
        <v>0</v>
      </c>
      <c r="K171" s="215" t="s">
        <v>150</v>
      </c>
      <c r="L171" s="45"/>
      <c r="M171" s="220" t="s">
        <v>28</v>
      </c>
      <c r="N171" s="221" t="s">
        <v>47</v>
      </c>
      <c r="O171" s="85"/>
      <c r="P171" s="222">
        <f>O171*H171</f>
        <v>0</v>
      </c>
      <c r="Q171" s="222">
        <v>0.00094131</v>
      </c>
      <c r="R171" s="222">
        <f>Q171*H171</f>
        <v>0.018223761599999999</v>
      </c>
      <c r="S171" s="222">
        <v>0</v>
      </c>
      <c r="T171" s="22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220</v>
      </c>
      <c r="AT171" s="224" t="s">
        <v>146</v>
      </c>
      <c r="AU171" s="224" t="s">
        <v>88</v>
      </c>
      <c r="AY171" s="18" t="s">
        <v>144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88</v>
      </c>
      <c r="BK171" s="225">
        <f>ROUND(I171*H171,2)</f>
        <v>0</v>
      </c>
      <c r="BL171" s="18" t="s">
        <v>220</v>
      </c>
      <c r="BM171" s="224" t="s">
        <v>958</v>
      </c>
    </row>
    <row r="172" s="2" customFormat="1">
      <c r="A172" s="39"/>
      <c r="B172" s="40"/>
      <c r="C172" s="41"/>
      <c r="D172" s="226" t="s">
        <v>153</v>
      </c>
      <c r="E172" s="41"/>
      <c r="F172" s="227" t="s">
        <v>644</v>
      </c>
      <c r="G172" s="41"/>
      <c r="H172" s="41"/>
      <c r="I172" s="228"/>
      <c r="J172" s="41"/>
      <c r="K172" s="41"/>
      <c r="L172" s="45"/>
      <c r="M172" s="229"/>
      <c r="N172" s="230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153</v>
      </c>
      <c r="AU172" s="18" t="s">
        <v>88</v>
      </c>
    </row>
    <row r="173" s="13" customFormat="1">
      <c r="A173" s="13"/>
      <c r="B173" s="231"/>
      <c r="C173" s="232"/>
      <c r="D173" s="233" t="s">
        <v>155</v>
      </c>
      <c r="E173" s="234" t="s">
        <v>28</v>
      </c>
      <c r="F173" s="235" t="s">
        <v>908</v>
      </c>
      <c r="G173" s="232"/>
      <c r="H173" s="234" t="s">
        <v>28</v>
      </c>
      <c r="I173" s="236"/>
      <c r="J173" s="232"/>
      <c r="K173" s="232"/>
      <c r="L173" s="237"/>
      <c r="M173" s="238"/>
      <c r="N173" s="239"/>
      <c r="O173" s="239"/>
      <c r="P173" s="239"/>
      <c r="Q173" s="239"/>
      <c r="R173" s="239"/>
      <c r="S173" s="239"/>
      <c r="T173" s="24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1" t="s">
        <v>155</v>
      </c>
      <c r="AU173" s="241" t="s">
        <v>88</v>
      </c>
      <c r="AV173" s="13" t="s">
        <v>82</v>
      </c>
      <c r="AW173" s="13" t="s">
        <v>35</v>
      </c>
      <c r="AX173" s="13" t="s">
        <v>75</v>
      </c>
      <c r="AY173" s="241" t="s">
        <v>144</v>
      </c>
    </row>
    <row r="174" s="13" customFormat="1">
      <c r="A174" s="13"/>
      <c r="B174" s="231"/>
      <c r="C174" s="232"/>
      <c r="D174" s="233" t="s">
        <v>155</v>
      </c>
      <c r="E174" s="234" t="s">
        <v>28</v>
      </c>
      <c r="F174" s="235" t="s">
        <v>948</v>
      </c>
      <c r="G174" s="232"/>
      <c r="H174" s="234" t="s">
        <v>28</v>
      </c>
      <c r="I174" s="236"/>
      <c r="J174" s="232"/>
      <c r="K174" s="232"/>
      <c r="L174" s="237"/>
      <c r="M174" s="238"/>
      <c r="N174" s="239"/>
      <c r="O174" s="239"/>
      <c r="P174" s="239"/>
      <c r="Q174" s="239"/>
      <c r="R174" s="239"/>
      <c r="S174" s="239"/>
      <c r="T174" s="24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1" t="s">
        <v>155</v>
      </c>
      <c r="AU174" s="241" t="s">
        <v>88</v>
      </c>
      <c r="AV174" s="13" t="s">
        <v>82</v>
      </c>
      <c r="AW174" s="13" t="s">
        <v>35</v>
      </c>
      <c r="AX174" s="13" t="s">
        <v>75</v>
      </c>
      <c r="AY174" s="241" t="s">
        <v>144</v>
      </c>
    </row>
    <row r="175" s="14" customFormat="1">
      <c r="A175" s="14"/>
      <c r="B175" s="242"/>
      <c r="C175" s="243"/>
      <c r="D175" s="233" t="s">
        <v>155</v>
      </c>
      <c r="E175" s="244" t="s">
        <v>28</v>
      </c>
      <c r="F175" s="245" t="s">
        <v>959</v>
      </c>
      <c r="G175" s="243"/>
      <c r="H175" s="246">
        <v>19.359999999999999</v>
      </c>
      <c r="I175" s="247"/>
      <c r="J175" s="243"/>
      <c r="K175" s="243"/>
      <c r="L175" s="248"/>
      <c r="M175" s="249"/>
      <c r="N175" s="250"/>
      <c r="O175" s="250"/>
      <c r="P175" s="250"/>
      <c r="Q175" s="250"/>
      <c r="R175" s="250"/>
      <c r="S175" s="250"/>
      <c r="T175" s="251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2" t="s">
        <v>155</v>
      </c>
      <c r="AU175" s="252" t="s">
        <v>88</v>
      </c>
      <c r="AV175" s="14" t="s">
        <v>88</v>
      </c>
      <c r="AW175" s="14" t="s">
        <v>35</v>
      </c>
      <c r="AX175" s="14" t="s">
        <v>82</v>
      </c>
      <c r="AY175" s="252" t="s">
        <v>144</v>
      </c>
    </row>
    <row r="176" s="2" customFormat="1" ht="24.15" customHeight="1">
      <c r="A176" s="39"/>
      <c r="B176" s="40"/>
      <c r="C176" s="253" t="s">
        <v>293</v>
      </c>
      <c r="D176" s="253" t="s">
        <v>158</v>
      </c>
      <c r="E176" s="254" t="s">
        <v>467</v>
      </c>
      <c r="F176" s="255" t="s">
        <v>468</v>
      </c>
      <c r="G176" s="256" t="s">
        <v>232</v>
      </c>
      <c r="H176" s="257">
        <v>11.616</v>
      </c>
      <c r="I176" s="258"/>
      <c r="J176" s="259">
        <f>ROUND(I176*H176,2)</f>
        <v>0</v>
      </c>
      <c r="K176" s="255" t="s">
        <v>150</v>
      </c>
      <c r="L176" s="260"/>
      <c r="M176" s="261" t="s">
        <v>28</v>
      </c>
      <c r="N176" s="262" t="s">
        <v>47</v>
      </c>
      <c r="O176" s="85"/>
      <c r="P176" s="222">
        <f>O176*H176</f>
        <v>0</v>
      </c>
      <c r="Q176" s="222">
        <v>0.0054000000000000003</v>
      </c>
      <c r="R176" s="222">
        <f>Q176*H176</f>
        <v>0.062726400000000002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332</v>
      </c>
      <c r="AT176" s="224" t="s">
        <v>158</v>
      </c>
      <c r="AU176" s="224" t="s">
        <v>88</v>
      </c>
      <c r="AY176" s="18" t="s">
        <v>144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88</v>
      </c>
      <c r="BK176" s="225">
        <f>ROUND(I176*H176,2)</f>
        <v>0</v>
      </c>
      <c r="BL176" s="18" t="s">
        <v>220</v>
      </c>
      <c r="BM176" s="224" t="s">
        <v>960</v>
      </c>
    </row>
    <row r="177" s="14" customFormat="1">
      <c r="A177" s="14"/>
      <c r="B177" s="242"/>
      <c r="C177" s="243"/>
      <c r="D177" s="233" t="s">
        <v>155</v>
      </c>
      <c r="E177" s="243"/>
      <c r="F177" s="245" t="s">
        <v>961</v>
      </c>
      <c r="G177" s="243"/>
      <c r="H177" s="246">
        <v>11.616</v>
      </c>
      <c r="I177" s="247"/>
      <c r="J177" s="243"/>
      <c r="K177" s="243"/>
      <c r="L177" s="248"/>
      <c r="M177" s="249"/>
      <c r="N177" s="250"/>
      <c r="O177" s="250"/>
      <c r="P177" s="250"/>
      <c r="Q177" s="250"/>
      <c r="R177" s="250"/>
      <c r="S177" s="250"/>
      <c r="T177" s="251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2" t="s">
        <v>155</v>
      </c>
      <c r="AU177" s="252" t="s">
        <v>88</v>
      </c>
      <c r="AV177" s="14" t="s">
        <v>88</v>
      </c>
      <c r="AW177" s="14" t="s">
        <v>4</v>
      </c>
      <c r="AX177" s="14" t="s">
        <v>82</v>
      </c>
      <c r="AY177" s="252" t="s">
        <v>144</v>
      </c>
    </row>
    <row r="178" s="2" customFormat="1" ht="24.15" customHeight="1">
      <c r="A178" s="39"/>
      <c r="B178" s="40"/>
      <c r="C178" s="253" t="s">
        <v>300</v>
      </c>
      <c r="D178" s="253" t="s">
        <v>158</v>
      </c>
      <c r="E178" s="254" t="s">
        <v>457</v>
      </c>
      <c r="F178" s="255" t="s">
        <v>458</v>
      </c>
      <c r="G178" s="256" t="s">
        <v>232</v>
      </c>
      <c r="H178" s="257">
        <v>11.616</v>
      </c>
      <c r="I178" s="258"/>
      <c r="J178" s="259">
        <f>ROUND(I178*H178,2)</f>
        <v>0</v>
      </c>
      <c r="K178" s="255" t="s">
        <v>150</v>
      </c>
      <c r="L178" s="260"/>
      <c r="M178" s="261" t="s">
        <v>28</v>
      </c>
      <c r="N178" s="262" t="s">
        <v>47</v>
      </c>
      <c r="O178" s="85"/>
      <c r="P178" s="222">
        <f>O178*H178</f>
        <v>0</v>
      </c>
      <c r="Q178" s="222">
        <v>0.0053</v>
      </c>
      <c r="R178" s="222">
        <f>Q178*H178</f>
        <v>0.061564799999999996</v>
      </c>
      <c r="S178" s="222">
        <v>0</v>
      </c>
      <c r="T178" s="22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4" t="s">
        <v>332</v>
      </c>
      <c r="AT178" s="224" t="s">
        <v>158</v>
      </c>
      <c r="AU178" s="224" t="s">
        <v>88</v>
      </c>
      <c r="AY178" s="18" t="s">
        <v>144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88</v>
      </c>
      <c r="BK178" s="225">
        <f>ROUND(I178*H178,2)</f>
        <v>0</v>
      </c>
      <c r="BL178" s="18" t="s">
        <v>220</v>
      </c>
      <c r="BM178" s="224" t="s">
        <v>962</v>
      </c>
    </row>
    <row r="179" s="14" customFormat="1">
      <c r="A179" s="14"/>
      <c r="B179" s="242"/>
      <c r="C179" s="243"/>
      <c r="D179" s="233" t="s">
        <v>155</v>
      </c>
      <c r="E179" s="243"/>
      <c r="F179" s="245" t="s">
        <v>961</v>
      </c>
      <c r="G179" s="243"/>
      <c r="H179" s="246">
        <v>11.616</v>
      </c>
      <c r="I179" s="247"/>
      <c r="J179" s="243"/>
      <c r="K179" s="243"/>
      <c r="L179" s="248"/>
      <c r="M179" s="249"/>
      <c r="N179" s="250"/>
      <c r="O179" s="250"/>
      <c r="P179" s="250"/>
      <c r="Q179" s="250"/>
      <c r="R179" s="250"/>
      <c r="S179" s="250"/>
      <c r="T179" s="251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2" t="s">
        <v>155</v>
      </c>
      <c r="AU179" s="252" t="s">
        <v>88</v>
      </c>
      <c r="AV179" s="14" t="s">
        <v>88</v>
      </c>
      <c r="AW179" s="14" t="s">
        <v>4</v>
      </c>
      <c r="AX179" s="14" t="s">
        <v>82</v>
      </c>
      <c r="AY179" s="252" t="s">
        <v>144</v>
      </c>
    </row>
    <row r="180" s="2" customFormat="1" ht="24.15" customHeight="1">
      <c r="A180" s="39"/>
      <c r="B180" s="40"/>
      <c r="C180" s="213" t="s">
        <v>308</v>
      </c>
      <c r="D180" s="213" t="s">
        <v>146</v>
      </c>
      <c r="E180" s="214" t="s">
        <v>652</v>
      </c>
      <c r="F180" s="215" t="s">
        <v>653</v>
      </c>
      <c r="G180" s="216" t="s">
        <v>232</v>
      </c>
      <c r="H180" s="217">
        <v>14.52</v>
      </c>
      <c r="I180" s="218"/>
      <c r="J180" s="219">
        <f>ROUND(I180*H180,2)</f>
        <v>0</v>
      </c>
      <c r="K180" s="215" t="s">
        <v>150</v>
      </c>
      <c r="L180" s="45"/>
      <c r="M180" s="220" t="s">
        <v>28</v>
      </c>
      <c r="N180" s="221" t="s">
        <v>47</v>
      </c>
      <c r="O180" s="85"/>
      <c r="P180" s="222">
        <f>O180*H180</f>
        <v>0</v>
      </c>
      <c r="Q180" s="222">
        <v>0.00050000000000000001</v>
      </c>
      <c r="R180" s="222">
        <f>Q180*H180</f>
        <v>0.00726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220</v>
      </c>
      <c r="AT180" s="224" t="s">
        <v>146</v>
      </c>
      <c r="AU180" s="224" t="s">
        <v>88</v>
      </c>
      <c r="AY180" s="18" t="s">
        <v>144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88</v>
      </c>
      <c r="BK180" s="225">
        <f>ROUND(I180*H180,2)</f>
        <v>0</v>
      </c>
      <c r="BL180" s="18" t="s">
        <v>220</v>
      </c>
      <c r="BM180" s="224" t="s">
        <v>963</v>
      </c>
    </row>
    <row r="181" s="2" customFormat="1">
      <c r="A181" s="39"/>
      <c r="B181" s="40"/>
      <c r="C181" s="41"/>
      <c r="D181" s="226" t="s">
        <v>153</v>
      </c>
      <c r="E181" s="41"/>
      <c r="F181" s="227" t="s">
        <v>655</v>
      </c>
      <c r="G181" s="41"/>
      <c r="H181" s="41"/>
      <c r="I181" s="228"/>
      <c r="J181" s="41"/>
      <c r="K181" s="41"/>
      <c r="L181" s="45"/>
      <c r="M181" s="229"/>
      <c r="N181" s="230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153</v>
      </c>
      <c r="AU181" s="18" t="s">
        <v>88</v>
      </c>
    </row>
    <row r="182" s="13" customFormat="1">
      <c r="A182" s="13"/>
      <c r="B182" s="231"/>
      <c r="C182" s="232"/>
      <c r="D182" s="233" t="s">
        <v>155</v>
      </c>
      <c r="E182" s="234" t="s">
        <v>28</v>
      </c>
      <c r="F182" s="235" t="s">
        <v>908</v>
      </c>
      <c r="G182" s="232"/>
      <c r="H182" s="234" t="s">
        <v>28</v>
      </c>
      <c r="I182" s="236"/>
      <c r="J182" s="232"/>
      <c r="K182" s="232"/>
      <c r="L182" s="237"/>
      <c r="M182" s="238"/>
      <c r="N182" s="239"/>
      <c r="O182" s="239"/>
      <c r="P182" s="239"/>
      <c r="Q182" s="239"/>
      <c r="R182" s="239"/>
      <c r="S182" s="239"/>
      <c r="T182" s="24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1" t="s">
        <v>155</v>
      </c>
      <c r="AU182" s="241" t="s">
        <v>88</v>
      </c>
      <c r="AV182" s="13" t="s">
        <v>82</v>
      </c>
      <c r="AW182" s="13" t="s">
        <v>35</v>
      </c>
      <c r="AX182" s="13" t="s">
        <v>75</v>
      </c>
      <c r="AY182" s="241" t="s">
        <v>144</v>
      </c>
    </row>
    <row r="183" s="13" customFormat="1">
      <c r="A183" s="13"/>
      <c r="B183" s="231"/>
      <c r="C183" s="232"/>
      <c r="D183" s="233" t="s">
        <v>155</v>
      </c>
      <c r="E183" s="234" t="s">
        <v>28</v>
      </c>
      <c r="F183" s="235" t="s">
        <v>948</v>
      </c>
      <c r="G183" s="232"/>
      <c r="H183" s="234" t="s">
        <v>28</v>
      </c>
      <c r="I183" s="236"/>
      <c r="J183" s="232"/>
      <c r="K183" s="232"/>
      <c r="L183" s="237"/>
      <c r="M183" s="238"/>
      <c r="N183" s="239"/>
      <c r="O183" s="239"/>
      <c r="P183" s="239"/>
      <c r="Q183" s="239"/>
      <c r="R183" s="239"/>
      <c r="S183" s="239"/>
      <c r="T183" s="24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1" t="s">
        <v>155</v>
      </c>
      <c r="AU183" s="241" t="s">
        <v>88</v>
      </c>
      <c r="AV183" s="13" t="s">
        <v>82</v>
      </c>
      <c r="AW183" s="13" t="s">
        <v>35</v>
      </c>
      <c r="AX183" s="13" t="s">
        <v>75</v>
      </c>
      <c r="AY183" s="241" t="s">
        <v>144</v>
      </c>
    </row>
    <row r="184" s="14" customFormat="1">
      <c r="A184" s="14"/>
      <c r="B184" s="242"/>
      <c r="C184" s="243"/>
      <c r="D184" s="233" t="s">
        <v>155</v>
      </c>
      <c r="E184" s="244" t="s">
        <v>28</v>
      </c>
      <c r="F184" s="245" t="s">
        <v>954</v>
      </c>
      <c r="G184" s="243"/>
      <c r="H184" s="246">
        <v>4.4400000000000004</v>
      </c>
      <c r="I184" s="247"/>
      <c r="J184" s="243"/>
      <c r="K184" s="243"/>
      <c r="L184" s="248"/>
      <c r="M184" s="249"/>
      <c r="N184" s="250"/>
      <c r="O184" s="250"/>
      <c r="P184" s="250"/>
      <c r="Q184" s="250"/>
      <c r="R184" s="250"/>
      <c r="S184" s="250"/>
      <c r="T184" s="25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2" t="s">
        <v>155</v>
      </c>
      <c r="AU184" s="252" t="s">
        <v>88</v>
      </c>
      <c r="AV184" s="14" t="s">
        <v>88</v>
      </c>
      <c r="AW184" s="14" t="s">
        <v>35</v>
      </c>
      <c r="AX184" s="14" t="s">
        <v>75</v>
      </c>
      <c r="AY184" s="252" t="s">
        <v>144</v>
      </c>
    </row>
    <row r="185" s="14" customFormat="1">
      <c r="A185" s="14"/>
      <c r="B185" s="242"/>
      <c r="C185" s="243"/>
      <c r="D185" s="233" t="s">
        <v>155</v>
      </c>
      <c r="E185" s="244" t="s">
        <v>28</v>
      </c>
      <c r="F185" s="245" t="s">
        <v>955</v>
      </c>
      <c r="G185" s="243"/>
      <c r="H185" s="246">
        <v>10.08</v>
      </c>
      <c r="I185" s="247"/>
      <c r="J185" s="243"/>
      <c r="K185" s="243"/>
      <c r="L185" s="248"/>
      <c r="M185" s="249"/>
      <c r="N185" s="250"/>
      <c r="O185" s="250"/>
      <c r="P185" s="250"/>
      <c r="Q185" s="250"/>
      <c r="R185" s="250"/>
      <c r="S185" s="250"/>
      <c r="T185" s="251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2" t="s">
        <v>155</v>
      </c>
      <c r="AU185" s="252" t="s">
        <v>88</v>
      </c>
      <c r="AV185" s="14" t="s">
        <v>88</v>
      </c>
      <c r="AW185" s="14" t="s">
        <v>35</v>
      </c>
      <c r="AX185" s="14" t="s">
        <v>75</v>
      </c>
      <c r="AY185" s="252" t="s">
        <v>144</v>
      </c>
    </row>
    <row r="186" s="15" customFormat="1">
      <c r="A186" s="15"/>
      <c r="B186" s="263"/>
      <c r="C186" s="264"/>
      <c r="D186" s="233" t="s">
        <v>155</v>
      </c>
      <c r="E186" s="265" t="s">
        <v>28</v>
      </c>
      <c r="F186" s="266" t="s">
        <v>176</v>
      </c>
      <c r="G186" s="264"/>
      <c r="H186" s="267">
        <v>14.52</v>
      </c>
      <c r="I186" s="268"/>
      <c r="J186" s="264"/>
      <c r="K186" s="264"/>
      <c r="L186" s="269"/>
      <c r="M186" s="270"/>
      <c r="N186" s="271"/>
      <c r="O186" s="271"/>
      <c r="P186" s="271"/>
      <c r="Q186" s="271"/>
      <c r="R186" s="271"/>
      <c r="S186" s="271"/>
      <c r="T186" s="272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73" t="s">
        <v>155</v>
      </c>
      <c r="AU186" s="273" t="s">
        <v>88</v>
      </c>
      <c r="AV186" s="15" t="s">
        <v>151</v>
      </c>
      <c r="AW186" s="15" t="s">
        <v>35</v>
      </c>
      <c r="AX186" s="15" t="s">
        <v>82</v>
      </c>
      <c r="AY186" s="273" t="s">
        <v>144</v>
      </c>
    </row>
    <row r="187" s="2" customFormat="1" ht="21.75" customHeight="1">
      <c r="A187" s="39"/>
      <c r="B187" s="40"/>
      <c r="C187" s="253" t="s">
        <v>314</v>
      </c>
      <c r="D187" s="253" t="s">
        <v>158</v>
      </c>
      <c r="E187" s="254" t="s">
        <v>478</v>
      </c>
      <c r="F187" s="255" t="s">
        <v>479</v>
      </c>
      <c r="G187" s="256" t="s">
        <v>232</v>
      </c>
      <c r="H187" s="257">
        <v>17.423999999999999</v>
      </c>
      <c r="I187" s="258"/>
      <c r="J187" s="259">
        <f>ROUND(I187*H187,2)</f>
        <v>0</v>
      </c>
      <c r="K187" s="255" t="s">
        <v>150</v>
      </c>
      <c r="L187" s="260"/>
      <c r="M187" s="261" t="s">
        <v>28</v>
      </c>
      <c r="N187" s="262" t="s">
        <v>47</v>
      </c>
      <c r="O187" s="85"/>
      <c r="P187" s="222">
        <f>O187*H187</f>
        <v>0</v>
      </c>
      <c r="Q187" s="222">
        <v>0.0025000000000000001</v>
      </c>
      <c r="R187" s="222">
        <f>Q187*H187</f>
        <v>0.043560000000000001</v>
      </c>
      <c r="S187" s="222">
        <v>0</v>
      </c>
      <c r="T187" s="22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4" t="s">
        <v>332</v>
      </c>
      <c r="AT187" s="224" t="s">
        <v>158</v>
      </c>
      <c r="AU187" s="224" t="s">
        <v>88</v>
      </c>
      <c r="AY187" s="18" t="s">
        <v>144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88</v>
      </c>
      <c r="BK187" s="225">
        <f>ROUND(I187*H187,2)</f>
        <v>0</v>
      </c>
      <c r="BL187" s="18" t="s">
        <v>220</v>
      </c>
      <c r="BM187" s="224" t="s">
        <v>964</v>
      </c>
    </row>
    <row r="188" s="14" customFormat="1">
      <c r="A188" s="14"/>
      <c r="B188" s="242"/>
      <c r="C188" s="243"/>
      <c r="D188" s="233" t="s">
        <v>155</v>
      </c>
      <c r="E188" s="243"/>
      <c r="F188" s="245" t="s">
        <v>957</v>
      </c>
      <c r="G188" s="243"/>
      <c r="H188" s="246">
        <v>17.423999999999999</v>
      </c>
      <c r="I188" s="247"/>
      <c r="J188" s="243"/>
      <c r="K188" s="243"/>
      <c r="L188" s="248"/>
      <c r="M188" s="249"/>
      <c r="N188" s="250"/>
      <c r="O188" s="250"/>
      <c r="P188" s="250"/>
      <c r="Q188" s="250"/>
      <c r="R188" s="250"/>
      <c r="S188" s="250"/>
      <c r="T188" s="251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2" t="s">
        <v>155</v>
      </c>
      <c r="AU188" s="252" t="s">
        <v>88</v>
      </c>
      <c r="AV188" s="14" t="s">
        <v>88</v>
      </c>
      <c r="AW188" s="14" t="s">
        <v>4</v>
      </c>
      <c r="AX188" s="14" t="s">
        <v>82</v>
      </c>
      <c r="AY188" s="252" t="s">
        <v>144</v>
      </c>
    </row>
    <row r="189" s="2" customFormat="1" ht="24.15" customHeight="1">
      <c r="A189" s="39"/>
      <c r="B189" s="40"/>
      <c r="C189" s="213" t="s">
        <v>320</v>
      </c>
      <c r="D189" s="213" t="s">
        <v>146</v>
      </c>
      <c r="E189" s="214" t="s">
        <v>659</v>
      </c>
      <c r="F189" s="215" t="s">
        <v>660</v>
      </c>
      <c r="G189" s="216" t="s">
        <v>661</v>
      </c>
      <c r="H189" s="275"/>
      <c r="I189" s="218"/>
      <c r="J189" s="219">
        <f>ROUND(I189*H189,2)</f>
        <v>0</v>
      </c>
      <c r="K189" s="215" t="s">
        <v>150</v>
      </c>
      <c r="L189" s="45"/>
      <c r="M189" s="220" t="s">
        <v>28</v>
      </c>
      <c r="N189" s="221" t="s">
        <v>47</v>
      </c>
      <c r="O189" s="85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220</v>
      </c>
      <c r="AT189" s="224" t="s">
        <v>146</v>
      </c>
      <c r="AU189" s="224" t="s">
        <v>88</v>
      </c>
      <c r="AY189" s="18" t="s">
        <v>144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88</v>
      </c>
      <c r="BK189" s="225">
        <f>ROUND(I189*H189,2)</f>
        <v>0</v>
      </c>
      <c r="BL189" s="18" t="s">
        <v>220</v>
      </c>
      <c r="BM189" s="224" t="s">
        <v>965</v>
      </c>
    </row>
    <row r="190" s="2" customFormat="1">
      <c r="A190" s="39"/>
      <c r="B190" s="40"/>
      <c r="C190" s="41"/>
      <c r="D190" s="226" t="s">
        <v>153</v>
      </c>
      <c r="E190" s="41"/>
      <c r="F190" s="227" t="s">
        <v>663</v>
      </c>
      <c r="G190" s="41"/>
      <c r="H190" s="41"/>
      <c r="I190" s="228"/>
      <c r="J190" s="41"/>
      <c r="K190" s="41"/>
      <c r="L190" s="45"/>
      <c r="M190" s="229"/>
      <c r="N190" s="230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153</v>
      </c>
      <c r="AU190" s="18" t="s">
        <v>88</v>
      </c>
    </row>
    <row r="191" s="12" customFormat="1" ht="22.8" customHeight="1">
      <c r="A191" s="12"/>
      <c r="B191" s="197"/>
      <c r="C191" s="198"/>
      <c r="D191" s="199" t="s">
        <v>74</v>
      </c>
      <c r="E191" s="211" t="s">
        <v>664</v>
      </c>
      <c r="F191" s="211" t="s">
        <v>665</v>
      </c>
      <c r="G191" s="198"/>
      <c r="H191" s="198"/>
      <c r="I191" s="201"/>
      <c r="J191" s="212">
        <f>BK191</f>
        <v>0</v>
      </c>
      <c r="K191" s="198"/>
      <c r="L191" s="203"/>
      <c r="M191" s="204"/>
      <c r="N191" s="205"/>
      <c r="O191" s="205"/>
      <c r="P191" s="206">
        <f>SUM(P192:P206)</f>
        <v>0</v>
      </c>
      <c r="Q191" s="205"/>
      <c r="R191" s="206">
        <f>SUM(R192:R206)</f>
        <v>0.24844148999999999</v>
      </c>
      <c r="S191" s="205"/>
      <c r="T191" s="207">
        <f>SUM(T192:T206)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08" t="s">
        <v>88</v>
      </c>
      <c r="AT191" s="209" t="s">
        <v>74</v>
      </c>
      <c r="AU191" s="209" t="s">
        <v>82</v>
      </c>
      <c r="AY191" s="208" t="s">
        <v>144</v>
      </c>
      <c r="BK191" s="210">
        <f>SUM(BK192:BK206)</f>
        <v>0</v>
      </c>
    </row>
    <row r="192" s="2" customFormat="1" ht="24.15" customHeight="1">
      <c r="A192" s="39"/>
      <c r="B192" s="40"/>
      <c r="C192" s="213" t="s">
        <v>325</v>
      </c>
      <c r="D192" s="213" t="s">
        <v>146</v>
      </c>
      <c r="E192" s="214" t="s">
        <v>683</v>
      </c>
      <c r="F192" s="215" t="s">
        <v>684</v>
      </c>
      <c r="G192" s="216" t="s">
        <v>232</v>
      </c>
      <c r="H192" s="217">
        <v>43.5</v>
      </c>
      <c r="I192" s="218"/>
      <c r="J192" s="219">
        <f>ROUND(I192*H192,2)</f>
        <v>0</v>
      </c>
      <c r="K192" s="215" t="s">
        <v>150</v>
      </c>
      <c r="L192" s="45"/>
      <c r="M192" s="220" t="s">
        <v>28</v>
      </c>
      <c r="N192" s="221" t="s">
        <v>47</v>
      </c>
      <c r="O192" s="85"/>
      <c r="P192" s="222">
        <f>O192*H192</f>
        <v>0</v>
      </c>
      <c r="Q192" s="222">
        <v>0.000121</v>
      </c>
      <c r="R192" s="222">
        <f>Q192*H192</f>
        <v>0.0052634999999999999</v>
      </c>
      <c r="S192" s="222">
        <v>0</v>
      </c>
      <c r="T192" s="223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4" t="s">
        <v>220</v>
      </c>
      <c r="AT192" s="224" t="s">
        <v>146</v>
      </c>
      <c r="AU192" s="224" t="s">
        <v>88</v>
      </c>
      <c r="AY192" s="18" t="s">
        <v>144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88</v>
      </c>
      <c r="BK192" s="225">
        <f>ROUND(I192*H192,2)</f>
        <v>0</v>
      </c>
      <c r="BL192" s="18" t="s">
        <v>220</v>
      </c>
      <c r="BM192" s="224" t="s">
        <v>966</v>
      </c>
    </row>
    <row r="193" s="2" customFormat="1">
      <c r="A193" s="39"/>
      <c r="B193" s="40"/>
      <c r="C193" s="41"/>
      <c r="D193" s="226" t="s">
        <v>153</v>
      </c>
      <c r="E193" s="41"/>
      <c r="F193" s="227" t="s">
        <v>686</v>
      </c>
      <c r="G193" s="41"/>
      <c r="H193" s="41"/>
      <c r="I193" s="228"/>
      <c r="J193" s="41"/>
      <c r="K193" s="41"/>
      <c r="L193" s="45"/>
      <c r="M193" s="229"/>
      <c r="N193" s="230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153</v>
      </c>
      <c r="AU193" s="18" t="s">
        <v>88</v>
      </c>
    </row>
    <row r="194" s="13" customFormat="1">
      <c r="A194" s="13"/>
      <c r="B194" s="231"/>
      <c r="C194" s="232"/>
      <c r="D194" s="233" t="s">
        <v>155</v>
      </c>
      <c r="E194" s="234" t="s">
        <v>28</v>
      </c>
      <c r="F194" s="235" t="s">
        <v>908</v>
      </c>
      <c r="G194" s="232"/>
      <c r="H194" s="234" t="s">
        <v>28</v>
      </c>
      <c r="I194" s="236"/>
      <c r="J194" s="232"/>
      <c r="K194" s="232"/>
      <c r="L194" s="237"/>
      <c r="M194" s="238"/>
      <c r="N194" s="239"/>
      <c r="O194" s="239"/>
      <c r="P194" s="239"/>
      <c r="Q194" s="239"/>
      <c r="R194" s="239"/>
      <c r="S194" s="239"/>
      <c r="T194" s="24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1" t="s">
        <v>155</v>
      </c>
      <c r="AU194" s="241" t="s">
        <v>88</v>
      </c>
      <c r="AV194" s="13" t="s">
        <v>82</v>
      </c>
      <c r="AW194" s="13" t="s">
        <v>35</v>
      </c>
      <c r="AX194" s="13" t="s">
        <v>75</v>
      </c>
      <c r="AY194" s="241" t="s">
        <v>144</v>
      </c>
    </row>
    <row r="195" s="14" customFormat="1">
      <c r="A195" s="14"/>
      <c r="B195" s="242"/>
      <c r="C195" s="243"/>
      <c r="D195" s="233" t="s">
        <v>155</v>
      </c>
      <c r="E195" s="244" t="s">
        <v>28</v>
      </c>
      <c r="F195" s="245" t="s">
        <v>909</v>
      </c>
      <c r="G195" s="243"/>
      <c r="H195" s="246">
        <v>43.5</v>
      </c>
      <c r="I195" s="247"/>
      <c r="J195" s="243"/>
      <c r="K195" s="243"/>
      <c r="L195" s="248"/>
      <c r="M195" s="249"/>
      <c r="N195" s="250"/>
      <c r="O195" s="250"/>
      <c r="P195" s="250"/>
      <c r="Q195" s="250"/>
      <c r="R195" s="250"/>
      <c r="S195" s="250"/>
      <c r="T195" s="251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2" t="s">
        <v>155</v>
      </c>
      <c r="AU195" s="252" t="s">
        <v>88</v>
      </c>
      <c r="AV195" s="14" t="s">
        <v>88</v>
      </c>
      <c r="AW195" s="14" t="s">
        <v>35</v>
      </c>
      <c r="AX195" s="14" t="s">
        <v>82</v>
      </c>
      <c r="AY195" s="252" t="s">
        <v>144</v>
      </c>
    </row>
    <row r="196" s="2" customFormat="1" ht="21.75" customHeight="1">
      <c r="A196" s="39"/>
      <c r="B196" s="40"/>
      <c r="C196" s="253" t="s">
        <v>332</v>
      </c>
      <c r="D196" s="253" t="s">
        <v>158</v>
      </c>
      <c r="E196" s="254" t="s">
        <v>689</v>
      </c>
      <c r="F196" s="255" t="s">
        <v>690</v>
      </c>
      <c r="G196" s="256" t="s">
        <v>232</v>
      </c>
      <c r="H196" s="257">
        <v>45.674999999999997</v>
      </c>
      <c r="I196" s="258"/>
      <c r="J196" s="259">
        <f>ROUND(I196*H196,2)</f>
        <v>0</v>
      </c>
      <c r="K196" s="255" t="s">
        <v>150</v>
      </c>
      <c r="L196" s="260"/>
      <c r="M196" s="261" t="s">
        <v>28</v>
      </c>
      <c r="N196" s="262" t="s">
        <v>47</v>
      </c>
      <c r="O196" s="85"/>
      <c r="P196" s="222">
        <f>O196*H196</f>
        <v>0</v>
      </c>
      <c r="Q196" s="222">
        <v>0.0030000000000000001</v>
      </c>
      <c r="R196" s="222">
        <f>Q196*H196</f>
        <v>0.13702500000000001</v>
      </c>
      <c r="S196" s="222">
        <v>0</v>
      </c>
      <c r="T196" s="22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4" t="s">
        <v>332</v>
      </c>
      <c r="AT196" s="224" t="s">
        <v>158</v>
      </c>
      <c r="AU196" s="224" t="s">
        <v>88</v>
      </c>
      <c r="AY196" s="18" t="s">
        <v>144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88</v>
      </c>
      <c r="BK196" s="225">
        <f>ROUND(I196*H196,2)</f>
        <v>0</v>
      </c>
      <c r="BL196" s="18" t="s">
        <v>220</v>
      </c>
      <c r="BM196" s="224" t="s">
        <v>967</v>
      </c>
    </row>
    <row r="197" s="14" customFormat="1">
      <c r="A197" s="14"/>
      <c r="B197" s="242"/>
      <c r="C197" s="243"/>
      <c r="D197" s="233" t="s">
        <v>155</v>
      </c>
      <c r="E197" s="243"/>
      <c r="F197" s="245" t="s">
        <v>968</v>
      </c>
      <c r="G197" s="243"/>
      <c r="H197" s="246">
        <v>45.674999999999997</v>
      </c>
      <c r="I197" s="247"/>
      <c r="J197" s="243"/>
      <c r="K197" s="243"/>
      <c r="L197" s="248"/>
      <c r="M197" s="249"/>
      <c r="N197" s="250"/>
      <c r="O197" s="250"/>
      <c r="P197" s="250"/>
      <c r="Q197" s="250"/>
      <c r="R197" s="250"/>
      <c r="S197" s="250"/>
      <c r="T197" s="251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2" t="s">
        <v>155</v>
      </c>
      <c r="AU197" s="252" t="s">
        <v>88</v>
      </c>
      <c r="AV197" s="14" t="s">
        <v>88</v>
      </c>
      <c r="AW197" s="14" t="s">
        <v>4</v>
      </c>
      <c r="AX197" s="14" t="s">
        <v>82</v>
      </c>
      <c r="AY197" s="252" t="s">
        <v>144</v>
      </c>
    </row>
    <row r="198" s="2" customFormat="1" ht="24.15" customHeight="1">
      <c r="A198" s="39"/>
      <c r="B198" s="40"/>
      <c r="C198" s="213" t="s">
        <v>338</v>
      </c>
      <c r="D198" s="213" t="s">
        <v>146</v>
      </c>
      <c r="E198" s="214" t="s">
        <v>694</v>
      </c>
      <c r="F198" s="215" t="s">
        <v>695</v>
      </c>
      <c r="G198" s="216" t="s">
        <v>232</v>
      </c>
      <c r="H198" s="217">
        <v>43.5</v>
      </c>
      <c r="I198" s="218"/>
      <c r="J198" s="219">
        <f>ROUND(I198*H198,2)</f>
        <v>0</v>
      </c>
      <c r="K198" s="215" t="s">
        <v>150</v>
      </c>
      <c r="L198" s="45"/>
      <c r="M198" s="220" t="s">
        <v>28</v>
      </c>
      <c r="N198" s="221" t="s">
        <v>47</v>
      </c>
      <c r="O198" s="85"/>
      <c r="P198" s="222">
        <f>O198*H198</f>
        <v>0</v>
      </c>
      <c r="Q198" s="222">
        <v>7.4040000000000003E-05</v>
      </c>
      <c r="R198" s="222">
        <f>Q198*H198</f>
        <v>0.0032207400000000001</v>
      </c>
      <c r="S198" s="222">
        <v>0</v>
      </c>
      <c r="T198" s="22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4" t="s">
        <v>220</v>
      </c>
      <c r="AT198" s="224" t="s">
        <v>146</v>
      </c>
      <c r="AU198" s="224" t="s">
        <v>88</v>
      </c>
      <c r="AY198" s="18" t="s">
        <v>144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88</v>
      </c>
      <c r="BK198" s="225">
        <f>ROUND(I198*H198,2)</f>
        <v>0</v>
      </c>
      <c r="BL198" s="18" t="s">
        <v>220</v>
      </c>
      <c r="BM198" s="224" t="s">
        <v>969</v>
      </c>
    </row>
    <row r="199" s="2" customFormat="1">
      <c r="A199" s="39"/>
      <c r="B199" s="40"/>
      <c r="C199" s="41"/>
      <c r="D199" s="226" t="s">
        <v>153</v>
      </c>
      <c r="E199" s="41"/>
      <c r="F199" s="227" t="s">
        <v>697</v>
      </c>
      <c r="G199" s="41"/>
      <c r="H199" s="41"/>
      <c r="I199" s="228"/>
      <c r="J199" s="41"/>
      <c r="K199" s="41"/>
      <c r="L199" s="45"/>
      <c r="M199" s="229"/>
      <c r="N199" s="230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153</v>
      </c>
      <c r="AU199" s="18" t="s">
        <v>88</v>
      </c>
    </row>
    <row r="200" s="2" customFormat="1" ht="24.15" customHeight="1">
      <c r="A200" s="39"/>
      <c r="B200" s="40"/>
      <c r="C200" s="213" t="s">
        <v>347</v>
      </c>
      <c r="D200" s="213" t="s">
        <v>146</v>
      </c>
      <c r="E200" s="214" t="s">
        <v>699</v>
      </c>
      <c r="F200" s="215" t="s">
        <v>700</v>
      </c>
      <c r="G200" s="216" t="s">
        <v>232</v>
      </c>
      <c r="H200" s="217">
        <v>43.5</v>
      </c>
      <c r="I200" s="218"/>
      <c r="J200" s="219">
        <f>ROUND(I200*H200,2)</f>
        <v>0</v>
      </c>
      <c r="K200" s="215" t="s">
        <v>150</v>
      </c>
      <c r="L200" s="45"/>
      <c r="M200" s="220" t="s">
        <v>28</v>
      </c>
      <c r="N200" s="221" t="s">
        <v>47</v>
      </c>
      <c r="O200" s="85"/>
      <c r="P200" s="222">
        <f>O200*H200</f>
        <v>0</v>
      </c>
      <c r="Q200" s="222">
        <v>0.00012349999999999999</v>
      </c>
      <c r="R200" s="222">
        <f>Q200*H200</f>
        <v>0.0053722499999999994</v>
      </c>
      <c r="S200" s="222">
        <v>0</v>
      </c>
      <c r="T200" s="22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24" t="s">
        <v>220</v>
      </c>
      <c r="AT200" s="224" t="s">
        <v>146</v>
      </c>
      <c r="AU200" s="224" t="s">
        <v>88</v>
      </c>
      <c r="AY200" s="18" t="s">
        <v>144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88</v>
      </c>
      <c r="BK200" s="225">
        <f>ROUND(I200*H200,2)</f>
        <v>0</v>
      </c>
      <c r="BL200" s="18" t="s">
        <v>220</v>
      </c>
      <c r="BM200" s="224" t="s">
        <v>970</v>
      </c>
    </row>
    <row r="201" s="2" customFormat="1">
      <c r="A201" s="39"/>
      <c r="B201" s="40"/>
      <c r="C201" s="41"/>
      <c r="D201" s="226" t="s">
        <v>153</v>
      </c>
      <c r="E201" s="41"/>
      <c r="F201" s="227" t="s">
        <v>702</v>
      </c>
      <c r="G201" s="41"/>
      <c r="H201" s="41"/>
      <c r="I201" s="228"/>
      <c r="J201" s="41"/>
      <c r="K201" s="41"/>
      <c r="L201" s="45"/>
      <c r="M201" s="229"/>
      <c r="N201" s="230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153</v>
      </c>
      <c r="AU201" s="18" t="s">
        <v>88</v>
      </c>
    </row>
    <row r="202" s="2" customFormat="1" ht="16.5" customHeight="1">
      <c r="A202" s="39"/>
      <c r="B202" s="40"/>
      <c r="C202" s="253" t="s">
        <v>353</v>
      </c>
      <c r="D202" s="253" t="s">
        <v>158</v>
      </c>
      <c r="E202" s="254" t="s">
        <v>704</v>
      </c>
      <c r="F202" s="255" t="s">
        <v>705</v>
      </c>
      <c r="G202" s="256" t="s">
        <v>161</v>
      </c>
      <c r="H202" s="257">
        <v>3.2519999999999998</v>
      </c>
      <c r="I202" s="258"/>
      <c r="J202" s="259">
        <f>ROUND(I202*H202,2)</f>
        <v>0</v>
      </c>
      <c r="K202" s="255" t="s">
        <v>150</v>
      </c>
      <c r="L202" s="260"/>
      <c r="M202" s="261" t="s">
        <v>28</v>
      </c>
      <c r="N202" s="262" t="s">
        <v>47</v>
      </c>
      <c r="O202" s="85"/>
      <c r="P202" s="222">
        <f>O202*H202</f>
        <v>0</v>
      </c>
      <c r="Q202" s="222">
        <v>0.029999999999999999</v>
      </c>
      <c r="R202" s="222">
        <f>Q202*H202</f>
        <v>0.097559999999999994</v>
      </c>
      <c r="S202" s="222">
        <v>0</v>
      </c>
      <c r="T202" s="223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4" t="s">
        <v>332</v>
      </c>
      <c r="AT202" s="224" t="s">
        <v>158</v>
      </c>
      <c r="AU202" s="224" t="s">
        <v>88</v>
      </c>
      <c r="AY202" s="18" t="s">
        <v>144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8" t="s">
        <v>88</v>
      </c>
      <c r="BK202" s="225">
        <f>ROUND(I202*H202,2)</f>
        <v>0</v>
      </c>
      <c r="BL202" s="18" t="s">
        <v>220</v>
      </c>
      <c r="BM202" s="224" t="s">
        <v>971</v>
      </c>
    </row>
    <row r="203" s="14" customFormat="1">
      <c r="A203" s="14"/>
      <c r="B203" s="242"/>
      <c r="C203" s="243"/>
      <c r="D203" s="233" t="s">
        <v>155</v>
      </c>
      <c r="E203" s="244" t="s">
        <v>28</v>
      </c>
      <c r="F203" s="245" t="s">
        <v>972</v>
      </c>
      <c r="G203" s="243"/>
      <c r="H203" s="246">
        <v>2.8279999999999998</v>
      </c>
      <c r="I203" s="247"/>
      <c r="J203" s="243"/>
      <c r="K203" s="243"/>
      <c r="L203" s="248"/>
      <c r="M203" s="249"/>
      <c r="N203" s="250"/>
      <c r="O203" s="250"/>
      <c r="P203" s="250"/>
      <c r="Q203" s="250"/>
      <c r="R203" s="250"/>
      <c r="S203" s="250"/>
      <c r="T203" s="251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2" t="s">
        <v>155</v>
      </c>
      <c r="AU203" s="252" t="s">
        <v>88</v>
      </c>
      <c r="AV203" s="14" t="s">
        <v>88</v>
      </c>
      <c r="AW203" s="14" t="s">
        <v>35</v>
      </c>
      <c r="AX203" s="14" t="s">
        <v>82</v>
      </c>
      <c r="AY203" s="252" t="s">
        <v>144</v>
      </c>
    </row>
    <row r="204" s="14" customFormat="1">
      <c r="A204" s="14"/>
      <c r="B204" s="242"/>
      <c r="C204" s="243"/>
      <c r="D204" s="233" t="s">
        <v>155</v>
      </c>
      <c r="E204" s="243"/>
      <c r="F204" s="245" t="s">
        <v>973</v>
      </c>
      <c r="G204" s="243"/>
      <c r="H204" s="246">
        <v>3.2519999999999998</v>
      </c>
      <c r="I204" s="247"/>
      <c r="J204" s="243"/>
      <c r="K204" s="243"/>
      <c r="L204" s="248"/>
      <c r="M204" s="249"/>
      <c r="N204" s="250"/>
      <c r="O204" s="250"/>
      <c r="P204" s="250"/>
      <c r="Q204" s="250"/>
      <c r="R204" s="250"/>
      <c r="S204" s="250"/>
      <c r="T204" s="251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2" t="s">
        <v>155</v>
      </c>
      <c r="AU204" s="252" t="s">
        <v>88</v>
      </c>
      <c r="AV204" s="14" t="s">
        <v>88</v>
      </c>
      <c r="AW204" s="14" t="s">
        <v>4</v>
      </c>
      <c r="AX204" s="14" t="s">
        <v>82</v>
      </c>
      <c r="AY204" s="252" t="s">
        <v>144</v>
      </c>
    </row>
    <row r="205" s="2" customFormat="1" ht="24.15" customHeight="1">
      <c r="A205" s="39"/>
      <c r="B205" s="40"/>
      <c r="C205" s="213" t="s">
        <v>359</v>
      </c>
      <c r="D205" s="213" t="s">
        <v>146</v>
      </c>
      <c r="E205" s="214" t="s">
        <v>710</v>
      </c>
      <c r="F205" s="215" t="s">
        <v>711</v>
      </c>
      <c r="G205" s="216" t="s">
        <v>661</v>
      </c>
      <c r="H205" s="275"/>
      <c r="I205" s="218"/>
      <c r="J205" s="219">
        <f>ROUND(I205*H205,2)</f>
        <v>0</v>
      </c>
      <c r="K205" s="215" t="s">
        <v>150</v>
      </c>
      <c r="L205" s="45"/>
      <c r="M205" s="220" t="s">
        <v>28</v>
      </c>
      <c r="N205" s="221" t="s">
        <v>47</v>
      </c>
      <c r="O205" s="85"/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4" t="s">
        <v>220</v>
      </c>
      <c r="AT205" s="224" t="s">
        <v>146</v>
      </c>
      <c r="AU205" s="224" t="s">
        <v>88</v>
      </c>
      <c r="AY205" s="18" t="s">
        <v>144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88</v>
      </c>
      <c r="BK205" s="225">
        <f>ROUND(I205*H205,2)</f>
        <v>0</v>
      </c>
      <c r="BL205" s="18" t="s">
        <v>220</v>
      </c>
      <c r="BM205" s="224" t="s">
        <v>974</v>
      </c>
    </row>
    <row r="206" s="2" customFormat="1">
      <c r="A206" s="39"/>
      <c r="B206" s="40"/>
      <c r="C206" s="41"/>
      <c r="D206" s="226" t="s">
        <v>153</v>
      </c>
      <c r="E206" s="41"/>
      <c r="F206" s="227" t="s">
        <v>713</v>
      </c>
      <c r="G206" s="41"/>
      <c r="H206" s="41"/>
      <c r="I206" s="228"/>
      <c r="J206" s="41"/>
      <c r="K206" s="41"/>
      <c r="L206" s="45"/>
      <c r="M206" s="229"/>
      <c r="N206" s="230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153</v>
      </c>
      <c r="AU206" s="18" t="s">
        <v>88</v>
      </c>
    </row>
    <row r="207" s="12" customFormat="1" ht="22.8" customHeight="1">
      <c r="A207" s="12"/>
      <c r="B207" s="197"/>
      <c r="C207" s="198"/>
      <c r="D207" s="199" t="s">
        <v>74</v>
      </c>
      <c r="E207" s="211" t="s">
        <v>733</v>
      </c>
      <c r="F207" s="211" t="s">
        <v>734</v>
      </c>
      <c r="G207" s="198"/>
      <c r="H207" s="198"/>
      <c r="I207" s="201"/>
      <c r="J207" s="212">
        <f>BK207</f>
        <v>0</v>
      </c>
      <c r="K207" s="198"/>
      <c r="L207" s="203"/>
      <c r="M207" s="204"/>
      <c r="N207" s="205"/>
      <c r="O207" s="205"/>
      <c r="P207" s="206">
        <f>SUM(P208:P213)</f>
        <v>0</v>
      </c>
      <c r="Q207" s="205"/>
      <c r="R207" s="206">
        <f>SUM(R208:R213)</f>
        <v>0.0055799999999999999</v>
      </c>
      <c r="S207" s="205"/>
      <c r="T207" s="207">
        <f>SUM(T208:T213)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08" t="s">
        <v>88</v>
      </c>
      <c r="AT207" s="209" t="s">
        <v>74</v>
      </c>
      <c r="AU207" s="209" t="s">
        <v>82</v>
      </c>
      <c r="AY207" s="208" t="s">
        <v>144</v>
      </c>
      <c r="BK207" s="210">
        <f>SUM(BK208:BK213)</f>
        <v>0</v>
      </c>
    </row>
    <row r="208" s="2" customFormat="1" ht="16.5" customHeight="1">
      <c r="A208" s="39"/>
      <c r="B208" s="40"/>
      <c r="C208" s="213" t="s">
        <v>365</v>
      </c>
      <c r="D208" s="213" t="s">
        <v>146</v>
      </c>
      <c r="E208" s="214" t="s">
        <v>741</v>
      </c>
      <c r="F208" s="215" t="s">
        <v>742</v>
      </c>
      <c r="G208" s="216" t="s">
        <v>743</v>
      </c>
      <c r="H208" s="217">
        <v>1</v>
      </c>
      <c r="I208" s="218"/>
      <c r="J208" s="219">
        <f>ROUND(I208*H208,2)</f>
        <v>0</v>
      </c>
      <c r="K208" s="215" t="s">
        <v>28</v>
      </c>
      <c r="L208" s="45"/>
      <c r="M208" s="220" t="s">
        <v>28</v>
      </c>
      <c r="N208" s="221" t="s">
        <v>47</v>
      </c>
      <c r="O208" s="85"/>
      <c r="P208" s="222">
        <f>O208*H208</f>
        <v>0</v>
      </c>
      <c r="Q208" s="222">
        <v>0</v>
      </c>
      <c r="R208" s="222">
        <f>Q208*H208</f>
        <v>0</v>
      </c>
      <c r="S208" s="222">
        <v>0</v>
      </c>
      <c r="T208" s="223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4" t="s">
        <v>220</v>
      </c>
      <c r="AT208" s="224" t="s">
        <v>146</v>
      </c>
      <c r="AU208" s="224" t="s">
        <v>88</v>
      </c>
      <c r="AY208" s="18" t="s">
        <v>144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88</v>
      </c>
      <c r="BK208" s="225">
        <f>ROUND(I208*H208,2)</f>
        <v>0</v>
      </c>
      <c r="BL208" s="18" t="s">
        <v>220</v>
      </c>
      <c r="BM208" s="224" t="s">
        <v>975</v>
      </c>
    </row>
    <row r="209" s="2" customFormat="1" ht="16.5" customHeight="1">
      <c r="A209" s="39"/>
      <c r="B209" s="40"/>
      <c r="C209" s="213" t="s">
        <v>370</v>
      </c>
      <c r="D209" s="213" t="s">
        <v>146</v>
      </c>
      <c r="E209" s="214" t="s">
        <v>746</v>
      </c>
      <c r="F209" s="215" t="s">
        <v>747</v>
      </c>
      <c r="G209" s="216" t="s">
        <v>149</v>
      </c>
      <c r="H209" s="217">
        <v>2</v>
      </c>
      <c r="I209" s="218"/>
      <c r="J209" s="219">
        <f>ROUND(I209*H209,2)</f>
        <v>0</v>
      </c>
      <c r="K209" s="215" t="s">
        <v>150</v>
      </c>
      <c r="L209" s="45"/>
      <c r="M209" s="220" t="s">
        <v>28</v>
      </c>
      <c r="N209" s="221" t="s">
        <v>47</v>
      </c>
      <c r="O209" s="85"/>
      <c r="P209" s="222">
        <f>O209*H209</f>
        <v>0</v>
      </c>
      <c r="Q209" s="222">
        <v>0.00115</v>
      </c>
      <c r="R209" s="222">
        <f>Q209*H209</f>
        <v>0.0023</v>
      </c>
      <c r="S209" s="222">
        <v>0</v>
      </c>
      <c r="T209" s="22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4" t="s">
        <v>220</v>
      </c>
      <c r="AT209" s="224" t="s">
        <v>146</v>
      </c>
      <c r="AU209" s="224" t="s">
        <v>88</v>
      </c>
      <c r="AY209" s="18" t="s">
        <v>144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8" t="s">
        <v>88</v>
      </c>
      <c r="BK209" s="225">
        <f>ROUND(I209*H209,2)</f>
        <v>0</v>
      </c>
      <c r="BL209" s="18" t="s">
        <v>220</v>
      </c>
      <c r="BM209" s="224" t="s">
        <v>976</v>
      </c>
    </row>
    <row r="210" s="2" customFormat="1">
      <c r="A210" s="39"/>
      <c r="B210" s="40"/>
      <c r="C210" s="41"/>
      <c r="D210" s="226" t="s">
        <v>153</v>
      </c>
      <c r="E210" s="41"/>
      <c r="F210" s="227" t="s">
        <v>749</v>
      </c>
      <c r="G210" s="41"/>
      <c r="H210" s="41"/>
      <c r="I210" s="228"/>
      <c r="J210" s="41"/>
      <c r="K210" s="41"/>
      <c r="L210" s="45"/>
      <c r="M210" s="229"/>
      <c r="N210" s="230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153</v>
      </c>
      <c r="AU210" s="18" t="s">
        <v>88</v>
      </c>
    </row>
    <row r="211" s="2" customFormat="1" ht="24.15" customHeight="1">
      <c r="A211" s="39"/>
      <c r="B211" s="40"/>
      <c r="C211" s="253" t="s">
        <v>376</v>
      </c>
      <c r="D211" s="253" t="s">
        <v>158</v>
      </c>
      <c r="E211" s="254" t="s">
        <v>751</v>
      </c>
      <c r="F211" s="255" t="s">
        <v>752</v>
      </c>
      <c r="G211" s="256" t="s">
        <v>149</v>
      </c>
      <c r="H211" s="257">
        <v>2</v>
      </c>
      <c r="I211" s="258"/>
      <c r="J211" s="259">
        <f>ROUND(I211*H211,2)</f>
        <v>0</v>
      </c>
      <c r="K211" s="255" t="s">
        <v>150</v>
      </c>
      <c r="L211" s="260"/>
      <c r="M211" s="261" t="s">
        <v>28</v>
      </c>
      <c r="N211" s="262" t="s">
        <v>47</v>
      </c>
      <c r="O211" s="85"/>
      <c r="P211" s="222">
        <f>O211*H211</f>
        <v>0</v>
      </c>
      <c r="Q211" s="222">
        <v>0.00164</v>
      </c>
      <c r="R211" s="222">
        <f>Q211*H211</f>
        <v>0.0032799999999999999</v>
      </c>
      <c r="S211" s="222">
        <v>0</v>
      </c>
      <c r="T211" s="223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24" t="s">
        <v>332</v>
      </c>
      <c r="AT211" s="224" t="s">
        <v>158</v>
      </c>
      <c r="AU211" s="224" t="s">
        <v>88</v>
      </c>
      <c r="AY211" s="18" t="s">
        <v>144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8" t="s">
        <v>88</v>
      </c>
      <c r="BK211" s="225">
        <f>ROUND(I211*H211,2)</f>
        <v>0</v>
      </c>
      <c r="BL211" s="18" t="s">
        <v>220</v>
      </c>
      <c r="BM211" s="224" t="s">
        <v>977</v>
      </c>
    </row>
    <row r="212" s="2" customFormat="1" ht="24.15" customHeight="1">
      <c r="A212" s="39"/>
      <c r="B212" s="40"/>
      <c r="C212" s="213" t="s">
        <v>381</v>
      </c>
      <c r="D212" s="213" t="s">
        <v>146</v>
      </c>
      <c r="E212" s="214" t="s">
        <v>755</v>
      </c>
      <c r="F212" s="215" t="s">
        <v>756</v>
      </c>
      <c r="G212" s="216" t="s">
        <v>661</v>
      </c>
      <c r="H212" s="275"/>
      <c r="I212" s="218"/>
      <c r="J212" s="219">
        <f>ROUND(I212*H212,2)</f>
        <v>0</v>
      </c>
      <c r="K212" s="215" t="s">
        <v>150</v>
      </c>
      <c r="L212" s="45"/>
      <c r="M212" s="220" t="s">
        <v>28</v>
      </c>
      <c r="N212" s="221" t="s">
        <v>47</v>
      </c>
      <c r="O212" s="85"/>
      <c r="P212" s="222">
        <f>O212*H212</f>
        <v>0</v>
      </c>
      <c r="Q212" s="222">
        <v>0</v>
      </c>
      <c r="R212" s="222">
        <f>Q212*H212</f>
        <v>0</v>
      </c>
      <c r="S212" s="222">
        <v>0</v>
      </c>
      <c r="T212" s="223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4" t="s">
        <v>220</v>
      </c>
      <c r="AT212" s="224" t="s">
        <v>146</v>
      </c>
      <c r="AU212" s="224" t="s">
        <v>88</v>
      </c>
      <c r="AY212" s="18" t="s">
        <v>144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8" t="s">
        <v>88</v>
      </c>
      <c r="BK212" s="225">
        <f>ROUND(I212*H212,2)</f>
        <v>0</v>
      </c>
      <c r="BL212" s="18" t="s">
        <v>220</v>
      </c>
      <c r="BM212" s="224" t="s">
        <v>978</v>
      </c>
    </row>
    <row r="213" s="2" customFormat="1">
      <c r="A213" s="39"/>
      <c r="B213" s="40"/>
      <c r="C213" s="41"/>
      <c r="D213" s="226" t="s">
        <v>153</v>
      </c>
      <c r="E213" s="41"/>
      <c r="F213" s="227" t="s">
        <v>758</v>
      </c>
      <c r="G213" s="41"/>
      <c r="H213" s="41"/>
      <c r="I213" s="228"/>
      <c r="J213" s="41"/>
      <c r="K213" s="41"/>
      <c r="L213" s="45"/>
      <c r="M213" s="276"/>
      <c r="N213" s="277"/>
      <c r="O213" s="278"/>
      <c r="P213" s="278"/>
      <c r="Q213" s="278"/>
      <c r="R213" s="278"/>
      <c r="S213" s="278"/>
      <c r="T213" s="27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153</v>
      </c>
      <c r="AU213" s="18" t="s">
        <v>88</v>
      </c>
    </row>
    <row r="214" s="2" customFormat="1" ht="6.96" customHeight="1">
      <c r="A214" s="39"/>
      <c r="B214" s="60"/>
      <c r="C214" s="61"/>
      <c r="D214" s="61"/>
      <c r="E214" s="61"/>
      <c r="F214" s="61"/>
      <c r="G214" s="61"/>
      <c r="H214" s="61"/>
      <c r="I214" s="61"/>
      <c r="J214" s="61"/>
      <c r="K214" s="61"/>
      <c r="L214" s="45"/>
      <c r="M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</row>
  </sheetData>
  <sheetProtection sheet="1" autoFilter="0" formatColumns="0" formatRows="0" objects="1" scenarios="1" spinCount="100000" saltValue="IRYUGkJsgqw9Wh9knARb5cRPm4e6jD1BqRFu1vo65oqzQMIx5KFVLSWpS13ncBBKa0SX9p35xFgUn8ZiQavo3w==" hashValue="FK743okuFjA2Yog9FD8lJR0lKAK/m26zZTWNBuze2d1HDpJIDoMJJxPyzqusO+H3zO2iGVyW+Ckt30jaFJZuRg==" algorithmName="SHA-512" password="CC35"/>
  <autoFilter ref="C91:K21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hyperlinks>
    <hyperlink ref="F96" r:id="rId1" display="https://podminky.urs.cz/item/CS_URS_2023_01/632451034"/>
    <hyperlink ref="F100" r:id="rId2" display="https://podminky.urs.cz/item/CS_URS_2023_01/636311123"/>
    <hyperlink ref="F109" r:id="rId3" display="https://podminky.urs.cz/item/CS_URS_2023_01/998011002"/>
    <hyperlink ref="F113" r:id="rId4" display="https://podminky.urs.cz/item/CS_URS_2023_01/712311101"/>
    <hyperlink ref="F119" r:id="rId5" display="https://podminky.urs.cz/item/CS_URS_2023_01/712341559"/>
    <hyperlink ref="F123" r:id="rId6" display="https://podminky.urs.cz/item/CS_URS_2023_01/712341659"/>
    <hyperlink ref="F127" r:id="rId7" display="https://podminky.urs.cz/item/CS_URS_2023_01/712361701"/>
    <hyperlink ref="F135" r:id="rId8" display="https://podminky.urs.cz/item/CS_URS_2023_01/712363122"/>
    <hyperlink ref="F141" r:id="rId9" display="https://podminky.urs.cz/item/CS_URS_2023_01/712363352"/>
    <hyperlink ref="F150" r:id="rId10" display="https://podminky.urs.cz/item/CS_URS_2023_01/712391171"/>
    <hyperlink ref="F154" r:id="rId11" display="https://podminky.urs.cz/item/CS_URS_2023_01/712811101"/>
    <hyperlink ref="F163" r:id="rId12" display="https://podminky.urs.cz/item/CS_URS_2023_01/712831101"/>
    <hyperlink ref="F172" r:id="rId13" display="https://podminky.urs.cz/item/CS_URS_2023_01/712841559"/>
    <hyperlink ref="F181" r:id="rId14" display="https://podminky.urs.cz/item/CS_URS_2023_01/712861702"/>
    <hyperlink ref="F190" r:id="rId15" display="https://podminky.urs.cz/item/CS_URS_2023_01/998712202"/>
    <hyperlink ref="F193" r:id="rId16" display="https://podminky.urs.cz/item/CS_URS_2023_01/713141136"/>
    <hyperlink ref="F199" r:id="rId17" display="https://podminky.urs.cz/item/CS_URS_2023_01/713141243"/>
    <hyperlink ref="F201" r:id="rId18" display="https://podminky.urs.cz/item/CS_URS_2023_01/713141336"/>
    <hyperlink ref="F206" r:id="rId19" display="https://podminky.urs.cz/item/CS_URS_2023_01/998713202"/>
    <hyperlink ref="F210" r:id="rId20" display="https://podminky.urs.cz/item/CS_URS_2023_01/721239114"/>
    <hyperlink ref="F213" r:id="rId21" display="https://podminky.urs.cz/item/CS_URS_2023_01/998721202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22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82</v>
      </c>
    </row>
    <row r="4" s="1" customFormat="1" ht="24.96" customHeight="1">
      <c r="B4" s="21"/>
      <c r="D4" s="141" t="s">
        <v>105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Senior centrum - Rolnická 24 - terasa</v>
      </c>
      <c r="F7" s="143"/>
      <c r="G7" s="143"/>
      <c r="H7" s="143"/>
      <c r="L7" s="21"/>
    </row>
    <row r="8" s="1" customFormat="1" ht="12" customHeight="1">
      <c r="B8" s="21"/>
      <c r="D8" s="143" t="s">
        <v>106</v>
      </c>
      <c r="L8" s="21"/>
    </row>
    <row r="9" s="2" customFormat="1" ht="16.5" customHeight="1">
      <c r="A9" s="39"/>
      <c r="B9" s="45"/>
      <c r="C9" s="39"/>
      <c r="D9" s="39"/>
      <c r="E9" s="144" t="s">
        <v>905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108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46" t="s">
        <v>979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28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22</v>
      </c>
      <c r="E14" s="39"/>
      <c r="F14" s="134" t="s">
        <v>23</v>
      </c>
      <c r="G14" s="39"/>
      <c r="H14" s="39"/>
      <c r="I14" s="143" t="s">
        <v>24</v>
      </c>
      <c r="J14" s="147" t="str">
        <f>'Rekapitulace stavby'!AN8</f>
        <v>9. 1. 2023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26</v>
      </c>
      <c r="E16" s="39"/>
      <c r="F16" s="39"/>
      <c r="G16" s="39"/>
      <c r="H16" s="39"/>
      <c r="I16" s="143" t="s">
        <v>27</v>
      </c>
      <c r="J16" s="134" t="s">
        <v>28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">
        <v>29</v>
      </c>
      <c r="F17" s="39"/>
      <c r="G17" s="39"/>
      <c r="H17" s="39"/>
      <c r="I17" s="143" t="s">
        <v>30</v>
      </c>
      <c r="J17" s="134" t="s">
        <v>28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31</v>
      </c>
      <c r="E19" s="39"/>
      <c r="F19" s="39"/>
      <c r="G19" s="39"/>
      <c r="H19" s="39"/>
      <c r="I19" s="143" t="s">
        <v>27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30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33</v>
      </c>
      <c r="E22" s="39"/>
      <c r="F22" s="39"/>
      <c r="G22" s="39"/>
      <c r="H22" s="39"/>
      <c r="I22" s="143" t="s">
        <v>27</v>
      </c>
      <c r="J22" s="134" t="s">
        <v>28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">
        <v>34</v>
      </c>
      <c r="F23" s="39"/>
      <c r="G23" s="39"/>
      <c r="H23" s="39"/>
      <c r="I23" s="143" t="s">
        <v>30</v>
      </c>
      <c r="J23" s="134" t="s">
        <v>28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36</v>
      </c>
      <c r="E25" s="39"/>
      <c r="F25" s="39"/>
      <c r="G25" s="39"/>
      <c r="H25" s="39"/>
      <c r="I25" s="143" t="s">
        <v>27</v>
      </c>
      <c r="J25" s="134" t="s">
        <v>37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43" t="s">
        <v>30</v>
      </c>
      <c r="J26" s="134" t="s">
        <v>28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39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48"/>
      <c r="B29" s="149"/>
      <c r="C29" s="148"/>
      <c r="D29" s="148"/>
      <c r="E29" s="150" t="s">
        <v>28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41</v>
      </c>
      <c r="E32" s="39"/>
      <c r="F32" s="39"/>
      <c r="G32" s="39"/>
      <c r="H32" s="39"/>
      <c r="I32" s="39"/>
      <c r="J32" s="154">
        <f>ROUND(J99,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43</v>
      </c>
      <c r="G34" s="39"/>
      <c r="H34" s="39"/>
      <c r="I34" s="155" t="s">
        <v>42</v>
      </c>
      <c r="J34" s="155" t="s">
        <v>44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45</v>
      </c>
      <c r="E35" s="143" t="s">
        <v>46</v>
      </c>
      <c r="F35" s="157">
        <f>ROUND((SUM(BE99:BE330)),  2)</f>
        <v>0</v>
      </c>
      <c r="G35" s="39"/>
      <c r="H35" s="39"/>
      <c r="I35" s="158">
        <v>0.20999999999999999</v>
      </c>
      <c r="J35" s="157">
        <f>ROUND(((SUM(BE99:BE330))*I35),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47</v>
      </c>
      <c r="F36" s="157">
        <f>ROUND((SUM(BF99:BF330)),  2)</f>
        <v>0</v>
      </c>
      <c r="G36" s="39"/>
      <c r="H36" s="39"/>
      <c r="I36" s="158">
        <v>0.14999999999999999</v>
      </c>
      <c r="J36" s="157">
        <f>ROUND(((SUM(BF99:BF330))*I36),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48</v>
      </c>
      <c r="F37" s="157">
        <f>ROUND((SUM(BG99:BG330)),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49</v>
      </c>
      <c r="F38" s="157">
        <f>ROUND((SUM(BH99:BH330)),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50</v>
      </c>
      <c r="F39" s="157">
        <f>ROUND((SUM(BI99:BI330)),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51</v>
      </c>
      <c r="E41" s="161"/>
      <c r="F41" s="161"/>
      <c r="G41" s="162" t="s">
        <v>52</v>
      </c>
      <c r="H41" s="163" t="s">
        <v>53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110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170" t="str">
        <f>E7</f>
        <v>Senior centrum - Rolnická 24 - terasa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106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905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108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70" t="str">
        <f>E11</f>
        <v>SO 02.NV - Prosklená fasády zimní zahrady, světlík, oprava fasády - nezpůsobilé výdaje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22</v>
      </c>
      <c r="D56" s="41"/>
      <c r="E56" s="41"/>
      <c r="F56" s="28" t="str">
        <f>F14</f>
        <v>Rolnická 24, Opava</v>
      </c>
      <c r="G56" s="41"/>
      <c r="H56" s="41"/>
      <c r="I56" s="33" t="s">
        <v>24</v>
      </c>
      <c r="J56" s="73" t="str">
        <f>IF(J14="","",J14)</f>
        <v>9. 1. 2023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25.65" customHeight="1">
      <c r="A58" s="39"/>
      <c r="B58" s="40"/>
      <c r="C58" s="33" t="s">
        <v>26</v>
      </c>
      <c r="D58" s="41"/>
      <c r="E58" s="41"/>
      <c r="F58" s="28" t="str">
        <f>E17</f>
        <v>Statutární město Opava</v>
      </c>
      <c r="G58" s="41"/>
      <c r="H58" s="41"/>
      <c r="I58" s="33" t="s">
        <v>33</v>
      </c>
      <c r="J58" s="37" t="str">
        <f>E23</f>
        <v>Projekční kancelář INFO Home, Opava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5.65" customHeight="1">
      <c r="A59" s="39"/>
      <c r="B59" s="40"/>
      <c r="C59" s="33" t="s">
        <v>31</v>
      </c>
      <c r="D59" s="41"/>
      <c r="E59" s="41"/>
      <c r="F59" s="28" t="str">
        <f>IF(E20="","",E20)</f>
        <v>Vyplň údaj</v>
      </c>
      <c r="G59" s="41"/>
      <c r="H59" s="41"/>
      <c r="I59" s="33" t="s">
        <v>36</v>
      </c>
      <c r="J59" s="37" t="str">
        <f>E26</f>
        <v>Ing. Alena Chmelová, Opava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111</v>
      </c>
      <c r="D61" s="172"/>
      <c r="E61" s="172"/>
      <c r="F61" s="172"/>
      <c r="G61" s="172"/>
      <c r="H61" s="172"/>
      <c r="I61" s="172"/>
      <c r="J61" s="173" t="s">
        <v>112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73</v>
      </c>
      <c r="D63" s="41"/>
      <c r="E63" s="41"/>
      <c r="F63" s="41"/>
      <c r="G63" s="41"/>
      <c r="H63" s="41"/>
      <c r="I63" s="41"/>
      <c r="J63" s="103">
        <f>J99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113</v>
      </c>
    </row>
    <row r="64" s="9" customFormat="1" ht="24.96" customHeight="1">
      <c r="A64" s="9"/>
      <c r="B64" s="175"/>
      <c r="C64" s="176"/>
      <c r="D64" s="177" t="s">
        <v>114</v>
      </c>
      <c r="E64" s="178"/>
      <c r="F64" s="178"/>
      <c r="G64" s="178"/>
      <c r="H64" s="178"/>
      <c r="I64" s="178"/>
      <c r="J64" s="179">
        <f>J100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1"/>
      <c r="C65" s="126"/>
      <c r="D65" s="182" t="s">
        <v>117</v>
      </c>
      <c r="E65" s="183"/>
      <c r="F65" s="183"/>
      <c r="G65" s="183"/>
      <c r="H65" s="183"/>
      <c r="I65" s="183"/>
      <c r="J65" s="184">
        <f>J101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1"/>
      <c r="C66" s="126"/>
      <c r="D66" s="182" t="s">
        <v>118</v>
      </c>
      <c r="E66" s="183"/>
      <c r="F66" s="183"/>
      <c r="G66" s="183"/>
      <c r="H66" s="183"/>
      <c r="I66" s="183"/>
      <c r="J66" s="184">
        <f>J153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1"/>
      <c r="C67" s="126"/>
      <c r="D67" s="182" t="s">
        <v>119</v>
      </c>
      <c r="E67" s="183"/>
      <c r="F67" s="183"/>
      <c r="G67" s="183"/>
      <c r="H67" s="183"/>
      <c r="I67" s="183"/>
      <c r="J67" s="184">
        <f>J227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1"/>
      <c r="C68" s="126"/>
      <c r="D68" s="182" t="s">
        <v>120</v>
      </c>
      <c r="E68" s="183"/>
      <c r="F68" s="183"/>
      <c r="G68" s="183"/>
      <c r="H68" s="183"/>
      <c r="I68" s="183"/>
      <c r="J68" s="184">
        <f>J243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9" customFormat="1" ht="24.96" customHeight="1">
      <c r="A69" s="9"/>
      <c r="B69" s="175"/>
      <c r="C69" s="176"/>
      <c r="D69" s="177" t="s">
        <v>121</v>
      </c>
      <c r="E69" s="178"/>
      <c r="F69" s="178"/>
      <c r="G69" s="178"/>
      <c r="H69" s="178"/>
      <c r="I69" s="178"/>
      <c r="J69" s="179">
        <f>J246</f>
        <v>0</v>
      </c>
      <c r="K69" s="176"/>
      <c r="L69" s="180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10" customFormat="1" ht="19.92" customHeight="1">
      <c r="A70" s="10"/>
      <c r="B70" s="181"/>
      <c r="C70" s="126"/>
      <c r="D70" s="182" t="s">
        <v>122</v>
      </c>
      <c r="E70" s="183"/>
      <c r="F70" s="183"/>
      <c r="G70" s="183"/>
      <c r="H70" s="183"/>
      <c r="I70" s="183"/>
      <c r="J70" s="184">
        <f>J247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1"/>
      <c r="C71" s="126"/>
      <c r="D71" s="182" t="s">
        <v>126</v>
      </c>
      <c r="E71" s="183"/>
      <c r="F71" s="183"/>
      <c r="G71" s="183"/>
      <c r="H71" s="183"/>
      <c r="I71" s="183"/>
      <c r="J71" s="184">
        <f>J252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81"/>
      <c r="C72" s="126"/>
      <c r="D72" s="182" t="s">
        <v>127</v>
      </c>
      <c r="E72" s="183"/>
      <c r="F72" s="183"/>
      <c r="G72" s="183"/>
      <c r="H72" s="183"/>
      <c r="I72" s="183"/>
      <c r="J72" s="184">
        <f>J261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1"/>
      <c r="C73" s="126"/>
      <c r="D73" s="182" t="s">
        <v>980</v>
      </c>
      <c r="E73" s="183"/>
      <c r="F73" s="183"/>
      <c r="G73" s="183"/>
      <c r="H73" s="183"/>
      <c r="I73" s="183"/>
      <c r="J73" s="184">
        <f>J266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81"/>
      <c r="C74" s="126"/>
      <c r="D74" s="182" t="s">
        <v>128</v>
      </c>
      <c r="E74" s="183"/>
      <c r="F74" s="183"/>
      <c r="G74" s="183"/>
      <c r="H74" s="183"/>
      <c r="I74" s="183"/>
      <c r="J74" s="184">
        <f>J271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81"/>
      <c r="C75" s="126"/>
      <c r="D75" s="182" t="s">
        <v>981</v>
      </c>
      <c r="E75" s="183"/>
      <c r="F75" s="183"/>
      <c r="G75" s="183"/>
      <c r="H75" s="183"/>
      <c r="I75" s="183"/>
      <c r="J75" s="184">
        <f>J287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81"/>
      <c r="C76" s="126"/>
      <c r="D76" s="182" t="s">
        <v>982</v>
      </c>
      <c r="E76" s="183"/>
      <c r="F76" s="183"/>
      <c r="G76" s="183"/>
      <c r="H76" s="183"/>
      <c r="I76" s="183"/>
      <c r="J76" s="184">
        <f>J310</f>
        <v>0</v>
      </c>
      <c r="K76" s="126"/>
      <c r="L76" s="185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9.92" customHeight="1">
      <c r="A77" s="10"/>
      <c r="B77" s="181"/>
      <c r="C77" s="126"/>
      <c r="D77" s="182" t="s">
        <v>983</v>
      </c>
      <c r="E77" s="183"/>
      <c r="F77" s="183"/>
      <c r="G77" s="183"/>
      <c r="H77" s="183"/>
      <c r="I77" s="183"/>
      <c r="J77" s="184">
        <f>J326</f>
        <v>0</v>
      </c>
      <c r="K77" s="126"/>
      <c r="L77" s="185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2" customFormat="1" ht="21.84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60"/>
      <c r="C79" s="61"/>
      <c r="D79" s="61"/>
      <c r="E79" s="61"/>
      <c r="F79" s="61"/>
      <c r="G79" s="61"/>
      <c r="H79" s="61"/>
      <c r="I79" s="61"/>
      <c r="J79" s="61"/>
      <c r="K79" s="6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3" s="2" customFormat="1" ht="6.96" customHeight="1">
      <c r="A83" s="39"/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24.96" customHeight="1">
      <c r="A84" s="39"/>
      <c r="B84" s="40"/>
      <c r="C84" s="24" t="s">
        <v>129</v>
      </c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6.96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16</v>
      </c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170" t="str">
        <f>E7</f>
        <v>Senior centrum - Rolnická 24 - terasa</v>
      </c>
      <c r="F87" s="33"/>
      <c r="G87" s="33"/>
      <c r="H87" s="33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1" customFormat="1" ht="12" customHeight="1">
      <c r="B88" s="22"/>
      <c r="C88" s="33" t="s">
        <v>106</v>
      </c>
      <c r="D88" s="23"/>
      <c r="E88" s="23"/>
      <c r="F88" s="23"/>
      <c r="G88" s="23"/>
      <c r="H88" s="23"/>
      <c r="I88" s="23"/>
      <c r="J88" s="23"/>
      <c r="K88" s="23"/>
      <c r="L88" s="21"/>
    </row>
    <row r="89" s="2" customFormat="1" ht="16.5" customHeight="1">
      <c r="A89" s="39"/>
      <c r="B89" s="40"/>
      <c r="C89" s="41"/>
      <c r="D89" s="41"/>
      <c r="E89" s="170" t="s">
        <v>905</v>
      </c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12" customHeight="1">
      <c r="A90" s="39"/>
      <c r="B90" s="40"/>
      <c r="C90" s="33" t="s">
        <v>108</v>
      </c>
      <c r="D90" s="41"/>
      <c r="E90" s="41"/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6.5" customHeight="1">
      <c r="A91" s="39"/>
      <c r="B91" s="40"/>
      <c r="C91" s="41"/>
      <c r="D91" s="41"/>
      <c r="E91" s="70" t="str">
        <f>E11</f>
        <v>SO 02.NV - Prosklená fasády zimní zahrady, světlík, oprava fasády - nezpůsobilé výdaje</v>
      </c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2" customHeight="1">
      <c r="A93" s="39"/>
      <c r="B93" s="40"/>
      <c r="C93" s="33" t="s">
        <v>22</v>
      </c>
      <c r="D93" s="41"/>
      <c r="E93" s="41"/>
      <c r="F93" s="28" t="str">
        <f>F14</f>
        <v>Rolnická 24, Opava</v>
      </c>
      <c r="G93" s="41"/>
      <c r="H93" s="41"/>
      <c r="I93" s="33" t="s">
        <v>24</v>
      </c>
      <c r="J93" s="73" t="str">
        <f>IF(J14="","",J14)</f>
        <v>9. 1. 2023</v>
      </c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6.96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25.65" customHeight="1">
      <c r="A95" s="39"/>
      <c r="B95" s="40"/>
      <c r="C95" s="33" t="s">
        <v>26</v>
      </c>
      <c r="D95" s="41"/>
      <c r="E95" s="41"/>
      <c r="F95" s="28" t="str">
        <f>E17</f>
        <v>Statutární město Opava</v>
      </c>
      <c r="G95" s="41"/>
      <c r="H95" s="41"/>
      <c r="I95" s="33" t="s">
        <v>33</v>
      </c>
      <c r="J95" s="37" t="str">
        <f>E23</f>
        <v>Projekční kancelář INFO Home, Opava</v>
      </c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5.65" customHeight="1">
      <c r="A96" s="39"/>
      <c r="B96" s="40"/>
      <c r="C96" s="33" t="s">
        <v>31</v>
      </c>
      <c r="D96" s="41"/>
      <c r="E96" s="41"/>
      <c r="F96" s="28" t="str">
        <f>IF(E20="","",E20)</f>
        <v>Vyplň údaj</v>
      </c>
      <c r="G96" s="41"/>
      <c r="H96" s="41"/>
      <c r="I96" s="33" t="s">
        <v>36</v>
      </c>
      <c r="J96" s="37" t="str">
        <f>E26</f>
        <v>Ing. Alena Chmelová, Opava</v>
      </c>
      <c r="K96" s="41"/>
      <c r="L96" s="14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14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="11" customFormat="1" ht="29.28" customHeight="1">
      <c r="A98" s="186"/>
      <c r="B98" s="187"/>
      <c r="C98" s="188" t="s">
        <v>130</v>
      </c>
      <c r="D98" s="189" t="s">
        <v>60</v>
      </c>
      <c r="E98" s="189" t="s">
        <v>56</v>
      </c>
      <c r="F98" s="189" t="s">
        <v>57</v>
      </c>
      <c r="G98" s="189" t="s">
        <v>131</v>
      </c>
      <c r="H98" s="189" t="s">
        <v>132</v>
      </c>
      <c r="I98" s="189" t="s">
        <v>133</v>
      </c>
      <c r="J98" s="189" t="s">
        <v>112</v>
      </c>
      <c r="K98" s="190" t="s">
        <v>134</v>
      </c>
      <c r="L98" s="191"/>
      <c r="M98" s="93" t="s">
        <v>28</v>
      </c>
      <c r="N98" s="94" t="s">
        <v>45</v>
      </c>
      <c r="O98" s="94" t="s">
        <v>135</v>
      </c>
      <c r="P98" s="94" t="s">
        <v>136</v>
      </c>
      <c r="Q98" s="94" t="s">
        <v>137</v>
      </c>
      <c r="R98" s="94" t="s">
        <v>138</v>
      </c>
      <c r="S98" s="94" t="s">
        <v>139</v>
      </c>
      <c r="T98" s="95" t="s">
        <v>140</v>
      </c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</row>
    <row r="99" s="2" customFormat="1" ht="22.8" customHeight="1">
      <c r="A99" s="39"/>
      <c r="B99" s="40"/>
      <c r="C99" s="100" t="s">
        <v>141</v>
      </c>
      <c r="D99" s="41"/>
      <c r="E99" s="41"/>
      <c r="F99" s="41"/>
      <c r="G99" s="41"/>
      <c r="H99" s="41"/>
      <c r="I99" s="41"/>
      <c r="J99" s="192">
        <f>BK99</f>
        <v>0</v>
      </c>
      <c r="K99" s="41"/>
      <c r="L99" s="45"/>
      <c r="M99" s="96"/>
      <c r="N99" s="193"/>
      <c r="O99" s="97"/>
      <c r="P99" s="194">
        <f>P100+P246</f>
        <v>0</v>
      </c>
      <c r="Q99" s="97"/>
      <c r="R99" s="194">
        <f>R100+R246</f>
        <v>6.2285008303000007</v>
      </c>
      <c r="S99" s="97"/>
      <c r="T99" s="195">
        <f>T100+T246</f>
        <v>9.7170040000000011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74</v>
      </c>
      <c r="AU99" s="18" t="s">
        <v>113</v>
      </c>
      <c r="BK99" s="196">
        <f>BK100+BK246</f>
        <v>0</v>
      </c>
    </row>
    <row r="100" s="12" customFormat="1" ht="25.92" customHeight="1">
      <c r="A100" s="12"/>
      <c r="B100" s="197"/>
      <c r="C100" s="198"/>
      <c r="D100" s="199" t="s">
        <v>74</v>
      </c>
      <c r="E100" s="200" t="s">
        <v>142</v>
      </c>
      <c r="F100" s="200" t="s">
        <v>143</v>
      </c>
      <c r="G100" s="198"/>
      <c r="H100" s="198"/>
      <c r="I100" s="201"/>
      <c r="J100" s="202">
        <f>BK100</f>
        <v>0</v>
      </c>
      <c r="K100" s="198"/>
      <c r="L100" s="203"/>
      <c r="M100" s="204"/>
      <c r="N100" s="205"/>
      <c r="O100" s="205"/>
      <c r="P100" s="206">
        <f>P101+P153+P227+P243</f>
        <v>0</v>
      </c>
      <c r="Q100" s="205"/>
      <c r="R100" s="206">
        <f>R101+R153+R227+R243</f>
        <v>5.8947855156000006</v>
      </c>
      <c r="S100" s="205"/>
      <c r="T100" s="207">
        <f>T101+T153+T227+T243</f>
        <v>8.8097600000000007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8" t="s">
        <v>82</v>
      </c>
      <c r="AT100" s="209" t="s">
        <v>74</v>
      </c>
      <c r="AU100" s="209" t="s">
        <v>75</v>
      </c>
      <c r="AY100" s="208" t="s">
        <v>144</v>
      </c>
      <c r="BK100" s="210">
        <f>BK101+BK153+BK227+BK243</f>
        <v>0</v>
      </c>
    </row>
    <row r="101" s="12" customFormat="1" ht="22.8" customHeight="1">
      <c r="A101" s="12"/>
      <c r="B101" s="197"/>
      <c r="C101" s="198"/>
      <c r="D101" s="199" t="s">
        <v>74</v>
      </c>
      <c r="E101" s="211" t="s">
        <v>181</v>
      </c>
      <c r="F101" s="211" t="s">
        <v>240</v>
      </c>
      <c r="G101" s="198"/>
      <c r="H101" s="198"/>
      <c r="I101" s="201"/>
      <c r="J101" s="212">
        <f>BK101</f>
        <v>0</v>
      </c>
      <c r="K101" s="198"/>
      <c r="L101" s="203"/>
      <c r="M101" s="204"/>
      <c r="N101" s="205"/>
      <c r="O101" s="205"/>
      <c r="P101" s="206">
        <f>SUM(P102:P152)</f>
        <v>0</v>
      </c>
      <c r="Q101" s="205"/>
      <c r="R101" s="206">
        <f>SUM(R102:R152)</f>
        <v>5.7667097656000008</v>
      </c>
      <c r="S101" s="205"/>
      <c r="T101" s="207">
        <f>SUM(T102:T152)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8" t="s">
        <v>82</v>
      </c>
      <c r="AT101" s="209" t="s">
        <v>74</v>
      </c>
      <c r="AU101" s="209" t="s">
        <v>82</v>
      </c>
      <c r="AY101" s="208" t="s">
        <v>144</v>
      </c>
      <c r="BK101" s="210">
        <f>SUM(BK102:BK152)</f>
        <v>0</v>
      </c>
    </row>
    <row r="102" s="2" customFormat="1" ht="16.5" customHeight="1">
      <c r="A102" s="39"/>
      <c r="B102" s="40"/>
      <c r="C102" s="213" t="s">
        <v>82</v>
      </c>
      <c r="D102" s="213" t="s">
        <v>146</v>
      </c>
      <c r="E102" s="214" t="s">
        <v>984</v>
      </c>
      <c r="F102" s="215" t="s">
        <v>985</v>
      </c>
      <c r="G102" s="216" t="s">
        <v>232</v>
      </c>
      <c r="H102" s="217">
        <v>157.30000000000001</v>
      </c>
      <c r="I102" s="218"/>
      <c r="J102" s="219">
        <f>ROUND(I102*H102,2)</f>
        <v>0</v>
      </c>
      <c r="K102" s="215" t="s">
        <v>150</v>
      </c>
      <c r="L102" s="45"/>
      <c r="M102" s="220" t="s">
        <v>28</v>
      </c>
      <c r="N102" s="221" t="s">
        <v>47</v>
      </c>
      <c r="O102" s="85"/>
      <c r="P102" s="222">
        <f>O102*H102</f>
        <v>0</v>
      </c>
      <c r="Q102" s="222">
        <v>0.000263</v>
      </c>
      <c r="R102" s="222">
        <f>Q102*H102</f>
        <v>0.041369900000000001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151</v>
      </c>
      <c r="AT102" s="224" t="s">
        <v>146</v>
      </c>
      <c r="AU102" s="224" t="s">
        <v>88</v>
      </c>
      <c r="AY102" s="18" t="s">
        <v>144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88</v>
      </c>
      <c r="BK102" s="225">
        <f>ROUND(I102*H102,2)</f>
        <v>0</v>
      </c>
      <c r="BL102" s="18" t="s">
        <v>151</v>
      </c>
      <c r="BM102" s="224" t="s">
        <v>986</v>
      </c>
    </row>
    <row r="103" s="2" customFormat="1">
      <c r="A103" s="39"/>
      <c r="B103" s="40"/>
      <c r="C103" s="41"/>
      <c r="D103" s="226" t="s">
        <v>153</v>
      </c>
      <c r="E103" s="41"/>
      <c r="F103" s="227" t="s">
        <v>987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153</v>
      </c>
      <c r="AU103" s="18" t="s">
        <v>88</v>
      </c>
    </row>
    <row r="104" s="13" customFormat="1">
      <c r="A104" s="13"/>
      <c r="B104" s="231"/>
      <c r="C104" s="232"/>
      <c r="D104" s="233" t="s">
        <v>155</v>
      </c>
      <c r="E104" s="234" t="s">
        <v>28</v>
      </c>
      <c r="F104" s="235" t="s">
        <v>298</v>
      </c>
      <c r="G104" s="232"/>
      <c r="H104" s="234" t="s">
        <v>28</v>
      </c>
      <c r="I104" s="236"/>
      <c r="J104" s="232"/>
      <c r="K104" s="232"/>
      <c r="L104" s="237"/>
      <c r="M104" s="238"/>
      <c r="N104" s="239"/>
      <c r="O104" s="239"/>
      <c r="P104" s="239"/>
      <c r="Q104" s="239"/>
      <c r="R104" s="239"/>
      <c r="S104" s="239"/>
      <c r="T104" s="24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1" t="s">
        <v>155</v>
      </c>
      <c r="AU104" s="241" t="s">
        <v>88</v>
      </c>
      <c r="AV104" s="13" t="s">
        <v>82</v>
      </c>
      <c r="AW104" s="13" t="s">
        <v>35</v>
      </c>
      <c r="AX104" s="13" t="s">
        <v>75</v>
      </c>
      <c r="AY104" s="241" t="s">
        <v>144</v>
      </c>
    </row>
    <row r="105" s="14" customFormat="1">
      <c r="A105" s="14"/>
      <c r="B105" s="242"/>
      <c r="C105" s="243"/>
      <c r="D105" s="233" t="s">
        <v>155</v>
      </c>
      <c r="E105" s="244" t="s">
        <v>28</v>
      </c>
      <c r="F105" s="245" t="s">
        <v>988</v>
      </c>
      <c r="G105" s="243"/>
      <c r="H105" s="246">
        <v>157.30000000000001</v>
      </c>
      <c r="I105" s="247"/>
      <c r="J105" s="243"/>
      <c r="K105" s="243"/>
      <c r="L105" s="248"/>
      <c r="M105" s="249"/>
      <c r="N105" s="250"/>
      <c r="O105" s="250"/>
      <c r="P105" s="250"/>
      <c r="Q105" s="250"/>
      <c r="R105" s="250"/>
      <c r="S105" s="250"/>
      <c r="T105" s="251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2" t="s">
        <v>155</v>
      </c>
      <c r="AU105" s="252" t="s">
        <v>88</v>
      </c>
      <c r="AV105" s="14" t="s">
        <v>88</v>
      </c>
      <c r="AW105" s="14" t="s">
        <v>35</v>
      </c>
      <c r="AX105" s="14" t="s">
        <v>82</v>
      </c>
      <c r="AY105" s="252" t="s">
        <v>144</v>
      </c>
    </row>
    <row r="106" s="2" customFormat="1" ht="24.15" customHeight="1">
      <c r="A106" s="39"/>
      <c r="B106" s="40"/>
      <c r="C106" s="213" t="s">
        <v>88</v>
      </c>
      <c r="D106" s="213" t="s">
        <v>146</v>
      </c>
      <c r="E106" s="214" t="s">
        <v>989</v>
      </c>
      <c r="F106" s="215" t="s">
        <v>990</v>
      </c>
      <c r="G106" s="216" t="s">
        <v>232</v>
      </c>
      <c r="H106" s="217">
        <v>157.30000000000001</v>
      </c>
      <c r="I106" s="218"/>
      <c r="J106" s="219">
        <f>ROUND(I106*H106,2)</f>
        <v>0</v>
      </c>
      <c r="K106" s="215" t="s">
        <v>150</v>
      </c>
      <c r="L106" s="45"/>
      <c r="M106" s="220" t="s">
        <v>28</v>
      </c>
      <c r="N106" s="221" t="s">
        <v>47</v>
      </c>
      <c r="O106" s="85"/>
      <c r="P106" s="222">
        <f>O106*H106</f>
        <v>0</v>
      </c>
      <c r="Q106" s="222">
        <v>0.014</v>
      </c>
      <c r="R106" s="222">
        <f>Q106*H106</f>
        <v>2.2022000000000004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151</v>
      </c>
      <c r="AT106" s="224" t="s">
        <v>146</v>
      </c>
      <c r="AU106" s="224" t="s">
        <v>88</v>
      </c>
      <c r="AY106" s="18" t="s">
        <v>144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88</v>
      </c>
      <c r="BK106" s="225">
        <f>ROUND(I106*H106,2)</f>
        <v>0</v>
      </c>
      <c r="BL106" s="18" t="s">
        <v>151</v>
      </c>
      <c r="BM106" s="224" t="s">
        <v>991</v>
      </c>
    </row>
    <row r="107" s="2" customFormat="1">
      <c r="A107" s="39"/>
      <c r="B107" s="40"/>
      <c r="C107" s="41"/>
      <c r="D107" s="226" t="s">
        <v>153</v>
      </c>
      <c r="E107" s="41"/>
      <c r="F107" s="227" t="s">
        <v>992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153</v>
      </c>
      <c r="AU107" s="18" t="s">
        <v>88</v>
      </c>
    </row>
    <row r="108" s="13" customFormat="1">
      <c r="A108" s="13"/>
      <c r="B108" s="231"/>
      <c r="C108" s="232"/>
      <c r="D108" s="233" t="s">
        <v>155</v>
      </c>
      <c r="E108" s="234" t="s">
        <v>28</v>
      </c>
      <c r="F108" s="235" t="s">
        <v>298</v>
      </c>
      <c r="G108" s="232"/>
      <c r="H108" s="234" t="s">
        <v>28</v>
      </c>
      <c r="I108" s="236"/>
      <c r="J108" s="232"/>
      <c r="K108" s="232"/>
      <c r="L108" s="237"/>
      <c r="M108" s="238"/>
      <c r="N108" s="239"/>
      <c r="O108" s="239"/>
      <c r="P108" s="239"/>
      <c r="Q108" s="239"/>
      <c r="R108" s="239"/>
      <c r="S108" s="239"/>
      <c r="T108" s="24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1" t="s">
        <v>155</v>
      </c>
      <c r="AU108" s="241" t="s">
        <v>88</v>
      </c>
      <c r="AV108" s="13" t="s">
        <v>82</v>
      </c>
      <c r="AW108" s="13" t="s">
        <v>35</v>
      </c>
      <c r="AX108" s="13" t="s">
        <v>75</v>
      </c>
      <c r="AY108" s="241" t="s">
        <v>144</v>
      </c>
    </row>
    <row r="109" s="14" customFormat="1">
      <c r="A109" s="14"/>
      <c r="B109" s="242"/>
      <c r="C109" s="243"/>
      <c r="D109" s="233" t="s">
        <v>155</v>
      </c>
      <c r="E109" s="244" t="s">
        <v>28</v>
      </c>
      <c r="F109" s="245" t="s">
        <v>993</v>
      </c>
      <c r="G109" s="243"/>
      <c r="H109" s="246">
        <v>36.299999999999997</v>
      </c>
      <c r="I109" s="247"/>
      <c r="J109" s="243"/>
      <c r="K109" s="243"/>
      <c r="L109" s="248"/>
      <c r="M109" s="249"/>
      <c r="N109" s="250"/>
      <c r="O109" s="250"/>
      <c r="P109" s="250"/>
      <c r="Q109" s="250"/>
      <c r="R109" s="250"/>
      <c r="S109" s="250"/>
      <c r="T109" s="251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2" t="s">
        <v>155</v>
      </c>
      <c r="AU109" s="252" t="s">
        <v>88</v>
      </c>
      <c r="AV109" s="14" t="s">
        <v>88</v>
      </c>
      <c r="AW109" s="14" t="s">
        <v>35</v>
      </c>
      <c r="AX109" s="14" t="s">
        <v>75</v>
      </c>
      <c r="AY109" s="252" t="s">
        <v>144</v>
      </c>
    </row>
    <row r="110" s="14" customFormat="1">
      <c r="A110" s="14"/>
      <c r="B110" s="242"/>
      <c r="C110" s="243"/>
      <c r="D110" s="233" t="s">
        <v>155</v>
      </c>
      <c r="E110" s="244" t="s">
        <v>28</v>
      </c>
      <c r="F110" s="245" t="s">
        <v>994</v>
      </c>
      <c r="G110" s="243"/>
      <c r="H110" s="246">
        <v>121</v>
      </c>
      <c r="I110" s="247"/>
      <c r="J110" s="243"/>
      <c r="K110" s="243"/>
      <c r="L110" s="248"/>
      <c r="M110" s="249"/>
      <c r="N110" s="250"/>
      <c r="O110" s="250"/>
      <c r="P110" s="250"/>
      <c r="Q110" s="250"/>
      <c r="R110" s="250"/>
      <c r="S110" s="250"/>
      <c r="T110" s="251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2" t="s">
        <v>155</v>
      </c>
      <c r="AU110" s="252" t="s">
        <v>88</v>
      </c>
      <c r="AV110" s="14" t="s">
        <v>88</v>
      </c>
      <c r="AW110" s="14" t="s">
        <v>35</v>
      </c>
      <c r="AX110" s="14" t="s">
        <v>75</v>
      </c>
      <c r="AY110" s="252" t="s">
        <v>144</v>
      </c>
    </row>
    <row r="111" s="15" customFormat="1">
      <c r="A111" s="15"/>
      <c r="B111" s="263"/>
      <c r="C111" s="264"/>
      <c r="D111" s="233" t="s">
        <v>155</v>
      </c>
      <c r="E111" s="265" t="s">
        <v>28</v>
      </c>
      <c r="F111" s="266" t="s">
        <v>176</v>
      </c>
      <c r="G111" s="264"/>
      <c r="H111" s="267">
        <v>157.30000000000001</v>
      </c>
      <c r="I111" s="268"/>
      <c r="J111" s="264"/>
      <c r="K111" s="264"/>
      <c r="L111" s="269"/>
      <c r="M111" s="270"/>
      <c r="N111" s="271"/>
      <c r="O111" s="271"/>
      <c r="P111" s="271"/>
      <c r="Q111" s="271"/>
      <c r="R111" s="271"/>
      <c r="S111" s="271"/>
      <c r="T111" s="272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73" t="s">
        <v>155</v>
      </c>
      <c r="AU111" s="273" t="s">
        <v>88</v>
      </c>
      <c r="AV111" s="15" t="s">
        <v>151</v>
      </c>
      <c r="AW111" s="15" t="s">
        <v>35</v>
      </c>
      <c r="AX111" s="15" t="s">
        <v>82</v>
      </c>
      <c r="AY111" s="273" t="s">
        <v>144</v>
      </c>
    </row>
    <row r="112" s="2" customFormat="1" ht="16.5" customHeight="1">
      <c r="A112" s="39"/>
      <c r="B112" s="40"/>
      <c r="C112" s="213" t="s">
        <v>165</v>
      </c>
      <c r="D112" s="213" t="s">
        <v>146</v>
      </c>
      <c r="E112" s="214" t="s">
        <v>995</v>
      </c>
      <c r="F112" s="215" t="s">
        <v>996</v>
      </c>
      <c r="G112" s="216" t="s">
        <v>232</v>
      </c>
      <c r="H112" s="217">
        <v>12.32</v>
      </c>
      <c r="I112" s="218"/>
      <c r="J112" s="219">
        <f>ROUND(I112*H112,2)</f>
        <v>0</v>
      </c>
      <c r="K112" s="215" t="s">
        <v>150</v>
      </c>
      <c r="L112" s="45"/>
      <c r="M112" s="220" t="s">
        <v>28</v>
      </c>
      <c r="N112" s="221" t="s">
        <v>47</v>
      </c>
      <c r="O112" s="85"/>
      <c r="P112" s="222">
        <f>O112*H112</f>
        <v>0</v>
      </c>
      <c r="Q112" s="222">
        <v>0.000263</v>
      </c>
      <c r="R112" s="222">
        <f>Q112*H112</f>
        <v>0.0032401600000000002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151</v>
      </c>
      <c r="AT112" s="224" t="s">
        <v>146</v>
      </c>
      <c r="AU112" s="224" t="s">
        <v>88</v>
      </c>
      <c r="AY112" s="18" t="s">
        <v>144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88</v>
      </c>
      <c r="BK112" s="225">
        <f>ROUND(I112*H112,2)</f>
        <v>0</v>
      </c>
      <c r="BL112" s="18" t="s">
        <v>151</v>
      </c>
      <c r="BM112" s="224" t="s">
        <v>997</v>
      </c>
    </row>
    <row r="113" s="2" customFormat="1">
      <c r="A113" s="39"/>
      <c r="B113" s="40"/>
      <c r="C113" s="41"/>
      <c r="D113" s="226" t="s">
        <v>153</v>
      </c>
      <c r="E113" s="41"/>
      <c r="F113" s="227" t="s">
        <v>998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153</v>
      </c>
      <c r="AU113" s="18" t="s">
        <v>88</v>
      </c>
    </row>
    <row r="114" s="2" customFormat="1" ht="24.15" customHeight="1">
      <c r="A114" s="39"/>
      <c r="B114" s="40"/>
      <c r="C114" s="213" t="s">
        <v>151</v>
      </c>
      <c r="D114" s="213" t="s">
        <v>146</v>
      </c>
      <c r="E114" s="214" t="s">
        <v>999</v>
      </c>
      <c r="F114" s="215" t="s">
        <v>1000</v>
      </c>
      <c r="G114" s="216" t="s">
        <v>232</v>
      </c>
      <c r="H114" s="217">
        <v>12.32</v>
      </c>
      <c r="I114" s="218"/>
      <c r="J114" s="219">
        <f>ROUND(I114*H114,2)</f>
        <v>0</v>
      </c>
      <c r="K114" s="215" t="s">
        <v>150</v>
      </c>
      <c r="L114" s="45"/>
      <c r="M114" s="220" t="s">
        <v>28</v>
      </c>
      <c r="N114" s="221" t="s">
        <v>47</v>
      </c>
      <c r="O114" s="85"/>
      <c r="P114" s="222">
        <f>O114*H114</f>
        <v>0</v>
      </c>
      <c r="Q114" s="222">
        <v>0.014</v>
      </c>
      <c r="R114" s="222">
        <f>Q114*H114</f>
        <v>0.17247999999999999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151</v>
      </c>
      <c r="AT114" s="224" t="s">
        <v>146</v>
      </c>
      <c r="AU114" s="224" t="s">
        <v>88</v>
      </c>
      <c r="AY114" s="18" t="s">
        <v>144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88</v>
      </c>
      <c r="BK114" s="225">
        <f>ROUND(I114*H114,2)</f>
        <v>0</v>
      </c>
      <c r="BL114" s="18" t="s">
        <v>151</v>
      </c>
      <c r="BM114" s="224" t="s">
        <v>1001</v>
      </c>
    </row>
    <row r="115" s="2" customFormat="1">
      <c r="A115" s="39"/>
      <c r="B115" s="40"/>
      <c r="C115" s="41"/>
      <c r="D115" s="226" t="s">
        <v>153</v>
      </c>
      <c r="E115" s="41"/>
      <c r="F115" s="227" t="s">
        <v>1002</v>
      </c>
      <c r="G115" s="41"/>
      <c r="H115" s="41"/>
      <c r="I115" s="228"/>
      <c r="J115" s="41"/>
      <c r="K115" s="41"/>
      <c r="L115" s="45"/>
      <c r="M115" s="229"/>
      <c r="N115" s="23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153</v>
      </c>
      <c r="AU115" s="18" t="s">
        <v>88</v>
      </c>
    </row>
    <row r="116" s="13" customFormat="1">
      <c r="A116" s="13"/>
      <c r="B116" s="231"/>
      <c r="C116" s="232"/>
      <c r="D116" s="233" t="s">
        <v>155</v>
      </c>
      <c r="E116" s="234" t="s">
        <v>28</v>
      </c>
      <c r="F116" s="235" t="s">
        <v>721</v>
      </c>
      <c r="G116" s="232"/>
      <c r="H116" s="234" t="s">
        <v>28</v>
      </c>
      <c r="I116" s="236"/>
      <c r="J116" s="232"/>
      <c r="K116" s="232"/>
      <c r="L116" s="237"/>
      <c r="M116" s="238"/>
      <c r="N116" s="239"/>
      <c r="O116" s="239"/>
      <c r="P116" s="239"/>
      <c r="Q116" s="239"/>
      <c r="R116" s="239"/>
      <c r="S116" s="239"/>
      <c r="T116" s="24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1" t="s">
        <v>155</v>
      </c>
      <c r="AU116" s="241" t="s">
        <v>88</v>
      </c>
      <c r="AV116" s="13" t="s">
        <v>82</v>
      </c>
      <c r="AW116" s="13" t="s">
        <v>35</v>
      </c>
      <c r="AX116" s="13" t="s">
        <v>75</v>
      </c>
      <c r="AY116" s="241" t="s">
        <v>144</v>
      </c>
    </row>
    <row r="117" s="14" customFormat="1">
      <c r="A117" s="14"/>
      <c r="B117" s="242"/>
      <c r="C117" s="243"/>
      <c r="D117" s="233" t="s">
        <v>155</v>
      </c>
      <c r="E117" s="244" t="s">
        <v>28</v>
      </c>
      <c r="F117" s="245" t="s">
        <v>1003</v>
      </c>
      <c r="G117" s="243"/>
      <c r="H117" s="246">
        <v>12.32</v>
      </c>
      <c r="I117" s="247"/>
      <c r="J117" s="243"/>
      <c r="K117" s="243"/>
      <c r="L117" s="248"/>
      <c r="M117" s="249"/>
      <c r="N117" s="250"/>
      <c r="O117" s="250"/>
      <c r="P117" s="250"/>
      <c r="Q117" s="250"/>
      <c r="R117" s="250"/>
      <c r="S117" s="250"/>
      <c r="T117" s="251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2" t="s">
        <v>155</v>
      </c>
      <c r="AU117" s="252" t="s">
        <v>88</v>
      </c>
      <c r="AV117" s="14" t="s">
        <v>88</v>
      </c>
      <c r="AW117" s="14" t="s">
        <v>35</v>
      </c>
      <c r="AX117" s="14" t="s">
        <v>82</v>
      </c>
      <c r="AY117" s="252" t="s">
        <v>144</v>
      </c>
    </row>
    <row r="118" s="2" customFormat="1" ht="16.5" customHeight="1">
      <c r="A118" s="39"/>
      <c r="B118" s="40"/>
      <c r="C118" s="213" t="s">
        <v>177</v>
      </c>
      <c r="D118" s="213" t="s">
        <v>146</v>
      </c>
      <c r="E118" s="214" t="s">
        <v>1004</v>
      </c>
      <c r="F118" s="215" t="s">
        <v>1005</v>
      </c>
      <c r="G118" s="216" t="s">
        <v>232</v>
      </c>
      <c r="H118" s="217">
        <v>112.64</v>
      </c>
      <c r="I118" s="218"/>
      <c r="J118" s="219">
        <f>ROUND(I118*H118,2)</f>
        <v>0</v>
      </c>
      <c r="K118" s="215" t="s">
        <v>150</v>
      </c>
      <c r="L118" s="45"/>
      <c r="M118" s="220" t="s">
        <v>28</v>
      </c>
      <c r="N118" s="221" t="s">
        <v>47</v>
      </c>
      <c r="O118" s="85"/>
      <c r="P118" s="222">
        <f>O118*H118</f>
        <v>0</v>
      </c>
      <c r="Q118" s="222">
        <v>0.000263</v>
      </c>
      <c r="R118" s="222">
        <f>Q118*H118</f>
        <v>0.029624319999999999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151</v>
      </c>
      <c r="AT118" s="224" t="s">
        <v>146</v>
      </c>
      <c r="AU118" s="224" t="s">
        <v>88</v>
      </c>
      <c r="AY118" s="18" t="s">
        <v>144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88</v>
      </c>
      <c r="BK118" s="225">
        <f>ROUND(I118*H118,2)</f>
        <v>0</v>
      </c>
      <c r="BL118" s="18" t="s">
        <v>151</v>
      </c>
      <c r="BM118" s="224" t="s">
        <v>1006</v>
      </c>
    </row>
    <row r="119" s="2" customFormat="1">
      <c r="A119" s="39"/>
      <c r="B119" s="40"/>
      <c r="C119" s="41"/>
      <c r="D119" s="226" t="s">
        <v>153</v>
      </c>
      <c r="E119" s="41"/>
      <c r="F119" s="227" t="s">
        <v>1007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153</v>
      </c>
      <c r="AU119" s="18" t="s">
        <v>88</v>
      </c>
    </row>
    <row r="120" s="13" customFormat="1">
      <c r="A120" s="13"/>
      <c r="B120" s="231"/>
      <c r="C120" s="232"/>
      <c r="D120" s="233" t="s">
        <v>155</v>
      </c>
      <c r="E120" s="234" t="s">
        <v>28</v>
      </c>
      <c r="F120" s="235" t="s">
        <v>156</v>
      </c>
      <c r="G120" s="232"/>
      <c r="H120" s="234" t="s">
        <v>28</v>
      </c>
      <c r="I120" s="236"/>
      <c r="J120" s="232"/>
      <c r="K120" s="232"/>
      <c r="L120" s="237"/>
      <c r="M120" s="238"/>
      <c r="N120" s="239"/>
      <c r="O120" s="239"/>
      <c r="P120" s="239"/>
      <c r="Q120" s="239"/>
      <c r="R120" s="239"/>
      <c r="S120" s="239"/>
      <c r="T120" s="24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1" t="s">
        <v>155</v>
      </c>
      <c r="AU120" s="241" t="s">
        <v>88</v>
      </c>
      <c r="AV120" s="13" t="s">
        <v>82</v>
      </c>
      <c r="AW120" s="13" t="s">
        <v>35</v>
      </c>
      <c r="AX120" s="13" t="s">
        <v>75</v>
      </c>
      <c r="AY120" s="241" t="s">
        <v>144</v>
      </c>
    </row>
    <row r="121" s="14" customFormat="1">
      <c r="A121" s="14"/>
      <c r="B121" s="242"/>
      <c r="C121" s="243"/>
      <c r="D121" s="233" t="s">
        <v>155</v>
      </c>
      <c r="E121" s="244" t="s">
        <v>28</v>
      </c>
      <c r="F121" s="245" t="s">
        <v>1008</v>
      </c>
      <c r="G121" s="243"/>
      <c r="H121" s="246">
        <v>88</v>
      </c>
      <c r="I121" s="247"/>
      <c r="J121" s="243"/>
      <c r="K121" s="243"/>
      <c r="L121" s="248"/>
      <c r="M121" s="249"/>
      <c r="N121" s="250"/>
      <c r="O121" s="250"/>
      <c r="P121" s="250"/>
      <c r="Q121" s="250"/>
      <c r="R121" s="250"/>
      <c r="S121" s="250"/>
      <c r="T121" s="251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2" t="s">
        <v>155</v>
      </c>
      <c r="AU121" s="252" t="s">
        <v>88</v>
      </c>
      <c r="AV121" s="14" t="s">
        <v>88</v>
      </c>
      <c r="AW121" s="14" t="s">
        <v>35</v>
      </c>
      <c r="AX121" s="14" t="s">
        <v>75</v>
      </c>
      <c r="AY121" s="252" t="s">
        <v>144</v>
      </c>
    </row>
    <row r="122" s="14" customFormat="1">
      <c r="A122" s="14"/>
      <c r="B122" s="242"/>
      <c r="C122" s="243"/>
      <c r="D122" s="233" t="s">
        <v>155</v>
      </c>
      <c r="E122" s="244" t="s">
        <v>28</v>
      </c>
      <c r="F122" s="245" t="s">
        <v>1009</v>
      </c>
      <c r="G122" s="243"/>
      <c r="H122" s="246">
        <v>24.640000000000001</v>
      </c>
      <c r="I122" s="247"/>
      <c r="J122" s="243"/>
      <c r="K122" s="243"/>
      <c r="L122" s="248"/>
      <c r="M122" s="249"/>
      <c r="N122" s="250"/>
      <c r="O122" s="250"/>
      <c r="P122" s="250"/>
      <c r="Q122" s="250"/>
      <c r="R122" s="250"/>
      <c r="S122" s="250"/>
      <c r="T122" s="251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2" t="s">
        <v>155</v>
      </c>
      <c r="AU122" s="252" t="s">
        <v>88</v>
      </c>
      <c r="AV122" s="14" t="s">
        <v>88</v>
      </c>
      <c r="AW122" s="14" t="s">
        <v>35</v>
      </c>
      <c r="AX122" s="14" t="s">
        <v>75</v>
      </c>
      <c r="AY122" s="252" t="s">
        <v>144</v>
      </c>
    </row>
    <row r="123" s="15" customFormat="1">
      <c r="A123" s="15"/>
      <c r="B123" s="263"/>
      <c r="C123" s="264"/>
      <c r="D123" s="233" t="s">
        <v>155</v>
      </c>
      <c r="E123" s="265" t="s">
        <v>28</v>
      </c>
      <c r="F123" s="266" t="s">
        <v>176</v>
      </c>
      <c r="G123" s="264"/>
      <c r="H123" s="267">
        <v>112.64</v>
      </c>
      <c r="I123" s="268"/>
      <c r="J123" s="264"/>
      <c r="K123" s="264"/>
      <c r="L123" s="269"/>
      <c r="M123" s="270"/>
      <c r="N123" s="271"/>
      <c r="O123" s="271"/>
      <c r="P123" s="271"/>
      <c r="Q123" s="271"/>
      <c r="R123" s="271"/>
      <c r="S123" s="271"/>
      <c r="T123" s="272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73" t="s">
        <v>155</v>
      </c>
      <c r="AU123" s="273" t="s">
        <v>88</v>
      </c>
      <c r="AV123" s="15" t="s">
        <v>151</v>
      </c>
      <c r="AW123" s="15" t="s">
        <v>35</v>
      </c>
      <c r="AX123" s="15" t="s">
        <v>82</v>
      </c>
      <c r="AY123" s="273" t="s">
        <v>144</v>
      </c>
    </row>
    <row r="124" s="2" customFormat="1" ht="16.5" customHeight="1">
      <c r="A124" s="39"/>
      <c r="B124" s="40"/>
      <c r="C124" s="213" t="s">
        <v>181</v>
      </c>
      <c r="D124" s="213" t="s">
        <v>146</v>
      </c>
      <c r="E124" s="214" t="s">
        <v>1010</v>
      </c>
      <c r="F124" s="215" t="s">
        <v>1011</v>
      </c>
      <c r="G124" s="216" t="s">
        <v>232</v>
      </c>
      <c r="H124" s="217">
        <v>20.600000000000001</v>
      </c>
      <c r="I124" s="218"/>
      <c r="J124" s="219">
        <f>ROUND(I124*H124,2)</f>
        <v>0</v>
      </c>
      <c r="K124" s="215" t="s">
        <v>150</v>
      </c>
      <c r="L124" s="45"/>
      <c r="M124" s="220" t="s">
        <v>28</v>
      </c>
      <c r="N124" s="221" t="s">
        <v>47</v>
      </c>
      <c r="O124" s="85"/>
      <c r="P124" s="222">
        <f>O124*H124</f>
        <v>0</v>
      </c>
      <c r="Q124" s="222">
        <v>0.00020000000000000001</v>
      </c>
      <c r="R124" s="222">
        <f>Q124*H124</f>
        <v>0.0041200000000000004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151</v>
      </c>
      <c r="AT124" s="224" t="s">
        <v>146</v>
      </c>
      <c r="AU124" s="224" t="s">
        <v>88</v>
      </c>
      <c r="AY124" s="18" t="s">
        <v>144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88</v>
      </c>
      <c r="BK124" s="225">
        <f>ROUND(I124*H124,2)</f>
        <v>0</v>
      </c>
      <c r="BL124" s="18" t="s">
        <v>151</v>
      </c>
      <c r="BM124" s="224" t="s">
        <v>1012</v>
      </c>
    </row>
    <row r="125" s="2" customFormat="1">
      <c r="A125" s="39"/>
      <c r="B125" s="40"/>
      <c r="C125" s="41"/>
      <c r="D125" s="226" t="s">
        <v>153</v>
      </c>
      <c r="E125" s="41"/>
      <c r="F125" s="227" t="s">
        <v>1013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153</v>
      </c>
      <c r="AU125" s="18" t="s">
        <v>88</v>
      </c>
    </row>
    <row r="126" s="13" customFormat="1">
      <c r="A126" s="13"/>
      <c r="B126" s="231"/>
      <c r="C126" s="232"/>
      <c r="D126" s="233" t="s">
        <v>155</v>
      </c>
      <c r="E126" s="234" t="s">
        <v>28</v>
      </c>
      <c r="F126" s="235" t="s">
        <v>156</v>
      </c>
      <c r="G126" s="232"/>
      <c r="H126" s="234" t="s">
        <v>28</v>
      </c>
      <c r="I126" s="236"/>
      <c r="J126" s="232"/>
      <c r="K126" s="232"/>
      <c r="L126" s="237"/>
      <c r="M126" s="238"/>
      <c r="N126" s="239"/>
      <c r="O126" s="239"/>
      <c r="P126" s="239"/>
      <c r="Q126" s="239"/>
      <c r="R126" s="239"/>
      <c r="S126" s="239"/>
      <c r="T126" s="24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1" t="s">
        <v>155</v>
      </c>
      <c r="AU126" s="241" t="s">
        <v>88</v>
      </c>
      <c r="AV126" s="13" t="s">
        <v>82</v>
      </c>
      <c r="AW126" s="13" t="s">
        <v>35</v>
      </c>
      <c r="AX126" s="13" t="s">
        <v>75</v>
      </c>
      <c r="AY126" s="241" t="s">
        <v>144</v>
      </c>
    </row>
    <row r="127" s="14" customFormat="1">
      <c r="A127" s="14"/>
      <c r="B127" s="242"/>
      <c r="C127" s="243"/>
      <c r="D127" s="233" t="s">
        <v>155</v>
      </c>
      <c r="E127" s="244" t="s">
        <v>28</v>
      </c>
      <c r="F127" s="245" t="s">
        <v>1014</v>
      </c>
      <c r="G127" s="243"/>
      <c r="H127" s="246">
        <v>20.600000000000001</v>
      </c>
      <c r="I127" s="247"/>
      <c r="J127" s="243"/>
      <c r="K127" s="243"/>
      <c r="L127" s="248"/>
      <c r="M127" s="249"/>
      <c r="N127" s="250"/>
      <c r="O127" s="250"/>
      <c r="P127" s="250"/>
      <c r="Q127" s="250"/>
      <c r="R127" s="250"/>
      <c r="S127" s="250"/>
      <c r="T127" s="251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2" t="s">
        <v>155</v>
      </c>
      <c r="AU127" s="252" t="s">
        <v>88</v>
      </c>
      <c r="AV127" s="14" t="s">
        <v>88</v>
      </c>
      <c r="AW127" s="14" t="s">
        <v>35</v>
      </c>
      <c r="AX127" s="14" t="s">
        <v>82</v>
      </c>
      <c r="AY127" s="252" t="s">
        <v>144</v>
      </c>
    </row>
    <row r="128" s="2" customFormat="1" ht="37.8" customHeight="1">
      <c r="A128" s="39"/>
      <c r="B128" s="40"/>
      <c r="C128" s="213" t="s">
        <v>186</v>
      </c>
      <c r="D128" s="213" t="s">
        <v>146</v>
      </c>
      <c r="E128" s="214" t="s">
        <v>1015</v>
      </c>
      <c r="F128" s="215" t="s">
        <v>1016</v>
      </c>
      <c r="G128" s="216" t="s">
        <v>232</v>
      </c>
      <c r="H128" s="217">
        <v>56.32</v>
      </c>
      <c r="I128" s="218"/>
      <c r="J128" s="219">
        <f>ROUND(I128*H128,2)</f>
        <v>0</v>
      </c>
      <c r="K128" s="215" t="s">
        <v>150</v>
      </c>
      <c r="L128" s="45"/>
      <c r="M128" s="220" t="s">
        <v>28</v>
      </c>
      <c r="N128" s="221" t="s">
        <v>47</v>
      </c>
      <c r="O128" s="85"/>
      <c r="P128" s="222">
        <f>O128*H128</f>
        <v>0</v>
      </c>
      <c r="Q128" s="222">
        <v>0.0083540799999999998</v>
      </c>
      <c r="R128" s="222">
        <f>Q128*H128</f>
        <v>0.4705017856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151</v>
      </c>
      <c r="AT128" s="224" t="s">
        <v>146</v>
      </c>
      <c r="AU128" s="224" t="s">
        <v>88</v>
      </c>
      <c r="AY128" s="18" t="s">
        <v>144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88</v>
      </c>
      <c r="BK128" s="225">
        <f>ROUND(I128*H128,2)</f>
        <v>0</v>
      </c>
      <c r="BL128" s="18" t="s">
        <v>151</v>
      </c>
      <c r="BM128" s="224" t="s">
        <v>1017</v>
      </c>
    </row>
    <row r="129" s="2" customFormat="1">
      <c r="A129" s="39"/>
      <c r="B129" s="40"/>
      <c r="C129" s="41"/>
      <c r="D129" s="226" t="s">
        <v>153</v>
      </c>
      <c r="E129" s="41"/>
      <c r="F129" s="227" t="s">
        <v>1018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153</v>
      </c>
      <c r="AU129" s="18" t="s">
        <v>88</v>
      </c>
    </row>
    <row r="130" s="13" customFormat="1">
      <c r="A130" s="13"/>
      <c r="B130" s="231"/>
      <c r="C130" s="232"/>
      <c r="D130" s="233" t="s">
        <v>155</v>
      </c>
      <c r="E130" s="234" t="s">
        <v>28</v>
      </c>
      <c r="F130" s="235" t="s">
        <v>156</v>
      </c>
      <c r="G130" s="232"/>
      <c r="H130" s="234" t="s">
        <v>28</v>
      </c>
      <c r="I130" s="236"/>
      <c r="J130" s="232"/>
      <c r="K130" s="232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155</v>
      </c>
      <c r="AU130" s="241" t="s">
        <v>88</v>
      </c>
      <c r="AV130" s="13" t="s">
        <v>82</v>
      </c>
      <c r="AW130" s="13" t="s">
        <v>35</v>
      </c>
      <c r="AX130" s="13" t="s">
        <v>75</v>
      </c>
      <c r="AY130" s="241" t="s">
        <v>144</v>
      </c>
    </row>
    <row r="131" s="14" customFormat="1">
      <c r="A131" s="14"/>
      <c r="B131" s="242"/>
      <c r="C131" s="243"/>
      <c r="D131" s="233" t="s">
        <v>155</v>
      </c>
      <c r="E131" s="244" t="s">
        <v>28</v>
      </c>
      <c r="F131" s="245" t="s">
        <v>1019</v>
      </c>
      <c r="G131" s="243"/>
      <c r="H131" s="246">
        <v>12.32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155</v>
      </c>
      <c r="AU131" s="252" t="s">
        <v>88</v>
      </c>
      <c r="AV131" s="14" t="s">
        <v>88</v>
      </c>
      <c r="AW131" s="14" t="s">
        <v>35</v>
      </c>
      <c r="AX131" s="14" t="s">
        <v>75</v>
      </c>
      <c r="AY131" s="252" t="s">
        <v>144</v>
      </c>
    </row>
    <row r="132" s="14" customFormat="1">
      <c r="A132" s="14"/>
      <c r="B132" s="242"/>
      <c r="C132" s="243"/>
      <c r="D132" s="233" t="s">
        <v>155</v>
      </c>
      <c r="E132" s="244" t="s">
        <v>28</v>
      </c>
      <c r="F132" s="245" t="s">
        <v>1020</v>
      </c>
      <c r="G132" s="243"/>
      <c r="H132" s="246">
        <v>44</v>
      </c>
      <c r="I132" s="247"/>
      <c r="J132" s="243"/>
      <c r="K132" s="243"/>
      <c r="L132" s="248"/>
      <c r="M132" s="249"/>
      <c r="N132" s="250"/>
      <c r="O132" s="250"/>
      <c r="P132" s="250"/>
      <c r="Q132" s="250"/>
      <c r="R132" s="250"/>
      <c r="S132" s="250"/>
      <c r="T132" s="251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2" t="s">
        <v>155</v>
      </c>
      <c r="AU132" s="252" t="s">
        <v>88</v>
      </c>
      <c r="AV132" s="14" t="s">
        <v>88</v>
      </c>
      <c r="AW132" s="14" t="s">
        <v>35</v>
      </c>
      <c r="AX132" s="14" t="s">
        <v>75</v>
      </c>
      <c r="AY132" s="252" t="s">
        <v>144</v>
      </c>
    </row>
    <row r="133" s="15" customFormat="1">
      <c r="A133" s="15"/>
      <c r="B133" s="263"/>
      <c r="C133" s="264"/>
      <c r="D133" s="233" t="s">
        <v>155</v>
      </c>
      <c r="E133" s="265" t="s">
        <v>28</v>
      </c>
      <c r="F133" s="266" t="s">
        <v>176</v>
      </c>
      <c r="G133" s="264"/>
      <c r="H133" s="267">
        <v>56.32</v>
      </c>
      <c r="I133" s="268"/>
      <c r="J133" s="264"/>
      <c r="K133" s="264"/>
      <c r="L133" s="269"/>
      <c r="M133" s="270"/>
      <c r="N133" s="271"/>
      <c r="O133" s="271"/>
      <c r="P133" s="271"/>
      <c r="Q133" s="271"/>
      <c r="R133" s="271"/>
      <c r="S133" s="271"/>
      <c r="T133" s="272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73" t="s">
        <v>155</v>
      </c>
      <c r="AU133" s="273" t="s">
        <v>88</v>
      </c>
      <c r="AV133" s="15" t="s">
        <v>151</v>
      </c>
      <c r="AW133" s="15" t="s">
        <v>35</v>
      </c>
      <c r="AX133" s="15" t="s">
        <v>82</v>
      </c>
      <c r="AY133" s="273" t="s">
        <v>144</v>
      </c>
    </row>
    <row r="134" s="2" customFormat="1" ht="16.5" customHeight="1">
      <c r="A134" s="39"/>
      <c r="B134" s="40"/>
      <c r="C134" s="253" t="s">
        <v>162</v>
      </c>
      <c r="D134" s="253" t="s">
        <v>158</v>
      </c>
      <c r="E134" s="254" t="s">
        <v>1021</v>
      </c>
      <c r="F134" s="255" t="s">
        <v>1022</v>
      </c>
      <c r="G134" s="256" t="s">
        <v>232</v>
      </c>
      <c r="H134" s="257">
        <v>59.136000000000003</v>
      </c>
      <c r="I134" s="258"/>
      <c r="J134" s="259">
        <f>ROUND(I134*H134,2)</f>
        <v>0</v>
      </c>
      <c r="K134" s="255" t="s">
        <v>150</v>
      </c>
      <c r="L134" s="260"/>
      <c r="M134" s="261" t="s">
        <v>28</v>
      </c>
      <c r="N134" s="262" t="s">
        <v>47</v>
      </c>
      <c r="O134" s="85"/>
      <c r="P134" s="222">
        <f>O134*H134</f>
        <v>0</v>
      </c>
      <c r="Q134" s="222">
        <v>0.00084999999999999995</v>
      </c>
      <c r="R134" s="222">
        <f>Q134*H134</f>
        <v>0.050265600000000001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162</v>
      </c>
      <c r="AT134" s="224" t="s">
        <v>158</v>
      </c>
      <c r="AU134" s="224" t="s">
        <v>88</v>
      </c>
      <c r="AY134" s="18" t="s">
        <v>144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88</v>
      </c>
      <c r="BK134" s="225">
        <f>ROUND(I134*H134,2)</f>
        <v>0</v>
      </c>
      <c r="BL134" s="18" t="s">
        <v>151</v>
      </c>
      <c r="BM134" s="224" t="s">
        <v>1023</v>
      </c>
    </row>
    <row r="135" s="14" customFormat="1">
      <c r="A135" s="14"/>
      <c r="B135" s="242"/>
      <c r="C135" s="243"/>
      <c r="D135" s="233" t="s">
        <v>155</v>
      </c>
      <c r="E135" s="243"/>
      <c r="F135" s="245" t="s">
        <v>1024</v>
      </c>
      <c r="G135" s="243"/>
      <c r="H135" s="246">
        <v>59.136000000000003</v>
      </c>
      <c r="I135" s="247"/>
      <c r="J135" s="243"/>
      <c r="K135" s="243"/>
      <c r="L135" s="248"/>
      <c r="M135" s="249"/>
      <c r="N135" s="250"/>
      <c r="O135" s="250"/>
      <c r="P135" s="250"/>
      <c r="Q135" s="250"/>
      <c r="R135" s="250"/>
      <c r="S135" s="250"/>
      <c r="T135" s="251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2" t="s">
        <v>155</v>
      </c>
      <c r="AU135" s="252" t="s">
        <v>88</v>
      </c>
      <c r="AV135" s="14" t="s">
        <v>88</v>
      </c>
      <c r="AW135" s="14" t="s">
        <v>4</v>
      </c>
      <c r="AX135" s="14" t="s">
        <v>82</v>
      </c>
      <c r="AY135" s="252" t="s">
        <v>144</v>
      </c>
    </row>
    <row r="136" s="2" customFormat="1" ht="24.15" customHeight="1">
      <c r="A136" s="39"/>
      <c r="B136" s="40"/>
      <c r="C136" s="213" t="s">
        <v>193</v>
      </c>
      <c r="D136" s="213" t="s">
        <v>146</v>
      </c>
      <c r="E136" s="214" t="s">
        <v>1025</v>
      </c>
      <c r="F136" s="215" t="s">
        <v>1026</v>
      </c>
      <c r="G136" s="216" t="s">
        <v>232</v>
      </c>
      <c r="H136" s="217">
        <v>56.32</v>
      </c>
      <c r="I136" s="218"/>
      <c r="J136" s="219">
        <f>ROUND(I136*H136,2)</f>
        <v>0</v>
      </c>
      <c r="K136" s="215" t="s">
        <v>28</v>
      </c>
      <c r="L136" s="45"/>
      <c r="M136" s="220" t="s">
        <v>28</v>
      </c>
      <c r="N136" s="221" t="s">
        <v>47</v>
      </c>
      <c r="O136" s="85"/>
      <c r="P136" s="222">
        <f>O136*H136</f>
        <v>0</v>
      </c>
      <c r="Q136" s="222">
        <v>0.014</v>
      </c>
      <c r="R136" s="222">
        <f>Q136*H136</f>
        <v>0.78848000000000007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151</v>
      </c>
      <c r="AT136" s="224" t="s">
        <v>146</v>
      </c>
      <c r="AU136" s="224" t="s">
        <v>88</v>
      </c>
      <c r="AY136" s="18" t="s">
        <v>144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88</v>
      </c>
      <c r="BK136" s="225">
        <f>ROUND(I136*H136,2)</f>
        <v>0</v>
      </c>
      <c r="BL136" s="18" t="s">
        <v>151</v>
      </c>
      <c r="BM136" s="224" t="s">
        <v>1027</v>
      </c>
    </row>
    <row r="137" s="13" customFormat="1">
      <c r="A137" s="13"/>
      <c r="B137" s="231"/>
      <c r="C137" s="232"/>
      <c r="D137" s="233" t="s">
        <v>155</v>
      </c>
      <c r="E137" s="234" t="s">
        <v>28</v>
      </c>
      <c r="F137" s="235" t="s">
        <v>156</v>
      </c>
      <c r="G137" s="232"/>
      <c r="H137" s="234" t="s">
        <v>28</v>
      </c>
      <c r="I137" s="236"/>
      <c r="J137" s="232"/>
      <c r="K137" s="232"/>
      <c r="L137" s="237"/>
      <c r="M137" s="238"/>
      <c r="N137" s="239"/>
      <c r="O137" s="239"/>
      <c r="P137" s="239"/>
      <c r="Q137" s="239"/>
      <c r="R137" s="239"/>
      <c r="S137" s="239"/>
      <c r="T137" s="24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1" t="s">
        <v>155</v>
      </c>
      <c r="AU137" s="241" t="s">
        <v>88</v>
      </c>
      <c r="AV137" s="13" t="s">
        <v>82</v>
      </c>
      <c r="AW137" s="13" t="s">
        <v>35</v>
      </c>
      <c r="AX137" s="13" t="s">
        <v>75</v>
      </c>
      <c r="AY137" s="241" t="s">
        <v>144</v>
      </c>
    </row>
    <row r="138" s="14" customFormat="1">
      <c r="A138" s="14"/>
      <c r="B138" s="242"/>
      <c r="C138" s="243"/>
      <c r="D138" s="233" t="s">
        <v>155</v>
      </c>
      <c r="E138" s="244" t="s">
        <v>28</v>
      </c>
      <c r="F138" s="245" t="s">
        <v>1020</v>
      </c>
      <c r="G138" s="243"/>
      <c r="H138" s="246">
        <v>44</v>
      </c>
      <c r="I138" s="247"/>
      <c r="J138" s="243"/>
      <c r="K138" s="243"/>
      <c r="L138" s="248"/>
      <c r="M138" s="249"/>
      <c r="N138" s="250"/>
      <c r="O138" s="250"/>
      <c r="P138" s="250"/>
      <c r="Q138" s="250"/>
      <c r="R138" s="250"/>
      <c r="S138" s="250"/>
      <c r="T138" s="25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2" t="s">
        <v>155</v>
      </c>
      <c r="AU138" s="252" t="s">
        <v>88</v>
      </c>
      <c r="AV138" s="14" t="s">
        <v>88</v>
      </c>
      <c r="AW138" s="14" t="s">
        <v>35</v>
      </c>
      <c r="AX138" s="14" t="s">
        <v>75</v>
      </c>
      <c r="AY138" s="252" t="s">
        <v>144</v>
      </c>
    </row>
    <row r="139" s="14" customFormat="1">
      <c r="A139" s="14"/>
      <c r="B139" s="242"/>
      <c r="C139" s="243"/>
      <c r="D139" s="233" t="s">
        <v>155</v>
      </c>
      <c r="E139" s="244" t="s">
        <v>28</v>
      </c>
      <c r="F139" s="245" t="s">
        <v>1028</v>
      </c>
      <c r="G139" s="243"/>
      <c r="H139" s="246">
        <v>12.32</v>
      </c>
      <c r="I139" s="247"/>
      <c r="J139" s="243"/>
      <c r="K139" s="243"/>
      <c r="L139" s="248"/>
      <c r="M139" s="249"/>
      <c r="N139" s="250"/>
      <c r="O139" s="250"/>
      <c r="P139" s="250"/>
      <c r="Q139" s="250"/>
      <c r="R139" s="250"/>
      <c r="S139" s="250"/>
      <c r="T139" s="25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2" t="s">
        <v>155</v>
      </c>
      <c r="AU139" s="252" t="s">
        <v>88</v>
      </c>
      <c r="AV139" s="14" t="s">
        <v>88</v>
      </c>
      <c r="AW139" s="14" t="s">
        <v>35</v>
      </c>
      <c r="AX139" s="14" t="s">
        <v>75</v>
      </c>
      <c r="AY139" s="252" t="s">
        <v>144</v>
      </c>
    </row>
    <row r="140" s="15" customFormat="1">
      <c r="A140" s="15"/>
      <c r="B140" s="263"/>
      <c r="C140" s="264"/>
      <c r="D140" s="233" t="s">
        <v>155</v>
      </c>
      <c r="E140" s="265" t="s">
        <v>28</v>
      </c>
      <c r="F140" s="266" t="s">
        <v>176</v>
      </c>
      <c r="G140" s="264"/>
      <c r="H140" s="267">
        <v>56.32</v>
      </c>
      <c r="I140" s="268"/>
      <c r="J140" s="264"/>
      <c r="K140" s="264"/>
      <c r="L140" s="269"/>
      <c r="M140" s="270"/>
      <c r="N140" s="271"/>
      <c r="O140" s="271"/>
      <c r="P140" s="271"/>
      <c r="Q140" s="271"/>
      <c r="R140" s="271"/>
      <c r="S140" s="271"/>
      <c r="T140" s="272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73" t="s">
        <v>155</v>
      </c>
      <c r="AU140" s="273" t="s">
        <v>88</v>
      </c>
      <c r="AV140" s="15" t="s">
        <v>151</v>
      </c>
      <c r="AW140" s="15" t="s">
        <v>35</v>
      </c>
      <c r="AX140" s="15" t="s">
        <v>82</v>
      </c>
      <c r="AY140" s="273" t="s">
        <v>144</v>
      </c>
    </row>
    <row r="141" s="2" customFormat="1" ht="24.15" customHeight="1">
      <c r="A141" s="39"/>
      <c r="B141" s="40"/>
      <c r="C141" s="213" t="s">
        <v>200</v>
      </c>
      <c r="D141" s="213" t="s">
        <v>146</v>
      </c>
      <c r="E141" s="214" t="s">
        <v>1029</v>
      </c>
      <c r="F141" s="215" t="s">
        <v>1030</v>
      </c>
      <c r="G141" s="216" t="s">
        <v>232</v>
      </c>
      <c r="H141" s="217">
        <v>44</v>
      </c>
      <c r="I141" s="218"/>
      <c r="J141" s="219">
        <f>ROUND(I141*H141,2)</f>
        <v>0</v>
      </c>
      <c r="K141" s="215" t="s">
        <v>150</v>
      </c>
      <c r="L141" s="45"/>
      <c r="M141" s="220" t="s">
        <v>28</v>
      </c>
      <c r="N141" s="221" t="s">
        <v>47</v>
      </c>
      <c r="O141" s="85"/>
      <c r="P141" s="222">
        <f>O141*H141</f>
        <v>0</v>
      </c>
      <c r="Q141" s="222">
        <v>0.024</v>
      </c>
      <c r="R141" s="222">
        <f>Q141*H141</f>
        <v>1.0560000000000001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151</v>
      </c>
      <c r="AT141" s="224" t="s">
        <v>146</v>
      </c>
      <c r="AU141" s="224" t="s">
        <v>88</v>
      </c>
      <c r="AY141" s="18" t="s">
        <v>144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88</v>
      </c>
      <c r="BK141" s="225">
        <f>ROUND(I141*H141,2)</f>
        <v>0</v>
      </c>
      <c r="BL141" s="18" t="s">
        <v>151</v>
      </c>
      <c r="BM141" s="224" t="s">
        <v>1031</v>
      </c>
    </row>
    <row r="142" s="2" customFormat="1">
      <c r="A142" s="39"/>
      <c r="B142" s="40"/>
      <c r="C142" s="41"/>
      <c r="D142" s="226" t="s">
        <v>153</v>
      </c>
      <c r="E142" s="41"/>
      <c r="F142" s="227" t="s">
        <v>1032</v>
      </c>
      <c r="G142" s="41"/>
      <c r="H142" s="41"/>
      <c r="I142" s="228"/>
      <c r="J142" s="41"/>
      <c r="K142" s="41"/>
      <c r="L142" s="45"/>
      <c r="M142" s="229"/>
      <c r="N142" s="230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153</v>
      </c>
      <c r="AU142" s="18" t="s">
        <v>88</v>
      </c>
    </row>
    <row r="143" s="13" customFormat="1">
      <c r="A143" s="13"/>
      <c r="B143" s="231"/>
      <c r="C143" s="232"/>
      <c r="D143" s="233" t="s">
        <v>155</v>
      </c>
      <c r="E143" s="234" t="s">
        <v>28</v>
      </c>
      <c r="F143" s="235" t="s">
        <v>156</v>
      </c>
      <c r="G143" s="232"/>
      <c r="H143" s="234" t="s">
        <v>28</v>
      </c>
      <c r="I143" s="236"/>
      <c r="J143" s="232"/>
      <c r="K143" s="232"/>
      <c r="L143" s="237"/>
      <c r="M143" s="238"/>
      <c r="N143" s="239"/>
      <c r="O143" s="239"/>
      <c r="P143" s="239"/>
      <c r="Q143" s="239"/>
      <c r="R143" s="239"/>
      <c r="S143" s="239"/>
      <c r="T143" s="24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1" t="s">
        <v>155</v>
      </c>
      <c r="AU143" s="241" t="s">
        <v>88</v>
      </c>
      <c r="AV143" s="13" t="s">
        <v>82</v>
      </c>
      <c r="AW143" s="13" t="s">
        <v>35</v>
      </c>
      <c r="AX143" s="13" t="s">
        <v>75</v>
      </c>
      <c r="AY143" s="241" t="s">
        <v>144</v>
      </c>
    </row>
    <row r="144" s="14" customFormat="1">
      <c r="A144" s="14"/>
      <c r="B144" s="242"/>
      <c r="C144" s="243"/>
      <c r="D144" s="233" t="s">
        <v>155</v>
      </c>
      <c r="E144" s="244" t="s">
        <v>28</v>
      </c>
      <c r="F144" s="245" t="s">
        <v>1033</v>
      </c>
      <c r="G144" s="243"/>
      <c r="H144" s="246">
        <v>44</v>
      </c>
      <c r="I144" s="247"/>
      <c r="J144" s="243"/>
      <c r="K144" s="243"/>
      <c r="L144" s="248"/>
      <c r="M144" s="249"/>
      <c r="N144" s="250"/>
      <c r="O144" s="250"/>
      <c r="P144" s="250"/>
      <c r="Q144" s="250"/>
      <c r="R144" s="250"/>
      <c r="S144" s="250"/>
      <c r="T144" s="25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2" t="s">
        <v>155</v>
      </c>
      <c r="AU144" s="252" t="s">
        <v>88</v>
      </c>
      <c r="AV144" s="14" t="s">
        <v>88</v>
      </c>
      <c r="AW144" s="14" t="s">
        <v>35</v>
      </c>
      <c r="AX144" s="14" t="s">
        <v>82</v>
      </c>
      <c r="AY144" s="252" t="s">
        <v>144</v>
      </c>
    </row>
    <row r="145" s="2" customFormat="1" ht="24.15" customHeight="1">
      <c r="A145" s="39"/>
      <c r="B145" s="40"/>
      <c r="C145" s="213" t="s">
        <v>207</v>
      </c>
      <c r="D145" s="213" t="s">
        <v>146</v>
      </c>
      <c r="E145" s="214" t="s">
        <v>1034</v>
      </c>
      <c r="F145" s="215" t="s">
        <v>1035</v>
      </c>
      <c r="G145" s="216" t="s">
        <v>232</v>
      </c>
      <c r="H145" s="217">
        <v>20</v>
      </c>
      <c r="I145" s="218"/>
      <c r="J145" s="219">
        <f>ROUND(I145*H145,2)</f>
        <v>0</v>
      </c>
      <c r="K145" s="215" t="s">
        <v>150</v>
      </c>
      <c r="L145" s="45"/>
      <c r="M145" s="220" t="s">
        <v>28</v>
      </c>
      <c r="N145" s="221" t="s">
        <v>47</v>
      </c>
      <c r="O145" s="85"/>
      <c r="P145" s="222">
        <f>O145*H145</f>
        <v>0</v>
      </c>
      <c r="Q145" s="222">
        <v>0.04394</v>
      </c>
      <c r="R145" s="222">
        <f>Q145*H145</f>
        <v>0.87880000000000003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151</v>
      </c>
      <c r="AT145" s="224" t="s">
        <v>146</v>
      </c>
      <c r="AU145" s="224" t="s">
        <v>88</v>
      </c>
      <c r="AY145" s="18" t="s">
        <v>144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88</v>
      </c>
      <c r="BK145" s="225">
        <f>ROUND(I145*H145,2)</f>
        <v>0</v>
      </c>
      <c r="BL145" s="18" t="s">
        <v>151</v>
      </c>
      <c r="BM145" s="224" t="s">
        <v>1036</v>
      </c>
    </row>
    <row r="146" s="2" customFormat="1">
      <c r="A146" s="39"/>
      <c r="B146" s="40"/>
      <c r="C146" s="41"/>
      <c r="D146" s="226" t="s">
        <v>153</v>
      </c>
      <c r="E146" s="41"/>
      <c r="F146" s="227" t="s">
        <v>1037</v>
      </c>
      <c r="G146" s="41"/>
      <c r="H146" s="41"/>
      <c r="I146" s="228"/>
      <c r="J146" s="41"/>
      <c r="K146" s="41"/>
      <c r="L146" s="45"/>
      <c r="M146" s="229"/>
      <c r="N146" s="230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153</v>
      </c>
      <c r="AU146" s="18" t="s">
        <v>88</v>
      </c>
    </row>
    <row r="147" s="13" customFormat="1">
      <c r="A147" s="13"/>
      <c r="B147" s="231"/>
      <c r="C147" s="232"/>
      <c r="D147" s="233" t="s">
        <v>155</v>
      </c>
      <c r="E147" s="234" t="s">
        <v>28</v>
      </c>
      <c r="F147" s="235" t="s">
        <v>156</v>
      </c>
      <c r="G147" s="232"/>
      <c r="H147" s="234" t="s">
        <v>28</v>
      </c>
      <c r="I147" s="236"/>
      <c r="J147" s="232"/>
      <c r="K147" s="232"/>
      <c r="L147" s="237"/>
      <c r="M147" s="238"/>
      <c r="N147" s="239"/>
      <c r="O147" s="239"/>
      <c r="P147" s="239"/>
      <c r="Q147" s="239"/>
      <c r="R147" s="239"/>
      <c r="S147" s="239"/>
      <c r="T147" s="24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1" t="s">
        <v>155</v>
      </c>
      <c r="AU147" s="241" t="s">
        <v>88</v>
      </c>
      <c r="AV147" s="13" t="s">
        <v>82</v>
      </c>
      <c r="AW147" s="13" t="s">
        <v>35</v>
      </c>
      <c r="AX147" s="13" t="s">
        <v>75</v>
      </c>
      <c r="AY147" s="241" t="s">
        <v>144</v>
      </c>
    </row>
    <row r="148" s="14" customFormat="1">
      <c r="A148" s="14"/>
      <c r="B148" s="242"/>
      <c r="C148" s="243"/>
      <c r="D148" s="233" t="s">
        <v>155</v>
      </c>
      <c r="E148" s="244" t="s">
        <v>28</v>
      </c>
      <c r="F148" s="245" t="s">
        <v>1038</v>
      </c>
      <c r="G148" s="243"/>
      <c r="H148" s="246">
        <v>20</v>
      </c>
      <c r="I148" s="247"/>
      <c r="J148" s="243"/>
      <c r="K148" s="243"/>
      <c r="L148" s="248"/>
      <c r="M148" s="249"/>
      <c r="N148" s="250"/>
      <c r="O148" s="250"/>
      <c r="P148" s="250"/>
      <c r="Q148" s="250"/>
      <c r="R148" s="250"/>
      <c r="S148" s="250"/>
      <c r="T148" s="25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2" t="s">
        <v>155</v>
      </c>
      <c r="AU148" s="252" t="s">
        <v>88</v>
      </c>
      <c r="AV148" s="14" t="s">
        <v>88</v>
      </c>
      <c r="AW148" s="14" t="s">
        <v>35</v>
      </c>
      <c r="AX148" s="14" t="s">
        <v>82</v>
      </c>
      <c r="AY148" s="252" t="s">
        <v>144</v>
      </c>
    </row>
    <row r="149" s="2" customFormat="1" ht="24.15" customHeight="1">
      <c r="A149" s="39"/>
      <c r="B149" s="40"/>
      <c r="C149" s="213" t="s">
        <v>21</v>
      </c>
      <c r="D149" s="213" t="s">
        <v>146</v>
      </c>
      <c r="E149" s="214" t="s">
        <v>1039</v>
      </c>
      <c r="F149" s="215" t="s">
        <v>1040</v>
      </c>
      <c r="G149" s="216" t="s">
        <v>232</v>
      </c>
      <c r="H149" s="217">
        <v>20.600000000000001</v>
      </c>
      <c r="I149" s="218"/>
      <c r="J149" s="219">
        <f>ROUND(I149*H149,2)</f>
        <v>0</v>
      </c>
      <c r="K149" s="215" t="s">
        <v>150</v>
      </c>
      <c r="L149" s="45"/>
      <c r="M149" s="220" t="s">
        <v>28</v>
      </c>
      <c r="N149" s="221" t="s">
        <v>47</v>
      </c>
      <c r="O149" s="85"/>
      <c r="P149" s="222">
        <f>O149*H149</f>
        <v>0</v>
      </c>
      <c r="Q149" s="222">
        <v>0.0033800000000000002</v>
      </c>
      <c r="R149" s="222">
        <f>Q149*H149</f>
        <v>0.069628000000000009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151</v>
      </c>
      <c r="AT149" s="224" t="s">
        <v>146</v>
      </c>
      <c r="AU149" s="224" t="s">
        <v>88</v>
      </c>
      <c r="AY149" s="18" t="s">
        <v>144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88</v>
      </c>
      <c r="BK149" s="225">
        <f>ROUND(I149*H149,2)</f>
        <v>0</v>
      </c>
      <c r="BL149" s="18" t="s">
        <v>151</v>
      </c>
      <c r="BM149" s="224" t="s">
        <v>1041</v>
      </c>
    </row>
    <row r="150" s="2" customFormat="1">
      <c r="A150" s="39"/>
      <c r="B150" s="40"/>
      <c r="C150" s="41"/>
      <c r="D150" s="226" t="s">
        <v>153</v>
      </c>
      <c r="E150" s="41"/>
      <c r="F150" s="227" t="s">
        <v>1042</v>
      </c>
      <c r="G150" s="41"/>
      <c r="H150" s="41"/>
      <c r="I150" s="228"/>
      <c r="J150" s="41"/>
      <c r="K150" s="41"/>
      <c r="L150" s="45"/>
      <c r="M150" s="229"/>
      <c r="N150" s="230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153</v>
      </c>
      <c r="AU150" s="18" t="s">
        <v>88</v>
      </c>
    </row>
    <row r="151" s="13" customFormat="1">
      <c r="A151" s="13"/>
      <c r="B151" s="231"/>
      <c r="C151" s="232"/>
      <c r="D151" s="233" t="s">
        <v>155</v>
      </c>
      <c r="E151" s="234" t="s">
        <v>28</v>
      </c>
      <c r="F151" s="235" t="s">
        <v>156</v>
      </c>
      <c r="G151" s="232"/>
      <c r="H151" s="234" t="s">
        <v>28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4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1" t="s">
        <v>155</v>
      </c>
      <c r="AU151" s="241" t="s">
        <v>88</v>
      </c>
      <c r="AV151" s="13" t="s">
        <v>82</v>
      </c>
      <c r="AW151" s="13" t="s">
        <v>35</v>
      </c>
      <c r="AX151" s="13" t="s">
        <v>75</v>
      </c>
      <c r="AY151" s="241" t="s">
        <v>144</v>
      </c>
    </row>
    <row r="152" s="14" customFormat="1">
      <c r="A152" s="14"/>
      <c r="B152" s="242"/>
      <c r="C152" s="243"/>
      <c r="D152" s="233" t="s">
        <v>155</v>
      </c>
      <c r="E152" s="244" t="s">
        <v>28</v>
      </c>
      <c r="F152" s="245" t="s">
        <v>1014</v>
      </c>
      <c r="G152" s="243"/>
      <c r="H152" s="246">
        <v>20.600000000000001</v>
      </c>
      <c r="I152" s="247"/>
      <c r="J152" s="243"/>
      <c r="K152" s="243"/>
      <c r="L152" s="248"/>
      <c r="M152" s="249"/>
      <c r="N152" s="250"/>
      <c r="O152" s="250"/>
      <c r="P152" s="250"/>
      <c r="Q152" s="250"/>
      <c r="R152" s="250"/>
      <c r="S152" s="250"/>
      <c r="T152" s="25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2" t="s">
        <v>155</v>
      </c>
      <c r="AU152" s="252" t="s">
        <v>88</v>
      </c>
      <c r="AV152" s="14" t="s">
        <v>88</v>
      </c>
      <c r="AW152" s="14" t="s">
        <v>35</v>
      </c>
      <c r="AX152" s="14" t="s">
        <v>82</v>
      </c>
      <c r="AY152" s="252" t="s">
        <v>144</v>
      </c>
    </row>
    <row r="153" s="12" customFormat="1" ht="22.8" customHeight="1">
      <c r="A153" s="12"/>
      <c r="B153" s="197"/>
      <c r="C153" s="198"/>
      <c r="D153" s="199" t="s">
        <v>74</v>
      </c>
      <c r="E153" s="211" t="s">
        <v>193</v>
      </c>
      <c r="F153" s="211" t="s">
        <v>260</v>
      </c>
      <c r="G153" s="198"/>
      <c r="H153" s="198"/>
      <c r="I153" s="201"/>
      <c r="J153" s="212">
        <f>BK153</f>
        <v>0</v>
      </c>
      <c r="K153" s="198"/>
      <c r="L153" s="203"/>
      <c r="M153" s="204"/>
      <c r="N153" s="205"/>
      <c r="O153" s="205"/>
      <c r="P153" s="206">
        <f>SUM(P154:P226)</f>
        <v>0</v>
      </c>
      <c r="Q153" s="205"/>
      <c r="R153" s="206">
        <f>SUM(R154:R226)</f>
        <v>0.12807575000000002</v>
      </c>
      <c r="S153" s="205"/>
      <c r="T153" s="207">
        <f>SUM(T154:T226)</f>
        <v>8.8097600000000007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8" t="s">
        <v>82</v>
      </c>
      <c r="AT153" s="209" t="s">
        <v>74</v>
      </c>
      <c r="AU153" s="209" t="s">
        <v>82</v>
      </c>
      <c r="AY153" s="208" t="s">
        <v>144</v>
      </c>
      <c r="BK153" s="210">
        <f>SUM(BK154:BK226)</f>
        <v>0</v>
      </c>
    </row>
    <row r="154" s="2" customFormat="1" ht="24.15" customHeight="1">
      <c r="A154" s="39"/>
      <c r="B154" s="40"/>
      <c r="C154" s="213" t="s">
        <v>217</v>
      </c>
      <c r="D154" s="213" t="s">
        <v>146</v>
      </c>
      <c r="E154" s="214" t="s">
        <v>1043</v>
      </c>
      <c r="F154" s="215" t="s">
        <v>1044</v>
      </c>
      <c r="G154" s="216" t="s">
        <v>149</v>
      </c>
      <c r="H154" s="217">
        <v>2</v>
      </c>
      <c r="I154" s="218"/>
      <c r="J154" s="219">
        <f>ROUND(I154*H154,2)</f>
        <v>0</v>
      </c>
      <c r="K154" s="215" t="s">
        <v>150</v>
      </c>
      <c r="L154" s="45"/>
      <c r="M154" s="220" t="s">
        <v>28</v>
      </c>
      <c r="N154" s="221" t="s">
        <v>47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151</v>
      </c>
      <c r="AT154" s="224" t="s">
        <v>146</v>
      </c>
      <c r="AU154" s="224" t="s">
        <v>88</v>
      </c>
      <c r="AY154" s="18" t="s">
        <v>144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88</v>
      </c>
      <c r="BK154" s="225">
        <f>ROUND(I154*H154,2)</f>
        <v>0</v>
      </c>
      <c r="BL154" s="18" t="s">
        <v>151</v>
      </c>
      <c r="BM154" s="224" t="s">
        <v>1045</v>
      </c>
    </row>
    <row r="155" s="2" customFormat="1">
      <c r="A155" s="39"/>
      <c r="B155" s="40"/>
      <c r="C155" s="41"/>
      <c r="D155" s="226" t="s">
        <v>153</v>
      </c>
      <c r="E155" s="41"/>
      <c r="F155" s="227" t="s">
        <v>1046</v>
      </c>
      <c r="G155" s="41"/>
      <c r="H155" s="41"/>
      <c r="I155" s="228"/>
      <c r="J155" s="41"/>
      <c r="K155" s="41"/>
      <c r="L155" s="45"/>
      <c r="M155" s="229"/>
      <c r="N155" s="23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153</v>
      </c>
      <c r="AU155" s="18" t="s">
        <v>88</v>
      </c>
    </row>
    <row r="156" s="13" customFormat="1">
      <c r="A156" s="13"/>
      <c r="B156" s="231"/>
      <c r="C156" s="232"/>
      <c r="D156" s="233" t="s">
        <v>155</v>
      </c>
      <c r="E156" s="234" t="s">
        <v>28</v>
      </c>
      <c r="F156" s="235" t="s">
        <v>298</v>
      </c>
      <c r="G156" s="232"/>
      <c r="H156" s="234" t="s">
        <v>28</v>
      </c>
      <c r="I156" s="236"/>
      <c r="J156" s="232"/>
      <c r="K156" s="232"/>
      <c r="L156" s="237"/>
      <c r="M156" s="238"/>
      <c r="N156" s="239"/>
      <c r="O156" s="239"/>
      <c r="P156" s="239"/>
      <c r="Q156" s="239"/>
      <c r="R156" s="239"/>
      <c r="S156" s="239"/>
      <c r="T156" s="24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1" t="s">
        <v>155</v>
      </c>
      <c r="AU156" s="241" t="s">
        <v>88</v>
      </c>
      <c r="AV156" s="13" t="s">
        <v>82</v>
      </c>
      <c r="AW156" s="13" t="s">
        <v>35</v>
      </c>
      <c r="AX156" s="13" t="s">
        <v>75</v>
      </c>
      <c r="AY156" s="241" t="s">
        <v>144</v>
      </c>
    </row>
    <row r="157" s="14" customFormat="1">
      <c r="A157" s="14"/>
      <c r="B157" s="242"/>
      <c r="C157" s="243"/>
      <c r="D157" s="233" t="s">
        <v>155</v>
      </c>
      <c r="E157" s="244" t="s">
        <v>28</v>
      </c>
      <c r="F157" s="245" t="s">
        <v>1047</v>
      </c>
      <c r="G157" s="243"/>
      <c r="H157" s="246">
        <v>2</v>
      </c>
      <c r="I157" s="247"/>
      <c r="J157" s="243"/>
      <c r="K157" s="243"/>
      <c r="L157" s="248"/>
      <c r="M157" s="249"/>
      <c r="N157" s="250"/>
      <c r="O157" s="250"/>
      <c r="P157" s="250"/>
      <c r="Q157" s="250"/>
      <c r="R157" s="250"/>
      <c r="S157" s="250"/>
      <c r="T157" s="25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2" t="s">
        <v>155</v>
      </c>
      <c r="AU157" s="252" t="s">
        <v>88</v>
      </c>
      <c r="AV157" s="14" t="s">
        <v>88</v>
      </c>
      <c r="AW157" s="14" t="s">
        <v>35</v>
      </c>
      <c r="AX157" s="14" t="s">
        <v>82</v>
      </c>
      <c r="AY157" s="252" t="s">
        <v>144</v>
      </c>
    </row>
    <row r="158" s="2" customFormat="1" ht="24.15" customHeight="1">
      <c r="A158" s="39"/>
      <c r="B158" s="40"/>
      <c r="C158" s="213" t="s">
        <v>223</v>
      </c>
      <c r="D158" s="213" t="s">
        <v>146</v>
      </c>
      <c r="E158" s="214" t="s">
        <v>1048</v>
      </c>
      <c r="F158" s="215" t="s">
        <v>1049</v>
      </c>
      <c r="G158" s="216" t="s">
        <v>149</v>
      </c>
      <c r="H158" s="217">
        <v>4</v>
      </c>
      <c r="I158" s="218"/>
      <c r="J158" s="219">
        <f>ROUND(I158*H158,2)</f>
        <v>0</v>
      </c>
      <c r="K158" s="215" t="s">
        <v>150</v>
      </c>
      <c r="L158" s="45"/>
      <c r="M158" s="220" t="s">
        <v>28</v>
      </c>
      <c r="N158" s="221" t="s">
        <v>47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151</v>
      </c>
      <c r="AT158" s="224" t="s">
        <v>146</v>
      </c>
      <c r="AU158" s="224" t="s">
        <v>88</v>
      </c>
      <c r="AY158" s="18" t="s">
        <v>144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88</v>
      </c>
      <c r="BK158" s="225">
        <f>ROUND(I158*H158,2)</f>
        <v>0</v>
      </c>
      <c r="BL158" s="18" t="s">
        <v>151</v>
      </c>
      <c r="BM158" s="224" t="s">
        <v>1050</v>
      </c>
    </row>
    <row r="159" s="2" customFormat="1">
      <c r="A159" s="39"/>
      <c r="B159" s="40"/>
      <c r="C159" s="41"/>
      <c r="D159" s="226" t="s">
        <v>153</v>
      </c>
      <c r="E159" s="41"/>
      <c r="F159" s="227" t="s">
        <v>1051</v>
      </c>
      <c r="G159" s="41"/>
      <c r="H159" s="41"/>
      <c r="I159" s="228"/>
      <c r="J159" s="41"/>
      <c r="K159" s="41"/>
      <c r="L159" s="45"/>
      <c r="M159" s="229"/>
      <c r="N159" s="230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153</v>
      </c>
      <c r="AU159" s="18" t="s">
        <v>88</v>
      </c>
    </row>
    <row r="160" s="13" customFormat="1">
      <c r="A160" s="13"/>
      <c r="B160" s="231"/>
      <c r="C160" s="232"/>
      <c r="D160" s="233" t="s">
        <v>155</v>
      </c>
      <c r="E160" s="234" t="s">
        <v>28</v>
      </c>
      <c r="F160" s="235" t="s">
        <v>1052</v>
      </c>
      <c r="G160" s="232"/>
      <c r="H160" s="234" t="s">
        <v>28</v>
      </c>
      <c r="I160" s="236"/>
      <c r="J160" s="232"/>
      <c r="K160" s="232"/>
      <c r="L160" s="237"/>
      <c r="M160" s="238"/>
      <c r="N160" s="239"/>
      <c r="O160" s="239"/>
      <c r="P160" s="239"/>
      <c r="Q160" s="239"/>
      <c r="R160" s="239"/>
      <c r="S160" s="239"/>
      <c r="T160" s="24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1" t="s">
        <v>155</v>
      </c>
      <c r="AU160" s="241" t="s">
        <v>88</v>
      </c>
      <c r="AV160" s="13" t="s">
        <v>82</v>
      </c>
      <c r="AW160" s="13" t="s">
        <v>35</v>
      </c>
      <c r="AX160" s="13" t="s">
        <v>75</v>
      </c>
      <c r="AY160" s="241" t="s">
        <v>144</v>
      </c>
    </row>
    <row r="161" s="14" customFormat="1">
      <c r="A161" s="14"/>
      <c r="B161" s="242"/>
      <c r="C161" s="243"/>
      <c r="D161" s="233" t="s">
        <v>155</v>
      </c>
      <c r="E161" s="244" t="s">
        <v>28</v>
      </c>
      <c r="F161" s="245" t="s">
        <v>1053</v>
      </c>
      <c r="G161" s="243"/>
      <c r="H161" s="246">
        <v>4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2" t="s">
        <v>155</v>
      </c>
      <c r="AU161" s="252" t="s">
        <v>88</v>
      </c>
      <c r="AV161" s="14" t="s">
        <v>88</v>
      </c>
      <c r="AW161" s="14" t="s">
        <v>35</v>
      </c>
      <c r="AX161" s="14" t="s">
        <v>82</v>
      </c>
      <c r="AY161" s="252" t="s">
        <v>144</v>
      </c>
    </row>
    <row r="162" s="2" customFormat="1" ht="24.15" customHeight="1">
      <c r="A162" s="39"/>
      <c r="B162" s="40"/>
      <c r="C162" s="213" t="s">
        <v>8</v>
      </c>
      <c r="D162" s="213" t="s">
        <v>146</v>
      </c>
      <c r="E162" s="214" t="s">
        <v>1054</v>
      </c>
      <c r="F162" s="215" t="s">
        <v>1055</v>
      </c>
      <c r="G162" s="216" t="s">
        <v>149</v>
      </c>
      <c r="H162" s="217">
        <v>60</v>
      </c>
      <c r="I162" s="218"/>
      <c r="J162" s="219">
        <f>ROUND(I162*H162,2)</f>
        <v>0</v>
      </c>
      <c r="K162" s="215" t="s">
        <v>150</v>
      </c>
      <c r="L162" s="45"/>
      <c r="M162" s="220" t="s">
        <v>28</v>
      </c>
      <c r="N162" s="221" t="s">
        <v>47</v>
      </c>
      <c r="O162" s="85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151</v>
      </c>
      <c r="AT162" s="224" t="s">
        <v>146</v>
      </c>
      <c r="AU162" s="224" t="s">
        <v>88</v>
      </c>
      <c r="AY162" s="18" t="s">
        <v>144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88</v>
      </c>
      <c r="BK162" s="225">
        <f>ROUND(I162*H162,2)</f>
        <v>0</v>
      </c>
      <c r="BL162" s="18" t="s">
        <v>151</v>
      </c>
      <c r="BM162" s="224" t="s">
        <v>1056</v>
      </c>
    </row>
    <row r="163" s="2" customFormat="1">
      <c r="A163" s="39"/>
      <c r="B163" s="40"/>
      <c r="C163" s="41"/>
      <c r="D163" s="226" t="s">
        <v>153</v>
      </c>
      <c r="E163" s="41"/>
      <c r="F163" s="227" t="s">
        <v>1057</v>
      </c>
      <c r="G163" s="41"/>
      <c r="H163" s="41"/>
      <c r="I163" s="228"/>
      <c r="J163" s="41"/>
      <c r="K163" s="41"/>
      <c r="L163" s="45"/>
      <c r="M163" s="229"/>
      <c r="N163" s="23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153</v>
      </c>
      <c r="AU163" s="18" t="s">
        <v>88</v>
      </c>
    </row>
    <row r="164" s="13" customFormat="1">
      <c r="A164" s="13"/>
      <c r="B164" s="231"/>
      <c r="C164" s="232"/>
      <c r="D164" s="233" t="s">
        <v>155</v>
      </c>
      <c r="E164" s="234" t="s">
        <v>28</v>
      </c>
      <c r="F164" s="235" t="s">
        <v>298</v>
      </c>
      <c r="G164" s="232"/>
      <c r="H164" s="234" t="s">
        <v>28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155</v>
      </c>
      <c r="AU164" s="241" t="s">
        <v>88</v>
      </c>
      <c r="AV164" s="13" t="s">
        <v>82</v>
      </c>
      <c r="AW164" s="13" t="s">
        <v>35</v>
      </c>
      <c r="AX164" s="13" t="s">
        <v>75</v>
      </c>
      <c r="AY164" s="241" t="s">
        <v>144</v>
      </c>
    </row>
    <row r="165" s="14" customFormat="1">
      <c r="A165" s="14"/>
      <c r="B165" s="242"/>
      <c r="C165" s="243"/>
      <c r="D165" s="233" t="s">
        <v>155</v>
      </c>
      <c r="E165" s="244" t="s">
        <v>28</v>
      </c>
      <c r="F165" s="245" t="s">
        <v>1058</v>
      </c>
      <c r="G165" s="243"/>
      <c r="H165" s="246">
        <v>60</v>
      </c>
      <c r="I165" s="247"/>
      <c r="J165" s="243"/>
      <c r="K165" s="243"/>
      <c r="L165" s="248"/>
      <c r="M165" s="249"/>
      <c r="N165" s="250"/>
      <c r="O165" s="250"/>
      <c r="P165" s="250"/>
      <c r="Q165" s="250"/>
      <c r="R165" s="250"/>
      <c r="S165" s="250"/>
      <c r="T165" s="251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2" t="s">
        <v>155</v>
      </c>
      <c r="AU165" s="252" t="s">
        <v>88</v>
      </c>
      <c r="AV165" s="14" t="s">
        <v>88</v>
      </c>
      <c r="AW165" s="14" t="s">
        <v>35</v>
      </c>
      <c r="AX165" s="14" t="s">
        <v>82</v>
      </c>
      <c r="AY165" s="252" t="s">
        <v>144</v>
      </c>
    </row>
    <row r="166" s="2" customFormat="1" ht="24.15" customHeight="1">
      <c r="A166" s="39"/>
      <c r="B166" s="40"/>
      <c r="C166" s="213" t="s">
        <v>220</v>
      </c>
      <c r="D166" s="213" t="s">
        <v>146</v>
      </c>
      <c r="E166" s="214" t="s">
        <v>1059</v>
      </c>
      <c r="F166" s="215" t="s">
        <v>1060</v>
      </c>
      <c r="G166" s="216" t="s">
        <v>149</v>
      </c>
      <c r="H166" s="217">
        <v>54</v>
      </c>
      <c r="I166" s="218"/>
      <c r="J166" s="219">
        <f>ROUND(I166*H166,2)</f>
        <v>0</v>
      </c>
      <c r="K166" s="215" t="s">
        <v>150</v>
      </c>
      <c r="L166" s="45"/>
      <c r="M166" s="220" t="s">
        <v>28</v>
      </c>
      <c r="N166" s="221" t="s">
        <v>47</v>
      </c>
      <c r="O166" s="85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151</v>
      </c>
      <c r="AT166" s="224" t="s">
        <v>146</v>
      </c>
      <c r="AU166" s="224" t="s">
        <v>88</v>
      </c>
      <c r="AY166" s="18" t="s">
        <v>144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88</v>
      </c>
      <c r="BK166" s="225">
        <f>ROUND(I166*H166,2)</f>
        <v>0</v>
      </c>
      <c r="BL166" s="18" t="s">
        <v>151</v>
      </c>
      <c r="BM166" s="224" t="s">
        <v>1061</v>
      </c>
    </row>
    <row r="167" s="2" customFormat="1">
      <c r="A167" s="39"/>
      <c r="B167" s="40"/>
      <c r="C167" s="41"/>
      <c r="D167" s="226" t="s">
        <v>153</v>
      </c>
      <c r="E167" s="41"/>
      <c r="F167" s="227" t="s">
        <v>1062</v>
      </c>
      <c r="G167" s="41"/>
      <c r="H167" s="41"/>
      <c r="I167" s="228"/>
      <c r="J167" s="41"/>
      <c r="K167" s="41"/>
      <c r="L167" s="45"/>
      <c r="M167" s="229"/>
      <c r="N167" s="230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153</v>
      </c>
      <c r="AU167" s="18" t="s">
        <v>88</v>
      </c>
    </row>
    <row r="168" s="13" customFormat="1">
      <c r="A168" s="13"/>
      <c r="B168" s="231"/>
      <c r="C168" s="232"/>
      <c r="D168" s="233" t="s">
        <v>155</v>
      </c>
      <c r="E168" s="234" t="s">
        <v>28</v>
      </c>
      <c r="F168" s="235" t="s">
        <v>1052</v>
      </c>
      <c r="G168" s="232"/>
      <c r="H168" s="234" t="s">
        <v>28</v>
      </c>
      <c r="I168" s="236"/>
      <c r="J168" s="232"/>
      <c r="K168" s="232"/>
      <c r="L168" s="237"/>
      <c r="M168" s="238"/>
      <c r="N168" s="239"/>
      <c r="O168" s="239"/>
      <c r="P168" s="239"/>
      <c r="Q168" s="239"/>
      <c r="R168" s="239"/>
      <c r="S168" s="239"/>
      <c r="T168" s="24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1" t="s">
        <v>155</v>
      </c>
      <c r="AU168" s="241" t="s">
        <v>88</v>
      </c>
      <c r="AV168" s="13" t="s">
        <v>82</v>
      </c>
      <c r="AW168" s="13" t="s">
        <v>35</v>
      </c>
      <c r="AX168" s="13" t="s">
        <v>75</v>
      </c>
      <c r="AY168" s="241" t="s">
        <v>144</v>
      </c>
    </row>
    <row r="169" s="14" customFormat="1">
      <c r="A169" s="14"/>
      <c r="B169" s="242"/>
      <c r="C169" s="243"/>
      <c r="D169" s="233" t="s">
        <v>155</v>
      </c>
      <c r="E169" s="244" t="s">
        <v>28</v>
      </c>
      <c r="F169" s="245" t="s">
        <v>1063</v>
      </c>
      <c r="G169" s="243"/>
      <c r="H169" s="246">
        <v>54</v>
      </c>
      <c r="I169" s="247"/>
      <c r="J169" s="243"/>
      <c r="K169" s="243"/>
      <c r="L169" s="248"/>
      <c r="M169" s="249"/>
      <c r="N169" s="250"/>
      <c r="O169" s="250"/>
      <c r="P169" s="250"/>
      <c r="Q169" s="250"/>
      <c r="R169" s="250"/>
      <c r="S169" s="250"/>
      <c r="T169" s="251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2" t="s">
        <v>155</v>
      </c>
      <c r="AU169" s="252" t="s">
        <v>88</v>
      </c>
      <c r="AV169" s="14" t="s">
        <v>88</v>
      </c>
      <c r="AW169" s="14" t="s">
        <v>35</v>
      </c>
      <c r="AX169" s="14" t="s">
        <v>82</v>
      </c>
      <c r="AY169" s="252" t="s">
        <v>144</v>
      </c>
    </row>
    <row r="170" s="2" customFormat="1" ht="24.15" customHeight="1">
      <c r="A170" s="39"/>
      <c r="B170" s="40"/>
      <c r="C170" s="213" t="s">
        <v>241</v>
      </c>
      <c r="D170" s="213" t="s">
        <v>146</v>
      </c>
      <c r="E170" s="214" t="s">
        <v>1064</v>
      </c>
      <c r="F170" s="215" t="s">
        <v>1065</v>
      </c>
      <c r="G170" s="216" t="s">
        <v>149</v>
      </c>
      <c r="H170" s="217">
        <v>2</v>
      </c>
      <c r="I170" s="218"/>
      <c r="J170" s="219">
        <f>ROUND(I170*H170,2)</f>
        <v>0</v>
      </c>
      <c r="K170" s="215" t="s">
        <v>150</v>
      </c>
      <c r="L170" s="45"/>
      <c r="M170" s="220" t="s">
        <v>28</v>
      </c>
      <c r="N170" s="221" t="s">
        <v>47</v>
      </c>
      <c r="O170" s="85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151</v>
      </c>
      <c r="AT170" s="224" t="s">
        <v>146</v>
      </c>
      <c r="AU170" s="224" t="s">
        <v>88</v>
      </c>
      <c r="AY170" s="18" t="s">
        <v>144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88</v>
      </c>
      <c r="BK170" s="225">
        <f>ROUND(I170*H170,2)</f>
        <v>0</v>
      </c>
      <c r="BL170" s="18" t="s">
        <v>151</v>
      </c>
      <c r="BM170" s="224" t="s">
        <v>1066</v>
      </c>
    </row>
    <row r="171" s="2" customFormat="1">
      <c r="A171" s="39"/>
      <c r="B171" s="40"/>
      <c r="C171" s="41"/>
      <c r="D171" s="226" t="s">
        <v>153</v>
      </c>
      <c r="E171" s="41"/>
      <c r="F171" s="227" t="s">
        <v>1067</v>
      </c>
      <c r="G171" s="41"/>
      <c r="H171" s="41"/>
      <c r="I171" s="228"/>
      <c r="J171" s="41"/>
      <c r="K171" s="41"/>
      <c r="L171" s="45"/>
      <c r="M171" s="229"/>
      <c r="N171" s="230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153</v>
      </c>
      <c r="AU171" s="18" t="s">
        <v>88</v>
      </c>
    </row>
    <row r="172" s="2" customFormat="1" ht="24.15" customHeight="1">
      <c r="A172" s="39"/>
      <c r="B172" s="40"/>
      <c r="C172" s="213" t="s">
        <v>247</v>
      </c>
      <c r="D172" s="213" t="s">
        <v>146</v>
      </c>
      <c r="E172" s="214" t="s">
        <v>1068</v>
      </c>
      <c r="F172" s="215" t="s">
        <v>1069</v>
      </c>
      <c r="G172" s="216" t="s">
        <v>149</v>
      </c>
      <c r="H172" s="217">
        <v>4</v>
      </c>
      <c r="I172" s="218"/>
      <c r="J172" s="219">
        <f>ROUND(I172*H172,2)</f>
        <v>0</v>
      </c>
      <c r="K172" s="215" t="s">
        <v>150</v>
      </c>
      <c r="L172" s="45"/>
      <c r="M172" s="220" t="s">
        <v>28</v>
      </c>
      <c r="N172" s="221" t="s">
        <v>47</v>
      </c>
      <c r="O172" s="85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151</v>
      </c>
      <c r="AT172" s="224" t="s">
        <v>146</v>
      </c>
      <c r="AU172" s="224" t="s">
        <v>88</v>
      </c>
      <c r="AY172" s="18" t="s">
        <v>144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88</v>
      </c>
      <c r="BK172" s="225">
        <f>ROUND(I172*H172,2)</f>
        <v>0</v>
      </c>
      <c r="BL172" s="18" t="s">
        <v>151</v>
      </c>
      <c r="BM172" s="224" t="s">
        <v>1070</v>
      </c>
    </row>
    <row r="173" s="2" customFormat="1">
      <c r="A173" s="39"/>
      <c r="B173" s="40"/>
      <c r="C173" s="41"/>
      <c r="D173" s="226" t="s">
        <v>153</v>
      </c>
      <c r="E173" s="41"/>
      <c r="F173" s="227" t="s">
        <v>1071</v>
      </c>
      <c r="G173" s="41"/>
      <c r="H173" s="41"/>
      <c r="I173" s="228"/>
      <c r="J173" s="41"/>
      <c r="K173" s="41"/>
      <c r="L173" s="45"/>
      <c r="M173" s="229"/>
      <c r="N173" s="230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153</v>
      </c>
      <c r="AU173" s="18" t="s">
        <v>88</v>
      </c>
    </row>
    <row r="174" s="2" customFormat="1" ht="24.15" customHeight="1">
      <c r="A174" s="39"/>
      <c r="B174" s="40"/>
      <c r="C174" s="213" t="s">
        <v>252</v>
      </c>
      <c r="D174" s="213" t="s">
        <v>146</v>
      </c>
      <c r="E174" s="214" t="s">
        <v>1072</v>
      </c>
      <c r="F174" s="215" t="s">
        <v>1073</v>
      </c>
      <c r="G174" s="216" t="s">
        <v>232</v>
      </c>
      <c r="H174" s="217">
        <v>151</v>
      </c>
      <c r="I174" s="218"/>
      <c r="J174" s="219">
        <f>ROUND(I174*H174,2)</f>
        <v>0</v>
      </c>
      <c r="K174" s="215" t="s">
        <v>150</v>
      </c>
      <c r="L174" s="45"/>
      <c r="M174" s="220" t="s">
        <v>28</v>
      </c>
      <c r="N174" s="221" t="s">
        <v>47</v>
      </c>
      <c r="O174" s="85"/>
      <c r="P174" s="222">
        <f>O174*H174</f>
        <v>0</v>
      </c>
      <c r="Q174" s="222">
        <v>3.4999999999999997E-05</v>
      </c>
      <c r="R174" s="222">
        <f>Q174*H174</f>
        <v>0.0052849999999999998</v>
      </c>
      <c r="S174" s="222">
        <v>0</v>
      </c>
      <c r="T174" s="22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4" t="s">
        <v>151</v>
      </c>
      <c r="AT174" s="224" t="s">
        <v>146</v>
      </c>
      <c r="AU174" s="224" t="s">
        <v>88</v>
      </c>
      <c r="AY174" s="18" t="s">
        <v>144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88</v>
      </c>
      <c r="BK174" s="225">
        <f>ROUND(I174*H174,2)</f>
        <v>0</v>
      </c>
      <c r="BL174" s="18" t="s">
        <v>151</v>
      </c>
      <c r="BM174" s="224" t="s">
        <v>1074</v>
      </c>
    </row>
    <row r="175" s="2" customFormat="1">
      <c r="A175" s="39"/>
      <c r="B175" s="40"/>
      <c r="C175" s="41"/>
      <c r="D175" s="226" t="s">
        <v>153</v>
      </c>
      <c r="E175" s="41"/>
      <c r="F175" s="227" t="s">
        <v>1075</v>
      </c>
      <c r="G175" s="41"/>
      <c r="H175" s="41"/>
      <c r="I175" s="228"/>
      <c r="J175" s="41"/>
      <c r="K175" s="41"/>
      <c r="L175" s="45"/>
      <c r="M175" s="229"/>
      <c r="N175" s="230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153</v>
      </c>
      <c r="AU175" s="18" t="s">
        <v>88</v>
      </c>
    </row>
    <row r="176" s="13" customFormat="1">
      <c r="A176" s="13"/>
      <c r="B176" s="231"/>
      <c r="C176" s="232"/>
      <c r="D176" s="233" t="s">
        <v>155</v>
      </c>
      <c r="E176" s="234" t="s">
        <v>28</v>
      </c>
      <c r="F176" s="235" t="s">
        <v>1052</v>
      </c>
      <c r="G176" s="232"/>
      <c r="H176" s="234" t="s">
        <v>28</v>
      </c>
      <c r="I176" s="236"/>
      <c r="J176" s="232"/>
      <c r="K176" s="232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155</v>
      </c>
      <c r="AU176" s="241" t="s">
        <v>88</v>
      </c>
      <c r="AV176" s="13" t="s">
        <v>82</v>
      </c>
      <c r="AW176" s="13" t="s">
        <v>35</v>
      </c>
      <c r="AX176" s="13" t="s">
        <v>75</v>
      </c>
      <c r="AY176" s="241" t="s">
        <v>144</v>
      </c>
    </row>
    <row r="177" s="14" customFormat="1">
      <c r="A177" s="14"/>
      <c r="B177" s="242"/>
      <c r="C177" s="243"/>
      <c r="D177" s="233" t="s">
        <v>155</v>
      </c>
      <c r="E177" s="244" t="s">
        <v>28</v>
      </c>
      <c r="F177" s="245" t="s">
        <v>1076</v>
      </c>
      <c r="G177" s="243"/>
      <c r="H177" s="246">
        <v>121</v>
      </c>
      <c r="I177" s="247"/>
      <c r="J177" s="243"/>
      <c r="K177" s="243"/>
      <c r="L177" s="248"/>
      <c r="M177" s="249"/>
      <c r="N177" s="250"/>
      <c r="O177" s="250"/>
      <c r="P177" s="250"/>
      <c r="Q177" s="250"/>
      <c r="R177" s="250"/>
      <c r="S177" s="250"/>
      <c r="T177" s="251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2" t="s">
        <v>155</v>
      </c>
      <c r="AU177" s="252" t="s">
        <v>88</v>
      </c>
      <c r="AV177" s="14" t="s">
        <v>88</v>
      </c>
      <c r="AW177" s="14" t="s">
        <v>35</v>
      </c>
      <c r="AX177" s="14" t="s">
        <v>75</v>
      </c>
      <c r="AY177" s="252" t="s">
        <v>144</v>
      </c>
    </row>
    <row r="178" s="14" customFormat="1">
      <c r="A178" s="14"/>
      <c r="B178" s="242"/>
      <c r="C178" s="243"/>
      <c r="D178" s="233" t="s">
        <v>155</v>
      </c>
      <c r="E178" s="244" t="s">
        <v>28</v>
      </c>
      <c r="F178" s="245" t="s">
        <v>1077</v>
      </c>
      <c r="G178" s="243"/>
      <c r="H178" s="246">
        <v>30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155</v>
      </c>
      <c r="AU178" s="252" t="s">
        <v>88</v>
      </c>
      <c r="AV178" s="14" t="s">
        <v>88</v>
      </c>
      <c r="AW178" s="14" t="s">
        <v>35</v>
      </c>
      <c r="AX178" s="14" t="s">
        <v>75</v>
      </c>
      <c r="AY178" s="252" t="s">
        <v>144</v>
      </c>
    </row>
    <row r="179" s="15" customFormat="1">
      <c r="A179" s="15"/>
      <c r="B179" s="263"/>
      <c r="C179" s="264"/>
      <c r="D179" s="233" t="s">
        <v>155</v>
      </c>
      <c r="E179" s="265" t="s">
        <v>28</v>
      </c>
      <c r="F179" s="266" t="s">
        <v>176</v>
      </c>
      <c r="G179" s="264"/>
      <c r="H179" s="267">
        <v>151</v>
      </c>
      <c r="I179" s="268"/>
      <c r="J179" s="264"/>
      <c r="K179" s="264"/>
      <c r="L179" s="269"/>
      <c r="M179" s="270"/>
      <c r="N179" s="271"/>
      <c r="O179" s="271"/>
      <c r="P179" s="271"/>
      <c r="Q179" s="271"/>
      <c r="R179" s="271"/>
      <c r="S179" s="271"/>
      <c r="T179" s="272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73" t="s">
        <v>155</v>
      </c>
      <c r="AU179" s="273" t="s">
        <v>88</v>
      </c>
      <c r="AV179" s="15" t="s">
        <v>151</v>
      </c>
      <c r="AW179" s="15" t="s">
        <v>35</v>
      </c>
      <c r="AX179" s="15" t="s">
        <v>82</v>
      </c>
      <c r="AY179" s="273" t="s">
        <v>144</v>
      </c>
    </row>
    <row r="180" s="2" customFormat="1" ht="24.15" customHeight="1">
      <c r="A180" s="39"/>
      <c r="B180" s="40"/>
      <c r="C180" s="213" t="s">
        <v>261</v>
      </c>
      <c r="D180" s="213" t="s">
        <v>146</v>
      </c>
      <c r="E180" s="214" t="s">
        <v>1078</v>
      </c>
      <c r="F180" s="215" t="s">
        <v>1079</v>
      </c>
      <c r="G180" s="216" t="s">
        <v>232</v>
      </c>
      <c r="H180" s="217">
        <v>113.24</v>
      </c>
      <c r="I180" s="218"/>
      <c r="J180" s="219">
        <f>ROUND(I180*H180,2)</f>
        <v>0</v>
      </c>
      <c r="K180" s="215" t="s">
        <v>150</v>
      </c>
      <c r="L180" s="45"/>
      <c r="M180" s="220" t="s">
        <v>28</v>
      </c>
      <c r="N180" s="221" t="s">
        <v>47</v>
      </c>
      <c r="O180" s="85"/>
      <c r="P180" s="222">
        <f>O180*H180</f>
        <v>0</v>
      </c>
      <c r="Q180" s="222">
        <v>0</v>
      </c>
      <c r="R180" s="222">
        <f>Q180*H180</f>
        <v>0</v>
      </c>
      <c r="S180" s="222">
        <v>0.034000000000000002</v>
      </c>
      <c r="T180" s="223">
        <f>S180*H180</f>
        <v>3.8501600000000002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151</v>
      </c>
      <c r="AT180" s="224" t="s">
        <v>146</v>
      </c>
      <c r="AU180" s="224" t="s">
        <v>88</v>
      </c>
      <c r="AY180" s="18" t="s">
        <v>144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88</v>
      </c>
      <c r="BK180" s="225">
        <f>ROUND(I180*H180,2)</f>
        <v>0</v>
      </c>
      <c r="BL180" s="18" t="s">
        <v>151</v>
      </c>
      <c r="BM180" s="224" t="s">
        <v>1080</v>
      </c>
    </row>
    <row r="181" s="2" customFormat="1">
      <c r="A181" s="39"/>
      <c r="B181" s="40"/>
      <c r="C181" s="41"/>
      <c r="D181" s="226" t="s">
        <v>153</v>
      </c>
      <c r="E181" s="41"/>
      <c r="F181" s="227" t="s">
        <v>1081</v>
      </c>
      <c r="G181" s="41"/>
      <c r="H181" s="41"/>
      <c r="I181" s="228"/>
      <c r="J181" s="41"/>
      <c r="K181" s="41"/>
      <c r="L181" s="45"/>
      <c r="M181" s="229"/>
      <c r="N181" s="230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153</v>
      </c>
      <c r="AU181" s="18" t="s">
        <v>88</v>
      </c>
    </row>
    <row r="182" s="13" customFormat="1">
      <c r="A182" s="13"/>
      <c r="B182" s="231"/>
      <c r="C182" s="232"/>
      <c r="D182" s="233" t="s">
        <v>155</v>
      </c>
      <c r="E182" s="234" t="s">
        <v>28</v>
      </c>
      <c r="F182" s="235" t="s">
        <v>205</v>
      </c>
      <c r="G182" s="232"/>
      <c r="H182" s="234" t="s">
        <v>28</v>
      </c>
      <c r="I182" s="236"/>
      <c r="J182" s="232"/>
      <c r="K182" s="232"/>
      <c r="L182" s="237"/>
      <c r="M182" s="238"/>
      <c r="N182" s="239"/>
      <c r="O182" s="239"/>
      <c r="P182" s="239"/>
      <c r="Q182" s="239"/>
      <c r="R182" s="239"/>
      <c r="S182" s="239"/>
      <c r="T182" s="24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1" t="s">
        <v>155</v>
      </c>
      <c r="AU182" s="241" t="s">
        <v>88</v>
      </c>
      <c r="AV182" s="13" t="s">
        <v>82</v>
      </c>
      <c r="AW182" s="13" t="s">
        <v>35</v>
      </c>
      <c r="AX182" s="13" t="s">
        <v>75</v>
      </c>
      <c r="AY182" s="241" t="s">
        <v>144</v>
      </c>
    </row>
    <row r="183" s="14" customFormat="1">
      <c r="A183" s="14"/>
      <c r="B183" s="242"/>
      <c r="C183" s="243"/>
      <c r="D183" s="233" t="s">
        <v>155</v>
      </c>
      <c r="E183" s="244" t="s">
        <v>28</v>
      </c>
      <c r="F183" s="245" t="s">
        <v>1082</v>
      </c>
      <c r="G183" s="243"/>
      <c r="H183" s="246">
        <v>28.539999999999999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2" t="s">
        <v>155</v>
      </c>
      <c r="AU183" s="252" t="s">
        <v>88</v>
      </c>
      <c r="AV183" s="14" t="s">
        <v>88</v>
      </c>
      <c r="AW183" s="14" t="s">
        <v>35</v>
      </c>
      <c r="AX183" s="14" t="s">
        <v>75</v>
      </c>
      <c r="AY183" s="252" t="s">
        <v>144</v>
      </c>
    </row>
    <row r="184" s="14" customFormat="1">
      <c r="A184" s="14"/>
      <c r="B184" s="242"/>
      <c r="C184" s="243"/>
      <c r="D184" s="233" t="s">
        <v>155</v>
      </c>
      <c r="E184" s="244" t="s">
        <v>28</v>
      </c>
      <c r="F184" s="245" t="s">
        <v>1083</v>
      </c>
      <c r="G184" s="243"/>
      <c r="H184" s="246">
        <v>84.700000000000003</v>
      </c>
      <c r="I184" s="247"/>
      <c r="J184" s="243"/>
      <c r="K184" s="243"/>
      <c r="L184" s="248"/>
      <c r="M184" s="249"/>
      <c r="N184" s="250"/>
      <c r="O184" s="250"/>
      <c r="P184" s="250"/>
      <c r="Q184" s="250"/>
      <c r="R184" s="250"/>
      <c r="S184" s="250"/>
      <c r="T184" s="25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2" t="s">
        <v>155</v>
      </c>
      <c r="AU184" s="252" t="s">
        <v>88</v>
      </c>
      <c r="AV184" s="14" t="s">
        <v>88</v>
      </c>
      <c r="AW184" s="14" t="s">
        <v>35</v>
      </c>
      <c r="AX184" s="14" t="s">
        <v>75</v>
      </c>
      <c r="AY184" s="252" t="s">
        <v>144</v>
      </c>
    </row>
    <row r="185" s="15" customFormat="1">
      <c r="A185" s="15"/>
      <c r="B185" s="263"/>
      <c r="C185" s="264"/>
      <c r="D185" s="233" t="s">
        <v>155</v>
      </c>
      <c r="E185" s="265" t="s">
        <v>28</v>
      </c>
      <c r="F185" s="266" t="s">
        <v>176</v>
      </c>
      <c r="G185" s="264"/>
      <c r="H185" s="267">
        <v>113.24</v>
      </c>
      <c r="I185" s="268"/>
      <c r="J185" s="264"/>
      <c r="K185" s="264"/>
      <c r="L185" s="269"/>
      <c r="M185" s="270"/>
      <c r="N185" s="271"/>
      <c r="O185" s="271"/>
      <c r="P185" s="271"/>
      <c r="Q185" s="271"/>
      <c r="R185" s="271"/>
      <c r="S185" s="271"/>
      <c r="T185" s="272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73" t="s">
        <v>155</v>
      </c>
      <c r="AU185" s="273" t="s">
        <v>88</v>
      </c>
      <c r="AV185" s="15" t="s">
        <v>151</v>
      </c>
      <c r="AW185" s="15" t="s">
        <v>35</v>
      </c>
      <c r="AX185" s="15" t="s">
        <v>82</v>
      </c>
      <c r="AY185" s="273" t="s">
        <v>144</v>
      </c>
    </row>
    <row r="186" s="2" customFormat="1" ht="21.75" customHeight="1">
      <c r="A186" s="39"/>
      <c r="B186" s="40"/>
      <c r="C186" s="213" t="s">
        <v>7</v>
      </c>
      <c r="D186" s="213" t="s">
        <v>146</v>
      </c>
      <c r="E186" s="214" t="s">
        <v>1084</v>
      </c>
      <c r="F186" s="215" t="s">
        <v>1085</v>
      </c>
      <c r="G186" s="216" t="s">
        <v>232</v>
      </c>
      <c r="H186" s="217">
        <v>121</v>
      </c>
      <c r="I186" s="218"/>
      <c r="J186" s="219">
        <f>ROUND(I186*H186,2)</f>
        <v>0</v>
      </c>
      <c r="K186" s="215" t="s">
        <v>150</v>
      </c>
      <c r="L186" s="45"/>
      <c r="M186" s="220" t="s">
        <v>28</v>
      </c>
      <c r="N186" s="221" t="s">
        <v>47</v>
      </c>
      <c r="O186" s="85"/>
      <c r="P186" s="222">
        <f>O186*H186</f>
        <v>0</v>
      </c>
      <c r="Q186" s="222">
        <v>0</v>
      </c>
      <c r="R186" s="222">
        <f>Q186*H186</f>
        <v>0</v>
      </c>
      <c r="S186" s="222">
        <v>0.01</v>
      </c>
      <c r="T186" s="223">
        <f>S186*H186</f>
        <v>1.21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151</v>
      </c>
      <c r="AT186" s="224" t="s">
        <v>146</v>
      </c>
      <c r="AU186" s="224" t="s">
        <v>88</v>
      </c>
      <c r="AY186" s="18" t="s">
        <v>144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88</v>
      </c>
      <c r="BK186" s="225">
        <f>ROUND(I186*H186,2)</f>
        <v>0</v>
      </c>
      <c r="BL186" s="18" t="s">
        <v>151</v>
      </c>
      <c r="BM186" s="224" t="s">
        <v>1086</v>
      </c>
    </row>
    <row r="187" s="2" customFormat="1">
      <c r="A187" s="39"/>
      <c r="B187" s="40"/>
      <c r="C187" s="41"/>
      <c r="D187" s="226" t="s">
        <v>153</v>
      </c>
      <c r="E187" s="41"/>
      <c r="F187" s="227" t="s">
        <v>1087</v>
      </c>
      <c r="G187" s="41"/>
      <c r="H187" s="41"/>
      <c r="I187" s="228"/>
      <c r="J187" s="41"/>
      <c r="K187" s="41"/>
      <c r="L187" s="45"/>
      <c r="M187" s="229"/>
      <c r="N187" s="230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153</v>
      </c>
      <c r="AU187" s="18" t="s">
        <v>88</v>
      </c>
    </row>
    <row r="188" s="13" customFormat="1">
      <c r="A188" s="13"/>
      <c r="B188" s="231"/>
      <c r="C188" s="232"/>
      <c r="D188" s="233" t="s">
        <v>155</v>
      </c>
      <c r="E188" s="234" t="s">
        <v>28</v>
      </c>
      <c r="F188" s="235" t="s">
        <v>205</v>
      </c>
      <c r="G188" s="232"/>
      <c r="H188" s="234" t="s">
        <v>28</v>
      </c>
      <c r="I188" s="236"/>
      <c r="J188" s="232"/>
      <c r="K188" s="232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155</v>
      </c>
      <c r="AU188" s="241" t="s">
        <v>88</v>
      </c>
      <c r="AV188" s="13" t="s">
        <v>82</v>
      </c>
      <c r="AW188" s="13" t="s">
        <v>35</v>
      </c>
      <c r="AX188" s="13" t="s">
        <v>75</v>
      </c>
      <c r="AY188" s="241" t="s">
        <v>144</v>
      </c>
    </row>
    <row r="189" s="14" customFormat="1">
      <c r="A189" s="14"/>
      <c r="B189" s="242"/>
      <c r="C189" s="243"/>
      <c r="D189" s="233" t="s">
        <v>155</v>
      </c>
      <c r="E189" s="244" t="s">
        <v>28</v>
      </c>
      <c r="F189" s="245" t="s">
        <v>1088</v>
      </c>
      <c r="G189" s="243"/>
      <c r="H189" s="246">
        <v>121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2" t="s">
        <v>155</v>
      </c>
      <c r="AU189" s="252" t="s">
        <v>88</v>
      </c>
      <c r="AV189" s="14" t="s">
        <v>88</v>
      </c>
      <c r="AW189" s="14" t="s">
        <v>35</v>
      </c>
      <c r="AX189" s="14" t="s">
        <v>82</v>
      </c>
      <c r="AY189" s="252" t="s">
        <v>144</v>
      </c>
    </row>
    <row r="190" s="2" customFormat="1" ht="24.15" customHeight="1">
      <c r="A190" s="39"/>
      <c r="B190" s="40"/>
      <c r="C190" s="213" t="s">
        <v>273</v>
      </c>
      <c r="D190" s="213" t="s">
        <v>146</v>
      </c>
      <c r="E190" s="214" t="s">
        <v>1089</v>
      </c>
      <c r="F190" s="215" t="s">
        <v>1090</v>
      </c>
      <c r="G190" s="216" t="s">
        <v>232</v>
      </c>
      <c r="H190" s="217">
        <v>12.32</v>
      </c>
      <c r="I190" s="218"/>
      <c r="J190" s="219">
        <f>ROUND(I190*H190,2)</f>
        <v>0</v>
      </c>
      <c r="K190" s="215" t="s">
        <v>150</v>
      </c>
      <c r="L190" s="45"/>
      <c r="M190" s="220" t="s">
        <v>28</v>
      </c>
      <c r="N190" s="221" t="s">
        <v>47</v>
      </c>
      <c r="O190" s="85"/>
      <c r="P190" s="222">
        <f>O190*H190</f>
        <v>0</v>
      </c>
      <c r="Q190" s="222">
        <v>0</v>
      </c>
      <c r="R190" s="222">
        <f>Q190*H190</f>
        <v>0</v>
      </c>
      <c r="S190" s="222">
        <v>0.045999999999999999</v>
      </c>
      <c r="T190" s="223">
        <f>S190*H190</f>
        <v>0.56672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4" t="s">
        <v>151</v>
      </c>
      <c r="AT190" s="224" t="s">
        <v>146</v>
      </c>
      <c r="AU190" s="224" t="s">
        <v>88</v>
      </c>
      <c r="AY190" s="18" t="s">
        <v>144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88</v>
      </c>
      <c r="BK190" s="225">
        <f>ROUND(I190*H190,2)</f>
        <v>0</v>
      </c>
      <c r="BL190" s="18" t="s">
        <v>151</v>
      </c>
      <c r="BM190" s="224" t="s">
        <v>1091</v>
      </c>
    </row>
    <row r="191" s="2" customFormat="1">
      <c r="A191" s="39"/>
      <c r="B191" s="40"/>
      <c r="C191" s="41"/>
      <c r="D191" s="226" t="s">
        <v>153</v>
      </c>
      <c r="E191" s="41"/>
      <c r="F191" s="227" t="s">
        <v>1092</v>
      </c>
      <c r="G191" s="41"/>
      <c r="H191" s="41"/>
      <c r="I191" s="228"/>
      <c r="J191" s="41"/>
      <c r="K191" s="41"/>
      <c r="L191" s="45"/>
      <c r="M191" s="229"/>
      <c r="N191" s="230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153</v>
      </c>
      <c r="AU191" s="18" t="s">
        <v>88</v>
      </c>
    </row>
    <row r="192" s="13" customFormat="1">
      <c r="A192" s="13"/>
      <c r="B192" s="231"/>
      <c r="C192" s="232"/>
      <c r="D192" s="233" t="s">
        <v>155</v>
      </c>
      <c r="E192" s="234" t="s">
        <v>28</v>
      </c>
      <c r="F192" s="235" t="s">
        <v>205</v>
      </c>
      <c r="G192" s="232"/>
      <c r="H192" s="234" t="s">
        <v>28</v>
      </c>
      <c r="I192" s="236"/>
      <c r="J192" s="232"/>
      <c r="K192" s="232"/>
      <c r="L192" s="237"/>
      <c r="M192" s="238"/>
      <c r="N192" s="239"/>
      <c r="O192" s="239"/>
      <c r="P192" s="239"/>
      <c r="Q192" s="239"/>
      <c r="R192" s="239"/>
      <c r="S192" s="239"/>
      <c r="T192" s="24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1" t="s">
        <v>155</v>
      </c>
      <c r="AU192" s="241" t="s">
        <v>88</v>
      </c>
      <c r="AV192" s="13" t="s">
        <v>82</v>
      </c>
      <c r="AW192" s="13" t="s">
        <v>35</v>
      </c>
      <c r="AX192" s="13" t="s">
        <v>75</v>
      </c>
      <c r="AY192" s="241" t="s">
        <v>144</v>
      </c>
    </row>
    <row r="193" s="14" customFormat="1">
      <c r="A193" s="14"/>
      <c r="B193" s="242"/>
      <c r="C193" s="243"/>
      <c r="D193" s="233" t="s">
        <v>155</v>
      </c>
      <c r="E193" s="244" t="s">
        <v>28</v>
      </c>
      <c r="F193" s="245" t="s">
        <v>1003</v>
      </c>
      <c r="G193" s="243"/>
      <c r="H193" s="246">
        <v>12.32</v>
      </c>
      <c r="I193" s="247"/>
      <c r="J193" s="243"/>
      <c r="K193" s="243"/>
      <c r="L193" s="248"/>
      <c r="M193" s="249"/>
      <c r="N193" s="250"/>
      <c r="O193" s="250"/>
      <c r="P193" s="250"/>
      <c r="Q193" s="250"/>
      <c r="R193" s="250"/>
      <c r="S193" s="250"/>
      <c r="T193" s="251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2" t="s">
        <v>155</v>
      </c>
      <c r="AU193" s="252" t="s">
        <v>88</v>
      </c>
      <c r="AV193" s="14" t="s">
        <v>88</v>
      </c>
      <c r="AW193" s="14" t="s">
        <v>35</v>
      </c>
      <c r="AX193" s="14" t="s">
        <v>82</v>
      </c>
      <c r="AY193" s="252" t="s">
        <v>144</v>
      </c>
    </row>
    <row r="194" s="2" customFormat="1" ht="24.15" customHeight="1">
      <c r="A194" s="39"/>
      <c r="B194" s="40"/>
      <c r="C194" s="213" t="s">
        <v>278</v>
      </c>
      <c r="D194" s="213" t="s">
        <v>146</v>
      </c>
      <c r="E194" s="214" t="s">
        <v>1093</v>
      </c>
      <c r="F194" s="215" t="s">
        <v>1094</v>
      </c>
      <c r="G194" s="216" t="s">
        <v>232</v>
      </c>
      <c r="H194" s="217">
        <v>44</v>
      </c>
      <c r="I194" s="218"/>
      <c r="J194" s="219">
        <f>ROUND(I194*H194,2)</f>
        <v>0</v>
      </c>
      <c r="K194" s="215" t="s">
        <v>150</v>
      </c>
      <c r="L194" s="45"/>
      <c r="M194" s="220" t="s">
        <v>28</v>
      </c>
      <c r="N194" s="221" t="s">
        <v>47</v>
      </c>
      <c r="O194" s="85"/>
      <c r="P194" s="222">
        <f>O194*H194</f>
        <v>0</v>
      </c>
      <c r="Q194" s="222">
        <v>0</v>
      </c>
      <c r="R194" s="222">
        <f>Q194*H194</f>
        <v>0</v>
      </c>
      <c r="S194" s="222">
        <v>0.029000000000000001</v>
      </c>
      <c r="T194" s="223">
        <f>S194*H194</f>
        <v>1.276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4" t="s">
        <v>151</v>
      </c>
      <c r="AT194" s="224" t="s">
        <v>146</v>
      </c>
      <c r="AU194" s="224" t="s">
        <v>88</v>
      </c>
      <c r="AY194" s="18" t="s">
        <v>144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88</v>
      </c>
      <c r="BK194" s="225">
        <f>ROUND(I194*H194,2)</f>
        <v>0</v>
      </c>
      <c r="BL194" s="18" t="s">
        <v>151</v>
      </c>
      <c r="BM194" s="224" t="s">
        <v>1095</v>
      </c>
    </row>
    <row r="195" s="2" customFormat="1">
      <c r="A195" s="39"/>
      <c r="B195" s="40"/>
      <c r="C195" s="41"/>
      <c r="D195" s="226" t="s">
        <v>153</v>
      </c>
      <c r="E195" s="41"/>
      <c r="F195" s="227" t="s">
        <v>1096</v>
      </c>
      <c r="G195" s="41"/>
      <c r="H195" s="41"/>
      <c r="I195" s="228"/>
      <c r="J195" s="41"/>
      <c r="K195" s="41"/>
      <c r="L195" s="45"/>
      <c r="M195" s="229"/>
      <c r="N195" s="230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153</v>
      </c>
      <c r="AU195" s="18" t="s">
        <v>88</v>
      </c>
    </row>
    <row r="196" s="13" customFormat="1">
      <c r="A196" s="13"/>
      <c r="B196" s="231"/>
      <c r="C196" s="232"/>
      <c r="D196" s="233" t="s">
        <v>155</v>
      </c>
      <c r="E196" s="234" t="s">
        <v>28</v>
      </c>
      <c r="F196" s="235" t="s">
        <v>205</v>
      </c>
      <c r="G196" s="232"/>
      <c r="H196" s="234" t="s">
        <v>28</v>
      </c>
      <c r="I196" s="236"/>
      <c r="J196" s="232"/>
      <c r="K196" s="232"/>
      <c r="L196" s="237"/>
      <c r="M196" s="238"/>
      <c r="N196" s="239"/>
      <c r="O196" s="239"/>
      <c r="P196" s="239"/>
      <c r="Q196" s="239"/>
      <c r="R196" s="239"/>
      <c r="S196" s="239"/>
      <c r="T196" s="24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1" t="s">
        <v>155</v>
      </c>
      <c r="AU196" s="241" t="s">
        <v>88</v>
      </c>
      <c r="AV196" s="13" t="s">
        <v>82</v>
      </c>
      <c r="AW196" s="13" t="s">
        <v>35</v>
      </c>
      <c r="AX196" s="13" t="s">
        <v>75</v>
      </c>
      <c r="AY196" s="241" t="s">
        <v>144</v>
      </c>
    </row>
    <row r="197" s="14" customFormat="1">
      <c r="A197" s="14"/>
      <c r="B197" s="242"/>
      <c r="C197" s="243"/>
      <c r="D197" s="233" t="s">
        <v>155</v>
      </c>
      <c r="E197" s="244" t="s">
        <v>28</v>
      </c>
      <c r="F197" s="245" t="s">
        <v>1033</v>
      </c>
      <c r="G197" s="243"/>
      <c r="H197" s="246">
        <v>44</v>
      </c>
      <c r="I197" s="247"/>
      <c r="J197" s="243"/>
      <c r="K197" s="243"/>
      <c r="L197" s="248"/>
      <c r="M197" s="249"/>
      <c r="N197" s="250"/>
      <c r="O197" s="250"/>
      <c r="P197" s="250"/>
      <c r="Q197" s="250"/>
      <c r="R197" s="250"/>
      <c r="S197" s="250"/>
      <c r="T197" s="251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2" t="s">
        <v>155</v>
      </c>
      <c r="AU197" s="252" t="s">
        <v>88</v>
      </c>
      <c r="AV197" s="14" t="s">
        <v>88</v>
      </c>
      <c r="AW197" s="14" t="s">
        <v>35</v>
      </c>
      <c r="AX197" s="14" t="s">
        <v>82</v>
      </c>
      <c r="AY197" s="252" t="s">
        <v>144</v>
      </c>
    </row>
    <row r="198" s="2" customFormat="1" ht="24.15" customHeight="1">
      <c r="A198" s="39"/>
      <c r="B198" s="40"/>
      <c r="C198" s="213" t="s">
        <v>283</v>
      </c>
      <c r="D198" s="213" t="s">
        <v>146</v>
      </c>
      <c r="E198" s="214" t="s">
        <v>1097</v>
      </c>
      <c r="F198" s="215" t="s">
        <v>1098</v>
      </c>
      <c r="G198" s="216" t="s">
        <v>232</v>
      </c>
      <c r="H198" s="217">
        <v>32.32</v>
      </c>
      <c r="I198" s="218"/>
      <c r="J198" s="219">
        <f>ROUND(I198*H198,2)</f>
        <v>0</v>
      </c>
      <c r="K198" s="215" t="s">
        <v>150</v>
      </c>
      <c r="L198" s="45"/>
      <c r="M198" s="220" t="s">
        <v>28</v>
      </c>
      <c r="N198" s="221" t="s">
        <v>47</v>
      </c>
      <c r="O198" s="85"/>
      <c r="P198" s="222">
        <f>O198*H198</f>
        <v>0</v>
      </c>
      <c r="Q198" s="222">
        <v>0</v>
      </c>
      <c r="R198" s="222">
        <f>Q198*H198</f>
        <v>0</v>
      </c>
      <c r="S198" s="222">
        <v>0.058999999999999997</v>
      </c>
      <c r="T198" s="223">
        <f>S198*H198</f>
        <v>1.9068799999999999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4" t="s">
        <v>151</v>
      </c>
      <c r="AT198" s="224" t="s">
        <v>146</v>
      </c>
      <c r="AU198" s="224" t="s">
        <v>88</v>
      </c>
      <c r="AY198" s="18" t="s">
        <v>144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88</v>
      </c>
      <c r="BK198" s="225">
        <f>ROUND(I198*H198,2)</f>
        <v>0</v>
      </c>
      <c r="BL198" s="18" t="s">
        <v>151</v>
      </c>
      <c r="BM198" s="224" t="s">
        <v>1099</v>
      </c>
    </row>
    <row r="199" s="2" customFormat="1">
      <c r="A199" s="39"/>
      <c r="B199" s="40"/>
      <c r="C199" s="41"/>
      <c r="D199" s="226" t="s">
        <v>153</v>
      </c>
      <c r="E199" s="41"/>
      <c r="F199" s="227" t="s">
        <v>1100</v>
      </c>
      <c r="G199" s="41"/>
      <c r="H199" s="41"/>
      <c r="I199" s="228"/>
      <c r="J199" s="41"/>
      <c r="K199" s="41"/>
      <c r="L199" s="45"/>
      <c r="M199" s="229"/>
      <c r="N199" s="230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153</v>
      </c>
      <c r="AU199" s="18" t="s">
        <v>88</v>
      </c>
    </row>
    <row r="200" s="13" customFormat="1">
      <c r="A200" s="13"/>
      <c r="B200" s="231"/>
      <c r="C200" s="232"/>
      <c r="D200" s="233" t="s">
        <v>155</v>
      </c>
      <c r="E200" s="234" t="s">
        <v>28</v>
      </c>
      <c r="F200" s="235" t="s">
        <v>205</v>
      </c>
      <c r="G200" s="232"/>
      <c r="H200" s="234" t="s">
        <v>28</v>
      </c>
      <c r="I200" s="236"/>
      <c r="J200" s="232"/>
      <c r="K200" s="232"/>
      <c r="L200" s="237"/>
      <c r="M200" s="238"/>
      <c r="N200" s="239"/>
      <c r="O200" s="239"/>
      <c r="P200" s="239"/>
      <c r="Q200" s="239"/>
      <c r="R200" s="239"/>
      <c r="S200" s="239"/>
      <c r="T200" s="24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1" t="s">
        <v>155</v>
      </c>
      <c r="AU200" s="241" t="s">
        <v>88</v>
      </c>
      <c r="AV200" s="13" t="s">
        <v>82</v>
      </c>
      <c r="AW200" s="13" t="s">
        <v>35</v>
      </c>
      <c r="AX200" s="13" t="s">
        <v>75</v>
      </c>
      <c r="AY200" s="241" t="s">
        <v>144</v>
      </c>
    </row>
    <row r="201" s="14" customFormat="1">
      <c r="A201" s="14"/>
      <c r="B201" s="242"/>
      <c r="C201" s="243"/>
      <c r="D201" s="233" t="s">
        <v>155</v>
      </c>
      <c r="E201" s="244" t="s">
        <v>28</v>
      </c>
      <c r="F201" s="245" t="s">
        <v>1038</v>
      </c>
      <c r="G201" s="243"/>
      <c r="H201" s="246">
        <v>20</v>
      </c>
      <c r="I201" s="247"/>
      <c r="J201" s="243"/>
      <c r="K201" s="243"/>
      <c r="L201" s="248"/>
      <c r="M201" s="249"/>
      <c r="N201" s="250"/>
      <c r="O201" s="250"/>
      <c r="P201" s="250"/>
      <c r="Q201" s="250"/>
      <c r="R201" s="250"/>
      <c r="S201" s="250"/>
      <c r="T201" s="251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2" t="s">
        <v>155</v>
      </c>
      <c r="AU201" s="252" t="s">
        <v>88</v>
      </c>
      <c r="AV201" s="14" t="s">
        <v>88</v>
      </c>
      <c r="AW201" s="14" t="s">
        <v>35</v>
      </c>
      <c r="AX201" s="14" t="s">
        <v>75</v>
      </c>
      <c r="AY201" s="252" t="s">
        <v>144</v>
      </c>
    </row>
    <row r="202" s="14" customFormat="1">
      <c r="A202" s="14"/>
      <c r="B202" s="242"/>
      <c r="C202" s="243"/>
      <c r="D202" s="233" t="s">
        <v>155</v>
      </c>
      <c r="E202" s="244" t="s">
        <v>28</v>
      </c>
      <c r="F202" s="245" t="s">
        <v>1028</v>
      </c>
      <c r="G202" s="243"/>
      <c r="H202" s="246">
        <v>12.32</v>
      </c>
      <c r="I202" s="247"/>
      <c r="J202" s="243"/>
      <c r="K202" s="243"/>
      <c r="L202" s="248"/>
      <c r="M202" s="249"/>
      <c r="N202" s="250"/>
      <c r="O202" s="250"/>
      <c r="P202" s="250"/>
      <c r="Q202" s="250"/>
      <c r="R202" s="250"/>
      <c r="S202" s="250"/>
      <c r="T202" s="251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2" t="s">
        <v>155</v>
      </c>
      <c r="AU202" s="252" t="s">
        <v>88</v>
      </c>
      <c r="AV202" s="14" t="s">
        <v>88</v>
      </c>
      <c r="AW202" s="14" t="s">
        <v>35</v>
      </c>
      <c r="AX202" s="14" t="s">
        <v>75</v>
      </c>
      <c r="AY202" s="252" t="s">
        <v>144</v>
      </c>
    </row>
    <row r="203" s="15" customFormat="1">
      <c r="A203" s="15"/>
      <c r="B203" s="263"/>
      <c r="C203" s="264"/>
      <c r="D203" s="233" t="s">
        <v>155</v>
      </c>
      <c r="E203" s="265" t="s">
        <v>28</v>
      </c>
      <c r="F203" s="266" t="s">
        <v>176</v>
      </c>
      <c r="G203" s="264"/>
      <c r="H203" s="267">
        <v>32.32</v>
      </c>
      <c r="I203" s="268"/>
      <c r="J203" s="264"/>
      <c r="K203" s="264"/>
      <c r="L203" s="269"/>
      <c r="M203" s="270"/>
      <c r="N203" s="271"/>
      <c r="O203" s="271"/>
      <c r="P203" s="271"/>
      <c r="Q203" s="271"/>
      <c r="R203" s="271"/>
      <c r="S203" s="271"/>
      <c r="T203" s="272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73" t="s">
        <v>155</v>
      </c>
      <c r="AU203" s="273" t="s">
        <v>88</v>
      </c>
      <c r="AV203" s="15" t="s">
        <v>151</v>
      </c>
      <c r="AW203" s="15" t="s">
        <v>35</v>
      </c>
      <c r="AX203" s="15" t="s">
        <v>82</v>
      </c>
      <c r="AY203" s="273" t="s">
        <v>144</v>
      </c>
    </row>
    <row r="204" s="2" customFormat="1" ht="16.5" customHeight="1">
      <c r="A204" s="39"/>
      <c r="B204" s="40"/>
      <c r="C204" s="213" t="s">
        <v>288</v>
      </c>
      <c r="D204" s="213" t="s">
        <v>146</v>
      </c>
      <c r="E204" s="214" t="s">
        <v>1101</v>
      </c>
      <c r="F204" s="215" t="s">
        <v>1102</v>
      </c>
      <c r="G204" s="216" t="s">
        <v>232</v>
      </c>
      <c r="H204" s="217">
        <v>110.64</v>
      </c>
      <c r="I204" s="218"/>
      <c r="J204" s="219">
        <f>ROUND(I204*H204,2)</f>
        <v>0</v>
      </c>
      <c r="K204" s="215" t="s">
        <v>150</v>
      </c>
      <c r="L204" s="45"/>
      <c r="M204" s="220" t="s">
        <v>28</v>
      </c>
      <c r="N204" s="221" t="s">
        <v>47</v>
      </c>
      <c r="O204" s="85"/>
      <c r="P204" s="222">
        <f>O204*H204</f>
        <v>0</v>
      </c>
      <c r="Q204" s="222">
        <v>0</v>
      </c>
      <c r="R204" s="222">
        <f>Q204*H204</f>
        <v>0</v>
      </c>
      <c r="S204" s="222">
        <v>0</v>
      </c>
      <c r="T204" s="223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4" t="s">
        <v>151</v>
      </c>
      <c r="AT204" s="224" t="s">
        <v>146</v>
      </c>
      <c r="AU204" s="224" t="s">
        <v>88</v>
      </c>
      <c r="AY204" s="18" t="s">
        <v>144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88</v>
      </c>
      <c r="BK204" s="225">
        <f>ROUND(I204*H204,2)</f>
        <v>0</v>
      </c>
      <c r="BL204" s="18" t="s">
        <v>151</v>
      </c>
      <c r="BM204" s="224" t="s">
        <v>1103</v>
      </c>
    </row>
    <row r="205" s="2" customFormat="1">
      <c r="A205" s="39"/>
      <c r="B205" s="40"/>
      <c r="C205" s="41"/>
      <c r="D205" s="226" t="s">
        <v>153</v>
      </c>
      <c r="E205" s="41"/>
      <c r="F205" s="227" t="s">
        <v>1104</v>
      </c>
      <c r="G205" s="41"/>
      <c r="H205" s="41"/>
      <c r="I205" s="228"/>
      <c r="J205" s="41"/>
      <c r="K205" s="41"/>
      <c r="L205" s="45"/>
      <c r="M205" s="229"/>
      <c r="N205" s="230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153</v>
      </c>
      <c r="AU205" s="18" t="s">
        <v>88</v>
      </c>
    </row>
    <row r="206" s="13" customFormat="1">
      <c r="A206" s="13"/>
      <c r="B206" s="231"/>
      <c r="C206" s="232"/>
      <c r="D206" s="233" t="s">
        <v>155</v>
      </c>
      <c r="E206" s="234" t="s">
        <v>28</v>
      </c>
      <c r="F206" s="235" t="s">
        <v>1052</v>
      </c>
      <c r="G206" s="232"/>
      <c r="H206" s="234" t="s">
        <v>28</v>
      </c>
      <c r="I206" s="236"/>
      <c r="J206" s="232"/>
      <c r="K206" s="232"/>
      <c r="L206" s="237"/>
      <c r="M206" s="238"/>
      <c r="N206" s="239"/>
      <c r="O206" s="239"/>
      <c r="P206" s="239"/>
      <c r="Q206" s="239"/>
      <c r="R206" s="239"/>
      <c r="S206" s="239"/>
      <c r="T206" s="24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1" t="s">
        <v>155</v>
      </c>
      <c r="AU206" s="241" t="s">
        <v>88</v>
      </c>
      <c r="AV206" s="13" t="s">
        <v>82</v>
      </c>
      <c r="AW206" s="13" t="s">
        <v>35</v>
      </c>
      <c r="AX206" s="13" t="s">
        <v>75</v>
      </c>
      <c r="AY206" s="241" t="s">
        <v>144</v>
      </c>
    </row>
    <row r="207" s="13" customFormat="1">
      <c r="A207" s="13"/>
      <c r="B207" s="231"/>
      <c r="C207" s="232"/>
      <c r="D207" s="233" t="s">
        <v>155</v>
      </c>
      <c r="E207" s="234" t="s">
        <v>28</v>
      </c>
      <c r="F207" s="235" t="s">
        <v>1105</v>
      </c>
      <c r="G207" s="232"/>
      <c r="H207" s="234" t="s">
        <v>28</v>
      </c>
      <c r="I207" s="236"/>
      <c r="J207" s="232"/>
      <c r="K207" s="232"/>
      <c r="L207" s="237"/>
      <c r="M207" s="238"/>
      <c r="N207" s="239"/>
      <c r="O207" s="239"/>
      <c r="P207" s="239"/>
      <c r="Q207" s="239"/>
      <c r="R207" s="239"/>
      <c r="S207" s="239"/>
      <c r="T207" s="24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1" t="s">
        <v>155</v>
      </c>
      <c r="AU207" s="241" t="s">
        <v>88</v>
      </c>
      <c r="AV207" s="13" t="s">
        <v>82</v>
      </c>
      <c r="AW207" s="13" t="s">
        <v>35</v>
      </c>
      <c r="AX207" s="13" t="s">
        <v>75</v>
      </c>
      <c r="AY207" s="241" t="s">
        <v>144</v>
      </c>
    </row>
    <row r="208" s="14" customFormat="1">
      <c r="A208" s="14"/>
      <c r="B208" s="242"/>
      <c r="C208" s="243"/>
      <c r="D208" s="233" t="s">
        <v>155</v>
      </c>
      <c r="E208" s="244" t="s">
        <v>28</v>
      </c>
      <c r="F208" s="245" t="s">
        <v>1003</v>
      </c>
      <c r="G208" s="243"/>
      <c r="H208" s="246">
        <v>12.32</v>
      </c>
      <c r="I208" s="247"/>
      <c r="J208" s="243"/>
      <c r="K208" s="243"/>
      <c r="L208" s="248"/>
      <c r="M208" s="249"/>
      <c r="N208" s="250"/>
      <c r="O208" s="250"/>
      <c r="P208" s="250"/>
      <c r="Q208" s="250"/>
      <c r="R208" s="250"/>
      <c r="S208" s="250"/>
      <c r="T208" s="251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2" t="s">
        <v>155</v>
      </c>
      <c r="AU208" s="252" t="s">
        <v>88</v>
      </c>
      <c r="AV208" s="14" t="s">
        <v>88</v>
      </c>
      <c r="AW208" s="14" t="s">
        <v>35</v>
      </c>
      <c r="AX208" s="14" t="s">
        <v>75</v>
      </c>
      <c r="AY208" s="252" t="s">
        <v>144</v>
      </c>
    </row>
    <row r="209" s="14" customFormat="1">
      <c r="A209" s="14"/>
      <c r="B209" s="242"/>
      <c r="C209" s="243"/>
      <c r="D209" s="233" t="s">
        <v>155</v>
      </c>
      <c r="E209" s="244" t="s">
        <v>28</v>
      </c>
      <c r="F209" s="245" t="s">
        <v>1019</v>
      </c>
      <c r="G209" s="243"/>
      <c r="H209" s="246">
        <v>12.32</v>
      </c>
      <c r="I209" s="247"/>
      <c r="J209" s="243"/>
      <c r="K209" s="243"/>
      <c r="L209" s="248"/>
      <c r="M209" s="249"/>
      <c r="N209" s="250"/>
      <c r="O209" s="250"/>
      <c r="P209" s="250"/>
      <c r="Q209" s="250"/>
      <c r="R209" s="250"/>
      <c r="S209" s="250"/>
      <c r="T209" s="251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2" t="s">
        <v>155</v>
      </c>
      <c r="AU209" s="252" t="s">
        <v>88</v>
      </c>
      <c r="AV209" s="14" t="s">
        <v>88</v>
      </c>
      <c r="AW209" s="14" t="s">
        <v>35</v>
      </c>
      <c r="AX209" s="14" t="s">
        <v>75</v>
      </c>
      <c r="AY209" s="252" t="s">
        <v>144</v>
      </c>
    </row>
    <row r="210" s="14" customFormat="1">
      <c r="A210" s="14"/>
      <c r="B210" s="242"/>
      <c r="C210" s="243"/>
      <c r="D210" s="233" t="s">
        <v>155</v>
      </c>
      <c r="E210" s="244" t="s">
        <v>28</v>
      </c>
      <c r="F210" s="245" t="s">
        <v>1020</v>
      </c>
      <c r="G210" s="243"/>
      <c r="H210" s="246">
        <v>44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2" t="s">
        <v>155</v>
      </c>
      <c r="AU210" s="252" t="s">
        <v>88</v>
      </c>
      <c r="AV210" s="14" t="s">
        <v>88</v>
      </c>
      <c r="AW210" s="14" t="s">
        <v>35</v>
      </c>
      <c r="AX210" s="14" t="s">
        <v>75</v>
      </c>
      <c r="AY210" s="252" t="s">
        <v>144</v>
      </c>
    </row>
    <row r="211" s="14" customFormat="1">
      <c r="A211" s="14"/>
      <c r="B211" s="242"/>
      <c r="C211" s="243"/>
      <c r="D211" s="233" t="s">
        <v>155</v>
      </c>
      <c r="E211" s="244" t="s">
        <v>28</v>
      </c>
      <c r="F211" s="245" t="s">
        <v>1106</v>
      </c>
      <c r="G211" s="243"/>
      <c r="H211" s="246">
        <v>22</v>
      </c>
      <c r="I211" s="247"/>
      <c r="J211" s="243"/>
      <c r="K211" s="243"/>
      <c r="L211" s="248"/>
      <c r="M211" s="249"/>
      <c r="N211" s="250"/>
      <c r="O211" s="250"/>
      <c r="P211" s="250"/>
      <c r="Q211" s="250"/>
      <c r="R211" s="250"/>
      <c r="S211" s="250"/>
      <c r="T211" s="251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2" t="s">
        <v>155</v>
      </c>
      <c r="AU211" s="252" t="s">
        <v>88</v>
      </c>
      <c r="AV211" s="14" t="s">
        <v>88</v>
      </c>
      <c r="AW211" s="14" t="s">
        <v>35</v>
      </c>
      <c r="AX211" s="14" t="s">
        <v>75</v>
      </c>
      <c r="AY211" s="252" t="s">
        <v>144</v>
      </c>
    </row>
    <row r="212" s="14" customFormat="1">
      <c r="A212" s="14"/>
      <c r="B212" s="242"/>
      <c r="C212" s="243"/>
      <c r="D212" s="233" t="s">
        <v>155</v>
      </c>
      <c r="E212" s="244" t="s">
        <v>28</v>
      </c>
      <c r="F212" s="245" t="s">
        <v>1038</v>
      </c>
      <c r="G212" s="243"/>
      <c r="H212" s="246">
        <v>20</v>
      </c>
      <c r="I212" s="247"/>
      <c r="J212" s="243"/>
      <c r="K212" s="243"/>
      <c r="L212" s="248"/>
      <c r="M212" s="249"/>
      <c r="N212" s="250"/>
      <c r="O212" s="250"/>
      <c r="P212" s="250"/>
      <c r="Q212" s="250"/>
      <c r="R212" s="250"/>
      <c r="S212" s="250"/>
      <c r="T212" s="251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2" t="s">
        <v>155</v>
      </c>
      <c r="AU212" s="252" t="s">
        <v>88</v>
      </c>
      <c r="AV212" s="14" t="s">
        <v>88</v>
      </c>
      <c r="AW212" s="14" t="s">
        <v>35</v>
      </c>
      <c r="AX212" s="14" t="s">
        <v>75</v>
      </c>
      <c r="AY212" s="252" t="s">
        <v>144</v>
      </c>
    </row>
    <row r="213" s="15" customFormat="1">
      <c r="A213" s="15"/>
      <c r="B213" s="263"/>
      <c r="C213" s="264"/>
      <c r="D213" s="233" t="s">
        <v>155</v>
      </c>
      <c r="E213" s="265" t="s">
        <v>28</v>
      </c>
      <c r="F213" s="266" t="s">
        <v>176</v>
      </c>
      <c r="G213" s="264"/>
      <c r="H213" s="267">
        <v>110.64</v>
      </c>
      <c r="I213" s="268"/>
      <c r="J213" s="264"/>
      <c r="K213" s="264"/>
      <c r="L213" s="269"/>
      <c r="M213" s="270"/>
      <c r="N213" s="271"/>
      <c r="O213" s="271"/>
      <c r="P213" s="271"/>
      <c r="Q213" s="271"/>
      <c r="R213" s="271"/>
      <c r="S213" s="271"/>
      <c r="T213" s="272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73" t="s">
        <v>155</v>
      </c>
      <c r="AU213" s="273" t="s">
        <v>88</v>
      </c>
      <c r="AV213" s="15" t="s">
        <v>151</v>
      </c>
      <c r="AW213" s="15" t="s">
        <v>35</v>
      </c>
      <c r="AX213" s="15" t="s">
        <v>82</v>
      </c>
      <c r="AY213" s="273" t="s">
        <v>144</v>
      </c>
    </row>
    <row r="214" s="2" customFormat="1" ht="16.5" customHeight="1">
      <c r="A214" s="39"/>
      <c r="B214" s="40"/>
      <c r="C214" s="213" t="s">
        <v>293</v>
      </c>
      <c r="D214" s="213" t="s">
        <v>146</v>
      </c>
      <c r="E214" s="214" t="s">
        <v>1107</v>
      </c>
      <c r="F214" s="215" t="s">
        <v>1108</v>
      </c>
      <c r="G214" s="216" t="s">
        <v>232</v>
      </c>
      <c r="H214" s="217">
        <v>36.299999999999997</v>
      </c>
      <c r="I214" s="218"/>
      <c r="J214" s="219">
        <f>ROUND(I214*H214,2)</f>
        <v>0</v>
      </c>
      <c r="K214" s="215" t="s">
        <v>150</v>
      </c>
      <c r="L214" s="45"/>
      <c r="M214" s="220" t="s">
        <v>28</v>
      </c>
      <c r="N214" s="221" t="s">
        <v>47</v>
      </c>
      <c r="O214" s="85"/>
      <c r="P214" s="222">
        <f>O214*H214</f>
        <v>0</v>
      </c>
      <c r="Q214" s="222">
        <v>0</v>
      </c>
      <c r="R214" s="222">
        <f>Q214*H214</f>
        <v>0</v>
      </c>
      <c r="S214" s="222">
        <v>0</v>
      </c>
      <c r="T214" s="223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24" t="s">
        <v>151</v>
      </c>
      <c r="AT214" s="224" t="s">
        <v>146</v>
      </c>
      <c r="AU214" s="224" t="s">
        <v>88</v>
      </c>
      <c r="AY214" s="18" t="s">
        <v>144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8" t="s">
        <v>88</v>
      </c>
      <c r="BK214" s="225">
        <f>ROUND(I214*H214,2)</f>
        <v>0</v>
      </c>
      <c r="BL214" s="18" t="s">
        <v>151</v>
      </c>
      <c r="BM214" s="224" t="s">
        <v>1109</v>
      </c>
    </row>
    <row r="215" s="2" customFormat="1">
      <c r="A215" s="39"/>
      <c r="B215" s="40"/>
      <c r="C215" s="41"/>
      <c r="D215" s="226" t="s">
        <v>153</v>
      </c>
      <c r="E215" s="41"/>
      <c r="F215" s="227" t="s">
        <v>1110</v>
      </c>
      <c r="G215" s="41"/>
      <c r="H215" s="41"/>
      <c r="I215" s="228"/>
      <c r="J215" s="41"/>
      <c r="K215" s="41"/>
      <c r="L215" s="45"/>
      <c r="M215" s="229"/>
      <c r="N215" s="230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153</v>
      </c>
      <c r="AU215" s="18" t="s">
        <v>88</v>
      </c>
    </row>
    <row r="216" s="13" customFormat="1">
      <c r="A216" s="13"/>
      <c r="B216" s="231"/>
      <c r="C216" s="232"/>
      <c r="D216" s="233" t="s">
        <v>155</v>
      </c>
      <c r="E216" s="234" t="s">
        <v>28</v>
      </c>
      <c r="F216" s="235" t="s">
        <v>205</v>
      </c>
      <c r="G216" s="232"/>
      <c r="H216" s="234" t="s">
        <v>28</v>
      </c>
      <c r="I216" s="236"/>
      <c r="J216" s="232"/>
      <c r="K216" s="232"/>
      <c r="L216" s="237"/>
      <c r="M216" s="238"/>
      <c r="N216" s="239"/>
      <c r="O216" s="239"/>
      <c r="P216" s="239"/>
      <c r="Q216" s="239"/>
      <c r="R216" s="239"/>
      <c r="S216" s="239"/>
      <c r="T216" s="24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1" t="s">
        <v>155</v>
      </c>
      <c r="AU216" s="241" t="s">
        <v>88</v>
      </c>
      <c r="AV216" s="13" t="s">
        <v>82</v>
      </c>
      <c r="AW216" s="13" t="s">
        <v>35</v>
      </c>
      <c r="AX216" s="13" t="s">
        <v>75</v>
      </c>
      <c r="AY216" s="241" t="s">
        <v>144</v>
      </c>
    </row>
    <row r="217" s="13" customFormat="1">
      <c r="A217" s="13"/>
      <c r="B217" s="231"/>
      <c r="C217" s="232"/>
      <c r="D217" s="233" t="s">
        <v>155</v>
      </c>
      <c r="E217" s="234" t="s">
        <v>28</v>
      </c>
      <c r="F217" s="235" t="s">
        <v>1105</v>
      </c>
      <c r="G217" s="232"/>
      <c r="H217" s="234" t="s">
        <v>28</v>
      </c>
      <c r="I217" s="236"/>
      <c r="J217" s="232"/>
      <c r="K217" s="232"/>
      <c r="L217" s="237"/>
      <c r="M217" s="238"/>
      <c r="N217" s="239"/>
      <c r="O217" s="239"/>
      <c r="P217" s="239"/>
      <c r="Q217" s="239"/>
      <c r="R217" s="239"/>
      <c r="S217" s="239"/>
      <c r="T217" s="240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1" t="s">
        <v>155</v>
      </c>
      <c r="AU217" s="241" t="s">
        <v>88</v>
      </c>
      <c r="AV217" s="13" t="s">
        <v>82</v>
      </c>
      <c r="AW217" s="13" t="s">
        <v>35</v>
      </c>
      <c r="AX217" s="13" t="s">
        <v>75</v>
      </c>
      <c r="AY217" s="241" t="s">
        <v>144</v>
      </c>
    </row>
    <row r="218" s="14" customFormat="1">
      <c r="A218" s="14"/>
      <c r="B218" s="242"/>
      <c r="C218" s="243"/>
      <c r="D218" s="233" t="s">
        <v>155</v>
      </c>
      <c r="E218" s="244" t="s">
        <v>28</v>
      </c>
      <c r="F218" s="245" t="s">
        <v>1111</v>
      </c>
      <c r="G218" s="243"/>
      <c r="H218" s="246">
        <v>36.299999999999997</v>
      </c>
      <c r="I218" s="247"/>
      <c r="J218" s="243"/>
      <c r="K218" s="243"/>
      <c r="L218" s="248"/>
      <c r="M218" s="249"/>
      <c r="N218" s="250"/>
      <c r="O218" s="250"/>
      <c r="P218" s="250"/>
      <c r="Q218" s="250"/>
      <c r="R218" s="250"/>
      <c r="S218" s="250"/>
      <c r="T218" s="251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2" t="s">
        <v>155</v>
      </c>
      <c r="AU218" s="252" t="s">
        <v>88</v>
      </c>
      <c r="AV218" s="14" t="s">
        <v>88</v>
      </c>
      <c r="AW218" s="14" t="s">
        <v>35</v>
      </c>
      <c r="AX218" s="14" t="s">
        <v>82</v>
      </c>
      <c r="AY218" s="252" t="s">
        <v>144</v>
      </c>
    </row>
    <row r="219" s="2" customFormat="1" ht="16.5" customHeight="1">
      <c r="A219" s="39"/>
      <c r="B219" s="40"/>
      <c r="C219" s="213" t="s">
        <v>300</v>
      </c>
      <c r="D219" s="213" t="s">
        <v>146</v>
      </c>
      <c r="E219" s="214" t="s">
        <v>1112</v>
      </c>
      <c r="F219" s="215" t="s">
        <v>1113</v>
      </c>
      <c r="G219" s="216" t="s">
        <v>356</v>
      </c>
      <c r="H219" s="217">
        <v>50</v>
      </c>
      <c r="I219" s="218"/>
      <c r="J219" s="219">
        <f>ROUND(I219*H219,2)</f>
        <v>0</v>
      </c>
      <c r="K219" s="215" t="s">
        <v>28</v>
      </c>
      <c r="L219" s="45"/>
      <c r="M219" s="220" t="s">
        <v>28</v>
      </c>
      <c r="N219" s="221" t="s">
        <v>47</v>
      </c>
      <c r="O219" s="85"/>
      <c r="P219" s="222">
        <f>O219*H219</f>
        <v>0</v>
      </c>
      <c r="Q219" s="222">
        <v>0</v>
      </c>
      <c r="R219" s="222">
        <f>Q219*H219</f>
        <v>0</v>
      </c>
      <c r="S219" s="222">
        <v>0</v>
      </c>
      <c r="T219" s="223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24" t="s">
        <v>151</v>
      </c>
      <c r="AT219" s="224" t="s">
        <v>146</v>
      </c>
      <c r="AU219" s="224" t="s">
        <v>88</v>
      </c>
      <c r="AY219" s="18" t="s">
        <v>144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8" t="s">
        <v>88</v>
      </c>
      <c r="BK219" s="225">
        <f>ROUND(I219*H219,2)</f>
        <v>0</v>
      </c>
      <c r="BL219" s="18" t="s">
        <v>151</v>
      </c>
      <c r="BM219" s="224" t="s">
        <v>1114</v>
      </c>
    </row>
    <row r="220" s="13" customFormat="1">
      <c r="A220" s="13"/>
      <c r="B220" s="231"/>
      <c r="C220" s="232"/>
      <c r="D220" s="233" t="s">
        <v>155</v>
      </c>
      <c r="E220" s="234" t="s">
        <v>28</v>
      </c>
      <c r="F220" s="235" t="s">
        <v>205</v>
      </c>
      <c r="G220" s="232"/>
      <c r="H220" s="234" t="s">
        <v>28</v>
      </c>
      <c r="I220" s="236"/>
      <c r="J220" s="232"/>
      <c r="K220" s="232"/>
      <c r="L220" s="237"/>
      <c r="M220" s="238"/>
      <c r="N220" s="239"/>
      <c r="O220" s="239"/>
      <c r="P220" s="239"/>
      <c r="Q220" s="239"/>
      <c r="R220" s="239"/>
      <c r="S220" s="239"/>
      <c r="T220" s="24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1" t="s">
        <v>155</v>
      </c>
      <c r="AU220" s="241" t="s">
        <v>88</v>
      </c>
      <c r="AV220" s="13" t="s">
        <v>82</v>
      </c>
      <c r="AW220" s="13" t="s">
        <v>35</v>
      </c>
      <c r="AX220" s="13" t="s">
        <v>75</v>
      </c>
      <c r="AY220" s="241" t="s">
        <v>144</v>
      </c>
    </row>
    <row r="221" s="13" customFormat="1">
      <c r="A221" s="13"/>
      <c r="B221" s="231"/>
      <c r="C221" s="232"/>
      <c r="D221" s="233" t="s">
        <v>155</v>
      </c>
      <c r="E221" s="234" t="s">
        <v>28</v>
      </c>
      <c r="F221" s="235" t="s">
        <v>1115</v>
      </c>
      <c r="G221" s="232"/>
      <c r="H221" s="234" t="s">
        <v>28</v>
      </c>
      <c r="I221" s="236"/>
      <c r="J221" s="232"/>
      <c r="K221" s="232"/>
      <c r="L221" s="237"/>
      <c r="M221" s="238"/>
      <c r="N221" s="239"/>
      <c r="O221" s="239"/>
      <c r="P221" s="239"/>
      <c r="Q221" s="239"/>
      <c r="R221" s="239"/>
      <c r="S221" s="239"/>
      <c r="T221" s="24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1" t="s">
        <v>155</v>
      </c>
      <c r="AU221" s="241" t="s">
        <v>88</v>
      </c>
      <c r="AV221" s="13" t="s">
        <v>82</v>
      </c>
      <c r="AW221" s="13" t="s">
        <v>35</v>
      </c>
      <c r="AX221" s="13" t="s">
        <v>75</v>
      </c>
      <c r="AY221" s="241" t="s">
        <v>144</v>
      </c>
    </row>
    <row r="222" s="14" customFormat="1">
      <c r="A222" s="14"/>
      <c r="B222" s="242"/>
      <c r="C222" s="243"/>
      <c r="D222" s="233" t="s">
        <v>155</v>
      </c>
      <c r="E222" s="244" t="s">
        <v>28</v>
      </c>
      <c r="F222" s="245" t="s">
        <v>1116</v>
      </c>
      <c r="G222" s="243"/>
      <c r="H222" s="246">
        <v>50</v>
      </c>
      <c r="I222" s="247"/>
      <c r="J222" s="243"/>
      <c r="K222" s="243"/>
      <c r="L222" s="248"/>
      <c r="M222" s="249"/>
      <c r="N222" s="250"/>
      <c r="O222" s="250"/>
      <c r="P222" s="250"/>
      <c r="Q222" s="250"/>
      <c r="R222" s="250"/>
      <c r="S222" s="250"/>
      <c r="T222" s="251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2" t="s">
        <v>155</v>
      </c>
      <c r="AU222" s="252" t="s">
        <v>88</v>
      </c>
      <c r="AV222" s="14" t="s">
        <v>88</v>
      </c>
      <c r="AW222" s="14" t="s">
        <v>35</v>
      </c>
      <c r="AX222" s="14" t="s">
        <v>82</v>
      </c>
      <c r="AY222" s="252" t="s">
        <v>144</v>
      </c>
    </row>
    <row r="223" s="2" customFormat="1" ht="16.5" customHeight="1">
      <c r="A223" s="39"/>
      <c r="B223" s="40"/>
      <c r="C223" s="213" t="s">
        <v>308</v>
      </c>
      <c r="D223" s="213" t="s">
        <v>146</v>
      </c>
      <c r="E223" s="214" t="s">
        <v>1117</v>
      </c>
      <c r="F223" s="215" t="s">
        <v>1118</v>
      </c>
      <c r="G223" s="216" t="s">
        <v>161</v>
      </c>
      <c r="H223" s="217">
        <v>0.074999999999999997</v>
      </c>
      <c r="I223" s="218"/>
      <c r="J223" s="219">
        <f>ROUND(I223*H223,2)</f>
        <v>0</v>
      </c>
      <c r="K223" s="215" t="s">
        <v>150</v>
      </c>
      <c r="L223" s="45"/>
      <c r="M223" s="220" t="s">
        <v>28</v>
      </c>
      <c r="N223" s="221" t="s">
        <v>47</v>
      </c>
      <c r="O223" s="85"/>
      <c r="P223" s="222">
        <f>O223*H223</f>
        <v>0</v>
      </c>
      <c r="Q223" s="222">
        <v>1.6372100000000001</v>
      </c>
      <c r="R223" s="222">
        <f>Q223*H223</f>
        <v>0.12279075</v>
      </c>
      <c r="S223" s="222">
        <v>0</v>
      </c>
      <c r="T223" s="223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4" t="s">
        <v>151</v>
      </c>
      <c r="AT223" s="224" t="s">
        <v>146</v>
      </c>
      <c r="AU223" s="224" t="s">
        <v>88</v>
      </c>
      <c r="AY223" s="18" t="s">
        <v>144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8" t="s">
        <v>88</v>
      </c>
      <c r="BK223" s="225">
        <f>ROUND(I223*H223,2)</f>
        <v>0</v>
      </c>
      <c r="BL223" s="18" t="s">
        <v>151</v>
      </c>
      <c r="BM223" s="224" t="s">
        <v>1119</v>
      </c>
    </row>
    <row r="224" s="2" customFormat="1">
      <c r="A224" s="39"/>
      <c r="B224" s="40"/>
      <c r="C224" s="41"/>
      <c r="D224" s="226" t="s">
        <v>153</v>
      </c>
      <c r="E224" s="41"/>
      <c r="F224" s="227" t="s">
        <v>1120</v>
      </c>
      <c r="G224" s="41"/>
      <c r="H224" s="41"/>
      <c r="I224" s="228"/>
      <c r="J224" s="41"/>
      <c r="K224" s="41"/>
      <c r="L224" s="45"/>
      <c r="M224" s="229"/>
      <c r="N224" s="230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153</v>
      </c>
      <c r="AU224" s="18" t="s">
        <v>88</v>
      </c>
    </row>
    <row r="225" s="13" customFormat="1">
      <c r="A225" s="13"/>
      <c r="B225" s="231"/>
      <c r="C225" s="232"/>
      <c r="D225" s="233" t="s">
        <v>155</v>
      </c>
      <c r="E225" s="234" t="s">
        <v>28</v>
      </c>
      <c r="F225" s="235" t="s">
        <v>205</v>
      </c>
      <c r="G225" s="232"/>
      <c r="H225" s="234" t="s">
        <v>28</v>
      </c>
      <c r="I225" s="236"/>
      <c r="J225" s="232"/>
      <c r="K225" s="232"/>
      <c r="L225" s="237"/>
      <c r="M225" s="238"/>
      <c r="N225" s="239"/>
      <c r="O225" s="239"/>
      <c r="P225" s="239"/>
      <c r="Q225" s="239"/>
      <c r="R225" s="239"/>
      <c r="S225" s="239"/>
      <c r="T225" s="240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1" t="s">
        <v>155</v>
      </c>
      <c r="AU225" s="241" t="s">
        <v>88</v>
      </c>
      <c r="AV225" s="13" t="s">
        <v>82</v>
      </c>
      <c r="AW225" s="13" t="s">
        <v>35</v>
      </c>
      <c r="AX225" s="13" t="s">
        <v>75</v>
      </c>
      <c r="AY225" s="241" t="s">
        <v>144</v>
      </c>
    </row>
    <row r="226" s="14" customFormat="1">
      <c r="A226" s="14"/>
      <c r="B226" s="242"/>
      <c r="C226" s="243"/>
      <c r="D226" s="233" t="s">
        <v>155</v>
      </c>
      <c r="E226" s="244" t="s">
        <v>28</v>
      </c>
      <c r="F226" s="245" t="s">
        <v>1121</v>
      </c>
      <c r="G226" s="243"/>
      <c r="H226" s="246">
        <v>0.074999999999999997</v>
      </c>
      <c r="I226" s="247"/>
      <c r="J226" s="243"/>
      <c r="K226" s="243"/>
      <c r="L226" s="248"/>
      <c r="M226" s="249"/>
      <c r="N226" s="250"/>
      <c r="O226" s="250"/>
      <c r="P226" s="250"/>
      <c r="Q226" s="250"/>
      <c r="R226" s="250"/>
      <c r="S226" s="250"/>
      <c r="T226" s="251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2" t="s">
        <v>155</v>
      </c>
      <c r="AU226" s="252" t="s">
        <v>88</v>
      </c>
      <c r="AV226" s="14" t="s">
        <v>88</v>
      </c>
      <c r="AW226" s="14" t="s">
        <v>35</v>
      </c>
      <c r="AX226" s="14" t="s">
        <v>82</v>
      </c>
      <c r="AY226" s="252" t="s">
        <v>144</v>
      </c>
    </row>
    <row r="227" s="12" customFormat="1" ht="22.8" customHeight="1">
      <c r="A227" s="12"/>
      <c r="B227" s="197"/>
      <c r="C227" s="198"/>
      <c r="D227" s="199" t="s">
        <v>74</v>
      </c>
      <c r="E227" s="211" t="s">
        <v>345</v>
      </c>
      <c r="F227" s="211" t="s">
        <v>346</v>
      </c>
      <c r="G227" s="198"/>
      <c r="H227" s="198"/>
      <c r="I227" s="201"/>
      <c r="J227" s="212">
        <f>BK227</f>
        <v>0</v>
      </c>
      <c r="K227" s="198"/>
      <c r="L227" s="203"/>
      <c r="M227" s="204"/>
      <c r="N227" s="205"/>
      <c r="O227" s="205"/>
      <c r="P227" s="206">
        <f>SUM(P228:P242)</f>
        <v>0</v>
      </c>
      <c r="Q227" s="205"/>
      <c r="R227" s="206">
        <f>SUM(R228:R242)</f>
        <v>0</v>
      </c>
      <c r="S227" s="205"/>
      <c r="T227" s="207">
        <f>SUM(T228:T242)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08" t="s">
        <v>82</v>
      </c>
      <c r="AT227" s="209" t="s">
        <v>74</v>
      </c>
      <c r="AU227" s="209" t="s">
        <v>82</v>
      </c>
      <c r="AY227" s="208" t="s">
        <v>144</v>
      </c>
      <c r="BK227" s="210">
        <f>SUM(BK228:BK242)</f>
        <v>0</v>
      </c>
    </row>
    <row r="228" s="2" customFormat="1" ht="24.15" customHeight="1">
      <c r="A228" s="39"/>
      <c r="B228" s="40"/>
      <c r="C228" s="213" t="s">
        <v>314</v>
      </c>
      <c r="D228" s="213" t="s">
        <v>146</v>
      </c>
      <c r="E228" s="214" t="s">
        <v>348</v>
      </c>
      <c r="F228" s="215" t="s">
        <v>349</v>
      </c>
      <c r="G228" s="216" t="s">
        <v>350</v>
      </c>
      <c r="H228" s="217">
        <v>9.7170000000000005</v>
      </c>
      <c r="I228" s="218"/>
      <c r="J228" s="219">
        <f>ROUND(I228*H228,2)</f>
        <v>0</v>
      </c>
      <c r="K228" s="215" t="s">
        <v>150</v>
      </c>
      <c r="L228" s="45"/>
      <c r="M228" s="220" t="s">
        <v>28</v>
      </c>
      <c r="N228" s="221" t="s">
        <v>47</v>
      </c>
      <c r="O228" s="85"/>
      <c r="P228" s="222">
        <f>O228*H228</f>
        <v>0</v>
      </c>
      <c r="Q228" s="222">
        <v>0</v>
      </c>
      <c r="R228" s="222">
        <f>Q228*H228</f>
        <v>0</v>
      </c>
      <c r="S228" s="222">
        <v>0</v>
      </c>
      <c r="T228" s="223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24" t="s">
        <v>151</v>
      </c>
      <c r="AT228" s="224" t="s">
        <v>146</v>
      </c>
      <c r="AU228" s="224" t="s">
        <v>88</v>
      </c>
      <c r="AY228" s="18" t="s">
        <v>144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8" t="s">
        <v>88</v>
      </c>
      <c r="BK228" s="225">
        <f>ROUND(I228*H228,2)</f>
        <v>0</v>
      </c>
      <c r="BL228" s="18" t="s">
        <v>151</v>
      </c>
      <c r="BM228" s="224" t="s">
        <v>1122</v>
      </c>
    </row>
    <row r="229" s="2" customFormat="1">
      <c r="A229" s="39"/>
      <c r="B229" s="40"/>
      <c r="C229" s="41"/>
      <c r="D229" s="226" t="s">
        <v>153</v>
      </c>
      <c r="E229" s="41"/>
      <c r="F229" s="227" t="s">
        <v>352</v>
      </c>
      <c r="G229" s="41"/>
      <c r="H229" s="41"/>
      <c r="I229" s="228"/>
      <c r="J229" s="41"/>
      <c r="K229" s="41"/>
      <c r="L229" s="45"/>
      <c r="M229" s="229"/>
      <c r="N229" s="230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153</v>
      </c>
      <c r="AU229" s="18" t="s">
        <v>88</v>
      </c>
    </row>
    <row r="230" s="2" customFormat="1" ht="21.75" customHeight="1">
      <c r="A230" s="39"/>
      <c r="B230" s="40"/>
      <c r="C230" s="213" t="s">
        <v>320</v>
      </c>
      <c r="D230" s="213" t="s">
        <v>146</v>
      </c>
      <c r="E230" s="214" t="s">
        <v>366</v>
      </c>
      <c r="F230" s="215" t="s">
        <v>367</v>
      </c>
      <c r="G230" s="216" t="s">
        <v>350</v>
      </c>
      <c r="H230" s="217">
        <v>9.7170000000000005</v>
      </c>
      <c r="I230" s="218"/>
      <c r="J230" s="219">
        <f>ROUND(I230*H230,2)</f>
        <v>0</v>
      </c>
      <c r="K230" s="215" t="s">
        <v>150</v>
      </c>
      <c r="L230" s="45"/>
      <c r="M230" s="220" t="s">
        <v>28</v>
      </c>
      <c r="N230" s="221" t="s">
        <v>47</v>
      </c>
      <c r="O230" s="85"/>
      <c r="P230" s="222">
        <f>O230*H230</f>
        <v>0</v>
      </c>
      <c r="Q230" s="222">
        <v>0</v>
      </c>
      <c r="R230" s="222">
        <f>Q230*H230</f>
        <v>0</v>
      </c>
      <c r="S230" s="222">
        <v>0</v>
      </c>
      <c r="T230" s="223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24" t="s">
        <v>151</v>
      </c>
      <c r="AT230" s="224" t="s">
        <v>146</v>
      </c>
      <c r="AU230" s="224" t="s">
        <v>88</v>
      </c>
      <c r="AY230" s="18" t="s">
        <v>144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8" t="s">
        <v>88</v>
      </c>
      <c r="BK230" s="225">
        <f>ROUND(I230*H230,2)</f>
        <v>0</v>
      </c>
      <c r="BL230" s="18" t="s">
        <v>151</v>
      </c>
      <c r="BM230" s="224" t="s">
        <v>1123</v>
      </c>
    </row>
    <row r="231" s="2" customFormat="1">
      <c r="A231" s="39"/>
      <c r="B231" s="40"/>
      <c r="C231" s="41"/>
      <c r="D231" s="226" t="s">
        <v>153</v>
      </c>
      <c r="E231" s="41"/>
      <c r="F231" s="227" t="s">
        <v>369</v>
      </c>
      <c r="G231" s="41"/>
      <c r="H231" s="41"/>
      <c r="I231" s="228"/>
      <c r="J231" s="41"/>
      <c r="K231" s="41"/>
      <c r="L231" s="45"/>
      <c r="M231" s="229"/>
      <c r="N231" s="230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153</v>
      </c>
      <c r="AU231" s="18" t="s">
        <v>88</v>
      </c>
    </row>
    <row r="232" s="2" customFormat="1" ht="24.15" customHeight="1">
      <c r="A232" s="39"/>
      <c r="B232" s="40"/>
      <c r="C232" s="213" t="s">
        <v>325</v>
      </c>
      <c r="D232" s="213" t="s">
        <v>146</v>
      </c>
      <c r="E232" s="214" t="s">
        <v>371</v>
      </c>
      <c r="F232" s="215" t="s">
        <v>372</v>
      </c>
      <c r="G232" s="216" t="s">
        <v>350</v>
      </c>
      <c r="H232" s="217">
        <v>145.755</v>
      </c>
      <c r="I232" s="218"/>
      <c r="J232" s="219">
        <f>ROUND(I232*H232,2)</f>
        <v>0</v>
      </c>
      <c r="K232" s="215" t="s">
        <v>150</v>
      </c>
      <c r="L232" s="45"/>
      <c r="M232" s="220" t="s">
        <v>28</v>
      </c>
      <c r="N232" s="221" t="s">
        <v>47</v>
      </c>
      <c r="O232" s="85"/>
      <c r="P232" s="222">
        <f>O232*H232</f>
        <v>0</v>
      </c>
      <c r="Q232" s="222">
        <v>0</v>
      </c>
      <c r="R232" s="222">
        <f>Q232*H232</f>
        <v>0</v>
      </c>
      <c r="S232" s="222">
        <v>0</v>
      </c>
      <c r="T232" s="223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24" t="s">
        <v>151</v>
      </c>
      <c r="AT232" s="224" t="s">
        <v>146</v>
      </c>
      <c r="AU232" s="224" t="s">
        <v>88</v>
      </c>
      <c r="AY232" s="18" t="s">
        <v>144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8" t="s">
        <v>88</v>
      </c>
      <c r="BK232" s="225">
        <f>ROUND(I232*H232,2)</f>
        <v>0</v>
      </c>
      <c r="BL232" s="18" t="s">
        <v>151</v>
      </c>
      <c r="BM232" s="224" t="s">
        <v>1124</v>
      </c>
    </row>
    <row r="233" s="2" customFormat="1">
      <c r="A233" s="39"/>
      <c r="B233" s="40"/>
      <c r="C233" s="41"/>
      <c r="D233" s="226" t="s">
        <v>153</v>
      </c>
      <c r="E233" s="41"/>
      <c r="F233" s="227" t="s">
        <v>374</v>
      </c>
      <c r="G233" s="41"/>
      <c r="H233" s="41"/>
      <c r="I233" s="228"/>
      <c r="J233" s="41"/>
      <c r="K233" s="41"/>
      <c r="L233" s="45"/>
      <c r="M233" s="229"/>
      <c r="N233" s="230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153</v>
      </c>
      <c r="AU233" s="18" t="s">
        <v>88</v>
      </c>
    </row>
    <row r="234" s="14" customFormat="1">
      <c r="A234" s="14"/>
      <c r="B234" s="242"/>
      <c r="C234" s="243"/>
      <c r="D234" s="233" t="s">
        <v>155</v>
      </c>
      <c r="E234" s="243"/>
      <c r="F234" s="245" t="s">
        <v>1125</v>
      </c>
      <c r="G234" s="243"/>
      <c r="H234" s="246">
        <v>145.755</v>
      </c>
      <c r="I234" s="247"/>
      <c r="J234" s="243"/>
      <c r="K234" s="243"/>
      <c r="L234" s="248"/>
      <c r="M234" s="249"/>
      <c r="N234" s="250"/>
      <c r="O234" s="250"/>
      <c r="P234" s="250"/>
      <c r="Q234" s="250"/>
      <c r="R234" s="250"/>
      <c r="S234" s="250"/>
      <c r="T234" s="251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2" t="s">
        <v>155</v>
      </c>
      <c r="AU234" s="252" t="s">
        <v>88</v>
      </c>
      <c r="AV234" s="14" t="s">
        <v>88</v>
      </c>
      <c r="AW234" s="14" t="s">
        <v>4</v>
      </c>
      <c r="AX234" s="14" t="s">
        <v>82</v>
      </c>
      <c r="AY234" s="252" t="s">
        <v>144</v>
      </c>
    </row>
    <row r="235" s="2" customFormat="1" ht="24.15" customHeight="1">
      <c r="A235" s="39"/>
      <c r="B235" s="40"/>
      <c r="C235" s="213" t="s">
        <v>332</v>
      </c>
      <c r="D235" s="213" t="s">
        <v>146</v>
      </c>
      <c r="E235" s="214" t="s">
        <v>387</v>
      </c>
      <c r="F235" s="215" t="s">
        <v>388</v>
      </c>
      <c r="G235" s="216" t="s">
        <v>350</v>
      </c>
      <c r="H235" s="217">
        <v>5.0800000000000001</v>
      </c>
      <c r="I235" s="218"/>
      <c r="J235" s="219">
        <f>ROUND(I235*H235,2)</f>
        <v>0</v>
      </c>
      <c r="K235" s="215" t="s">
        <v>150</v>
      </c>
      <c r="L235" s="45"/>
      <c r="M235" s="220" t="s">
        <v>28</v>
      </c>
      <c r="N235" s="221" t="s">
        <v>47</v>
      </c>
      <c r="O235" s="85"/>
      <c r="P235" s="222">
        <f>O235*H235</f>
        <v>0</v>
      </c>
      <c r="Q235" s="222">
        <v>0</v>
      </c>
      <c r="R235" s="222">
        <f>Q235*H235</f>
        <v>0</v>
      </c>
      <c r="S235" s="222">
        <v>0</v>
      </c>
      <c r="T235" s="223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24" t="s">
        <v>151</v>
      </c>
      <c r="AT235" s="224" t="s">
        <v>146</v>
      </c>
      <c r="AU235" s="224" t="s">
        <v>88</v>
      </c>
      <c r="AY235" s="18" t="s">
        <v>144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8" t="s">
        <v>88</v>
      </c>
      <c r="BK235" s="225">
        <f>ROUND(I235*H235,2)</f>
        <v>0</v>
      </c>
      <c r="BL235" s="18" t="s">
        <v>151</v>
      </c>
      <c r="BM235" s="224" t="s">
        <v>1126</v>
      </c>
    </row>
    <row r="236" s="2" customFormat="1">
      <c r="A236" s="39"/>
      <c r="B236" s="40"/>
      <c r="C236" s="41"/>
      <c r="D236" s="226" t="s">
        <v>153</v>
      </c>
      <c r="E236" s="41"/>
      <c r="F236" s="227" t="s">
        <v>390</v>
      </c>
      <c r="G236" s="41"/>
      <c r="H236" s="41"/>
      <c r="I236" s="228"/>
      <c r="J236" s="41"/>
      <c r="K236" s="41"/>
      <c r="L236" s="45"/>
      <c r="M236" s="229"/>
      <c r="N236" s="230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153</v>
      </c>
      <c r="AU236" s="18" t="s">
        <v>88</v>
      </c>
    </row>
    <row r="237" s="2" customFormat="1" ht="24.15" customHeight="1">
      <c r="A237" s="39"/>
      <c r="B237" s="40"/>
      <c r="C237" s="213" t="s">
        <v>338</v>
      </c>
      <c r="D237" s="213" t="s">
        <v>146</v>
      </c>
      <c r="E237" s="214" t="s">
        <v>1127</v>
      </c>
      <c r="F237" s="215" t="s">
        <v>1128</v>
      </c>
      <c r="G237" s="216" t="s">
        <v>350</v>
      </c>
      <c r="H237" s="217">
        <v>3.976</v>
      </c>
      <c r="I237" s="218"/>
      <c r="J237" s="219">
        <f>ROUND(I237*H237,2)</f>
        <v>0</v>
      </c>
      <c r="K237" s="215" t="s">
        <v>150</v>
      </c>
      <c r="L237" s="45"/>
      <c r="M237" s="220" t="s">
        <v>28</v>
      </c>
      <c r="N237" s="221" t="s">
        <v>47</v>
      </c>
      <c r="O237" s="85"/>
      <c r="P237" s="222">
        <f>O237*H237</f>
        <v>0</v>
      </c>
      <c r="Q237" s="222">
        <v>0</v>
      </c>
      <c r="R237" s="222">
        <f>Q237*H237</f>
        <v>0</v>
      </c>
      <c r="S237" s="222">
        <v>0</v>
      </c>
      <c r="T237" s="223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24" t="s">
        <v>151</v>
      </c>
      <c r="AT237" s="224" t="s">
        <v>146</v>
      </c>
      <c r="AU237" s="224" t="s">
        <v>88</v>
      </c>
      <c r="AY237" s="18" t="s">
        <v>144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8" t="s">
        <v>88</v>
      </c>
      <c r="BK237" s="225">
        <f>ROUND(I237*H237,2)</f>
        <v>0</v>
      </c>
      <c r="BL237" s="18" t="s">
        <v>151</v>
      </c>
      <c r="BM237" s="224" t="s">
        <v>1129</v>
      </c>
    </row>
    <row r="238" s="2" customFormat="1">
      <c r="A238" s="39"/>
      <c r="B238" s="40"/>
      <c r="C238" s="41"/>
      <c r="D238" s="226" t="s">
        <v>153</v>
      </c>
      <c r="E238" s="41"/>
      <c r="F238" s="227" t="s">
        <v>1130</v>
      </c>
      <c r="G238" s="41"/>
      <c r="H238" s="41"/>
      <c r="I238" s="228"/>
      <c r="J238" s="41"/>
      <c r="K238" s="41"/>
      <c r="L238" s="45"/>
      <c r="M238" s="229"/>
      <c r="N238" s="230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153</v>
      </c>
      <c r="AU238" s="18" t="s">
        <v>88</v>
      </c>
    </row>
    <row r="239" s="2" customFormat="1" ht="24.15" customHeight="1">
      <c r="A239" s="39"/>
      <c r="B239" s="40"/>
      <c r="C239" s="213" t="s">
        <v>347</v>
      </c>
      <c r="D239" s="213" t="s">
        <v>146</v>
      </c>
      <c r="E239" s="214" t="s">
        <v>1131</v>
      </c>
      <c r="F239" s="215" t="s">
        <v>1132</v>
      </c>
      <c r="G239" s="216" t="s">
        <v>350</v>
      </c>
      <c r="H239" s="217">
        <v>0.56499999999999995</v>
      </c>
      <c r="I239" s="218"/>
      <c r="J239" s="219">
        <f>ROUND(I239*H239,2)</f>
        <v>0</v>
      </c>
      <c r="K239" s="215" t="s">
        <v>150</v>
      </c>
      <c r="L239" s="45"/>
      <c r="M239" s="220" t="s">
        <v>28</v>
      </c>
      <c r="N239" s="221" t="s">
        <v>47</v>
      </c>
      <c r="O239" s="85"/>
      <c r="P239" s="222">
        <f>O239*H239</f>
        <v>0</v>
      </c>
      <c r="Q239" s="222">
        <v>0</v>
      </c>
      <c r="R239" s="222">
        <f>Q239*H239</f>
        <v>0</v>
      </c>
      <c r="S239" s="222">
        <v>0</v>
      </c>
      <c r="T239" s="223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24" t="s">
        <v>151</v>
      </c>
      <c r="AT239" s="224" t="s">
        <v>146</v>
      </c>
      <c r="AU239" s="224" t="s">
        <v>88</v>
      </c>
      <c r="AY239" s="18" t="s">
        <v>144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8" t="s">
        <v>88</v>
      </c>
      <c r="BK239" s="225">
        <f>ROUND(I239*H239,2)</f>
        <v>0</v>
      </c>
      <c r="BL239" s="18" t="s">
        <v>151</v>
      </c>
      <c r="BM239" s="224" t="s">
        <v>1133</v>
      </c>
    </row>
    <row r="240" s="2" customFormat="1">
      <c r="A240" s="39"/>
      <c r="B240" s="40"/>
      <c r="C240" s="41"/>
      <c r="D240" s="226" t="s">
        <v>153</v>
      </c>
      <c r="E240" s="41"/>
      <c r="F240" s="227" t="s">
        <v>1134</v>
      </c>
      <c r="G240" s="41"/>
      <c r="H240" s="41"/>
      <c r="I240" s="228"/>
      <c r="J240" s="41"/>
      <c r="K240" s="41"/>
      <c r="L240" s="45"/>
      <c r="M240" s="229"/>
      <c r="N240" s="230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153</v>
      </c>
      <c r="AU240" s="18" t="s">
        <v>88</v>
      </c>
    </row>
    <row r="241" s="2" customFormat="1" ht="24.15" customHeight="1">
      <c r="A241" s="39"/>
      <c r="B241" s="40"/>
      <c r="C241" s="213" t="s">
        <v>353</v>
      </c>
      <c r="D241" s="213" t="s">
        <v>146</v>
      </c>
      <c r="E241" s="214" t="s">
        <v>402</v>
      </c>
      <c r="F241" s="215" t="s">
        <v>403</v>
      </c>
      <c r="G241" s="216" t="s">
        <v>350</v>
      </c>
      <c r="H241" s="217">
        <v>0.096000000000000002</v>
      </c>
      <c r="I241" s="218"/>
      <c r="J241" s="219">
        <f>ROUND(I241*H241,2)</f>
        <v>0</v>
      </c>
      <c r="K241" s="215" t="s">
        <v>150</v>
      </c>
      <c r="L241" s="45"/>
      <c r="M241" s="220" t="s">
        <v>28</v>
      </c>
      <c r="N241" s="221" t="s">
        <v>47</v>
      </c>
      <c r="O241" s="85"/>
      <c r="P241" s="222">
        <f>O241*H241</f>
        <v>0</v>
      </c>
      <c r="Q241" s="222">
        <v>0</v>
      </c>
      <c r="R241" s="222">
        <f>Q241*H241</f>
        <v>0</v>
      </c>
      <c r="S241" s="222">
        <v>0</v>
      </c>
      <c r="T241" s="223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24" t="s">
        <v>151</v>
      </c>
      <c r="AT241" s="224" t="s">
        <v>146</v>
      </c>
      <c r="AU241" s="224" t="s">
        <v>88</v>
      </c>
      <c r="AY241" s="18" t="s">
        <v>144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8" t="s">
        <v>88</v>
      </c>
      <c r="BK241" s="225">
        <f>ROUND(I241*H241,2)</f>
        <v>0</v>
      </c>
      <c r="BL241" s="18" t="s">
        <v>151</v>
      </c>
      <c r="BM241" s="224" t="s">
        <v>1135</v>
      </c>
    </row>
    <row r="242" s="2" customFormat="1">
      <c r="A242" s="39"/>
      <c r="B242" s="40"/>
      <c r="C242" s="41"/>
      <c r="D242" s="226" t="s">
        <v>153</v>
      </c>
      <c r="E242" s="41"/>
      <c r="F242" s="227" t="s">
        <v>405</v>
      </c>
      <c r="G242" s="41"/>
      <c r="H242" s="41"/>
      <c r="I242" s="228"/>
      <c r="J242" s="41"/>
      <c r="K242" s="41"/>
      <c r="L242" s="45"/>
      <c r="M242" s="229"/>
      <c r="N242" s="230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153</v>
      </c>
      <c r="AU242" s="18" t="s">
        <v>88</v>
      </c>
    </row>
    <row r="243" s="12" customFormat="1" ht="22.8" customHeight="1">
      <c r="A243" s="12"/>
      <c r="B243" s="197"/>
      <c r="C243" s="198"/>
      <c r="D243" s="199" t="s">
        <v>74</v>
      </c>
      <c r="E243" s="211" t="s">
        <v>406</v>
      </c>
      <c r="F243" s="211" t="s">
        <v>407</v>
      </c>
      <c r="G243" s="198"/>
      <c r="H243" s="198"/>
      <c r="I243" s="201"/>
      <c r="J243" s="212">
        <f>BK243</f>
        <v>0</v>
      </c>
      <c r="K243" s="198"/>
      <c r="L243" s="203"/>
      <c r="M243" s="204"/>
      <c r="N243" s="205"/>
      <c r="O243" s="205"/>
      <c r="P243" s="206">
        <f>SUM(P244:P245)</f>
        <v>0</v>
      </c>
      <c r="Q243" s="205"/>
      <c r="R243" s="206">
        <f>SUM(R244:R245)</f>
        <v>0</v>
      </c>
      <c r="S243" s="205"/>
      <c r="T243" s="207">
        <f>SUM(T244:T245)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08" t="s">
        <v>82</v>
      </c>
      <c r="AT243" s="209" t="s">
        <v>74</v>
      </c>
      <c r="AU243" s="209" t="s">
        <v>82</v>
      </c>
      <c r="AY243" s="208" t="s">
        <v>144</v>
      </c>
      <c r="BK243" s="210">
        <f>SUM(BK244:BK245)</f>
        <v>0</v>
      </c>
    </row>
    <row r="244" s="2" customFormat="1" ht="33" customHeight="1">
      <c r="A244" s="39"/>
      <c r="B244" s="40"/>
      <c r="C244" s="213" t="s">
        <v>359</v>
      </c>
      <c r="D244" s="213" t="s">
        <v>146</v>
      </c>
      <c r="E244" s="214" t="s">
        <v>409</v>
      </c>
      <c r="F244" s="215" t="s">
        <v>410</v>
      </c>
      <c r="G244" s="216" t="s">
        <v>350</v>
      </c>
      <c r="H244" s="217">
        <v>5.8949999999999996</v>
      </c>
      <c r="I244" s="218"/>
      <c r="J244" s="219">
        <f>ROUND(I244*H244,2)</f>
        <v>0</v>
      </c>
      <c r="K244" s="215" t="s">
        <v>150</v>
      </c>
      <c r="L244" s="45"/>
      <c r="M244" s="220" t="s">
        <v>28</v>
      </c>
      <c r="N244" s="221" t="s">
        <v>47</v>
      </c>
      <c r="O244" s="85"/>
      <c r="P244" s="222">
        <f>O244*H244</f>
        <v>0</v>
      </c>
      <c r="Q244" s="222">
        <v>0</v>
      </c>
      <c r="R244" s="222">
        <f>Q244*H244</f>
        <v>0</v>
      </c>
      <c r="S244" s="222">
        <v>0</v>
      </c>
      <c r="T244" s="223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24" t="s">
        <v>151</v>
      </c>
      <c r="AT244" s="224" t="s">
        <v>146</v>
      </c>
      <c r="AU244" s="224" t="s">
        <v>88</v>
      </c>
      <c r="AY244" s="18" t="s">
        <v>144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8" t="s">
        <v>88</v>
      </c>
      <c r="BK244" s="225">
        <f>ROUND(I244*H244,2)</f>
        <v>0</v>
      </c>
      <c r="BL244" s="18" t="s">
        <v>151</v>
      </c>
      <c r="BM244" s="224" t="s">
        <v>1136</v>
      </c>
    </row>
    <row r="245" s="2" customFormat="1">
      <c r="A245" s="39"/>
      <c r="B245" s="40"/>
      <c r="C245" s="41"/>
      <c r="D245" s="226" t="s">
        <v>153</v>
      </c>
      <c r="E245" s="41"/>
      <c r="F245" s="227" t="s">
        <v>412</v>
      </c>
      <c r="G245" s="41"/>
      <c r="H245" s="41"/>
      <c r="I245" s="228"/>
      <c r="J245" s="41"/>
      <c r="K245" s="41"/>
      <c r="L245" s="45"/>
      <c r="M245" s="229"/>
      <c r="N245" s="230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153</v>
      </c>
      <c r="AU245" s="18" t="s">
        <v>88</v>
      </c>
    </row>
    <row r="246" s="12" customFormat="1" ht="25.92" customHeight="1">
      <c r="A246" s="12"/>
      <c r="B246" s="197"/>
      <c r="C246" s="198"/>
      <c r="D246" s="199" t="s">
        <v>74</v>
      </c>
      <c r="E246" s="200" t="s">
        <v>413</v>
      </c>
      <c r="F246" s="200" t="s">
        <v>414</v>
      </c>
      <c r="G246" s="198"/>
      <c r="H246" s="198"/>
      <c r="I246" s="201"/>
      <c r="J246" s="202">
        <f>BK246</f>
        <v>0</v>
      </c>
      <c r="K246" s="198"/>
      <c r="L246" s="203"/>
      <c r="M246" s="204"/>
      <c r="N246" s="205"/>
      <c r="O246" s="205"/>
      <c r="P246" s="206">
        <f>P247+P252+P261+P266+P271+P287+P310+P326</f>
        <v>0</v>
      </c>
      <c r="Q246" s="205"/>
      <c r="R246" s="206">
        <f>R247+R252+R261+R266+R271+R287+R310+R326</f>
        <v>0.33371531470000004</v>
      </c>
      <c r="S246" s="205"/>
      <c r="T246" s="207">
        <f>T247+T252+T261+T266+T271+T287+T310+T326</f>
        <v>0.90724399999999994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08" t="s">
        <v>88</v>
      </c>
      <c r="AT246" s="209" t="s">
        <v>74</v>
      </c>
      <c r="AU246" s="209" t="s">
        <v>75</v>
      </c>
      <c r="AY246" s="208" t="s">
        <v>144</v>
      </c>
      <c r="BK246" s="210">
        <f>BK247+BK252+BK261+BK266+BK271+BK287+BK310+BK326</f>
        <v>0</v>
      </c>
    </row>
    <row r="247" s="12" customFormat="1" ht="22.8" customHeight="1">
      <c r="A247" s="12"/>
      <c r="B247" s="197"/>
      <c r="C247" s="198"/>
      <c r="D247" s="199" t="s">
        <v>74</v>
      </c>
      <c r="E247" s="211" t="s">
        <v>415</v>
      </c>
      <c r="F247" s="211" t="s">
        <v>416</v>
      </c>
      <c r="G247" s="198"/>
      <c r="H247" s="198"/>
      <c r="I247" s="201"/>
      <c r="J247" s="212">
        <f>BK247</f>
        <v>0</v>
      </c>
      <c r="K247" s="198"/>
      <c r="L247" s="203"/>
      <c r="M247" s="204"/>
      <c r="N247" s="205"/>
      <c r="O247" s="205"/>
      <c r="P247" s="206">
        <f>SUM(P248:P251)</f>
        <v>0</v>
      </c>
      <c r="Q247" s="205"/>
      <c r="R247" s="206">
        <f>SUM(R248:R251)</f>
        <v>0</v>
      </c>
      <c r="S247" s="205"/>
      <c r="T247" s="207">
        <f>SUM(T248:T251)</f>
        <v>0.0062699999999999995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08" t="s">
        <v>88</v>
      </c>
      <c r="AT247" s="209" t="s">
        <v>74</v>
      </c>
      <c r="AU247" s="209" t="s">
        <v>82</v>
      </c>
      <c r="AY247" s="208" t="s">
        <v>144</v>
      </c>
      <c r="BK247" s="210">
        <f>SUM(BK248:BK251)</f>
        <v>0</v>
      </c>
    </row>
    <row r="248" s="2" customFormat="1" ht="16.5" customHeight="1">
      <c r="A248" s="39"/>
      <c r="B248" s="40"/>
      <c r="C248" s="213" t="s">
        <v>365</v>
      </c>
      <c r="D248" s="213" t="s">
        <v>146</v>
      </c>
      <c r="E248" s="214" t="s">
        <v>1137</v>
      </c>
      <c r="F248" s="215" t="s">
        <v>1138</v>
      </c>
      <c r="G248" s="216" t="s">
        <v>232</v>
      </c>
      <c r="H248" s="217">
        <v>9.5</v>
      </c>
      <c r="I248" s="218"/>
      <c r="J248" s="219">
        <f>ROUND(I248*H248,2)</f>
        <v>0</v>
      </c>
      <c r="K248" s="215" t="s">
        <v>150</v>
      </c>
      <c r="L248" s="45"/>
      <c r="M248" s="220" t="s">
        <v>28</v>
      </c>
      <c r="N248" s="221" t="s">
        <v>47</v>
      </c>
      <c r="O248" s="85"/>
      <c r="P248" s="222">
        <f>O248*H248</f>
        <v>0</v>
      </c>
      <c r="Q248" s="222">
        <v>0</v>
      </c>
      <c r="R248" s="222">
        <f>Q248*H248</f>
        <v>0</v>
      </c>
      <c r="S248" s="222">
        <v>0.00066</v>
      </c>
      <c r="T248" s="223">
        <f>S248*H248</f>
        <v>0.0062699999999999995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24" t="s">
        <v>220</v>
      </c>
      <c r="AT248" s="224" t="s">
        <v>146</v>
      </c>
      <c r="AU248" s="224" t="s">
        <v>88</v>
      </c>
      <c r="AY248" s="18" t="s">
        <v>144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8" t="s">
        <v>88</v>
      </c>
      <c r="BK248" s="225">
        <f>ROUND(I248*H248,2)</f>
        <v>0</v>
      </c>
      <c r="BL248" s="18" t="s">
        <v>220</v>
      </c>
      <c r="BM248" s="224" t="s">
        <v>1139</v>
      </c>
    </row>
    <row r="249" s="2" customFormat="1">
      <c r="A249" s="39"/>
      <c r="B249" s="40"/>
      <c r="C249" s="41"/>
      <c r="D249" s="226" t="s">
        <v>153</v>
      </c>
      <c r="E249" s="41"/>
      <c r="F249" s="227" t="s">
        <v>1140</v>
      </c>
      <c r="G249" s="41"/>
      <c r="H249" s="41"/>
      <c r="I249" s="228"/>
      <c r="J249" s="41"/>
      <c r="K249" s="41"/>
      <c r="L249" s="45"/>
      <c r="M249" s="229"/>
      <c r="N249" s="230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153</v>
      </c>
      <c r="AU249" s="18" t="s">
        <v>88</v>
      </c>
    </row>
    <row r="250" s="13" customFormat="1">
      <c r="A250" s="13"/>
      <c r="B250" s="231"/>
      <c r="C250" s="232"/>
      <c r="D250" s="233" t="s">
        <v>155</v>
      </c>
      <c r="E250" s="234" t="s">
        <v>28</v>
      </c>
      <c r="F250" s="235" t="s">
        <v>205</v>
      </c>
      <c r="G250" s="232"/>
      <c r="H250" s="234" t="s">
        <v>28</v>
      </c>
      <c r="I250" s="236"/>
      <c r="J250" s="232"/>
      <c r="K250" s="232"/>
      <c r="L250" s="237"/>
      <c r="M250" s="238"/>
      <c r="N250" s="239"/>
      <c r="O250" s="239"/>
      <c r="P250" s="239"/>
      <c r="Q250" s="239"/>
      <c r="R250" s="239"/>
      <c r="S250" s="239"/>
      <c r="T250" s="24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1" t="s">
        <v>155</v>
      </c>
      <c r="AU250" s="241" t="s">
        <v>88</v>
      </c>
      <c r="AV250" s="13" t="s">
        <v>82</v>
      </c>
      <c r="AW250" s="13" t="s">
        <v>35</v>
      </c>
      <c r="AX250" s="13" t="s">
        <v>75</v>
      </c>
      <c r="AY250" s="241" t="s">
        <v>144</v>
      </c>
    </row>
    <row r="251" s="14" customFormat="1">
      <c r="A251" s="14"/>
      <c r="B251" s="242"/>
      <c r="C251" s="243"/>
      <c r="D251" s="233" t="s">
        <v>155</v>
      </c>
      <c r="E251" s="244" t="s">
        <v>28</v>
      </c>
      <c r="F251" s="245" t="s">
        <v>1141</v>
      </c>
      <c r="G251" s="243"/>
      <c r="H251" s="246">
        <v>9.5</v>
      </c>
      <c r="I251" s="247"/>
      <c r="J251" s="243"/>
      <c r="K251" s="243"/>
      <c r="L251" s="248"/>
      <c r="M251" s="249"/>
      <c r="N251" s="250"/>
      <c r="O251" s="250"/>
      <c r="P251" s="250"/>
      <c r="Q251" s="250"/>
      <c r="R251" s="250"/>
      <c r="S251" s="250"/>
      <c r="T251" s="251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2" t="s">
        <v>155</v>
      </c>
      <c r="AU251" s="252" t="s">
        <v>88</v>
      </c>
      <c r="AV251" s="14" t="s">
        <v>88</v>
      </c>
      <c r="AW251" s="14" t="s">
        <v>35</v>
      </c>
      <c r="AX251" s="14" t="s">
        <v>82</v>
      </c>
      <c r="AY251" s="252" t="s">
        <v>144</v>
      </c>
    </row>
    <row r="252" s="12" customFormat="1" ht="22.8" customHeight="1">
      <c r="A252" s="12"/>
      <c r="B252" s="197"/>
      <c r="C252" s="198"/>
      <c r="D252" s="199" t="s">
        <v>74</v>
      </c>
      <c r="E252" s="211" t="s">
        <v>759</v>
      </c>
      <c r="F252" s="211" t="s">
        <v>760</v>
      </c>
      <c r="G252" s="198"/>
      <c r="H252" s="198"/>
      <c r="I252" s="201"/>
      <c r="J252" s="212">
        <f>BK252</f>
        <v>0</v>
      </c>
      <c r="K252" s="198"/>
      <c r="L252" s="203"/>
      <c r="M252" s="204"/>
      <c r="N252" s="205"/>
      <c r="O252" s="205"/>
      <c r="P252" s="206">
        <f>SUM(P253:P260)</f>
        <v>0</v>
      </c>
      <c r="Q252" s="205"/>
      <c r="R252" s="206">
        <f>SUM(R253:R260)</f>
        <v>0</v>
      </c>
      <c r="S252" s="205"/>
      <c r="T252" s="207">
        <f>SUM(T253:T260)</f>
        <v>0.56489999999999996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08" t="s">
        <v>88</v>
      </c>
      <c r="AT252" s="209" t="s">
        <v>74</v>
      </c>
      <c r="AU252" s="209" t="s">
        <v>82</v>
      </c>
      <c r="AY252" s="208" t="s">
        <v>144</v>
      </c>
      <c r="BK252" s="210">
        <f>SUM(BK253:BK260)</f>
        <v>0</v>
      </c>
    </row>
    <row r="253" s="2" customFormat="1" ht="21.75" customHeight="1">
      <c r="A253" s="39"/>
      <c r="B253" s="40"/>
      <c r="C253" s="213" t="s">
        <v>370</v>
      </c>
      <c r="D253" s="213" t="s">
        <v>146</v>
      </c>
      <c r="E253" s="214" t="s">
        <v>1142</v>
      </c>
      <c r="F253" s="215" t="s">
        <v>1143</v>
      </c>
      <c r="G253" s="216" t="s">
        <v>356</v>
      </c>
      <c r="H253" s="217">
        <v>52.799999999999997</v>
      </c>
      <c r="I253" s="218"/>
      <c r="J253" s="219">
        <f>ROUND(I253*H253,2)</f>
        <v>0</v>
      </c>
      <c r="K253" s="215" t="s">
        <v>150</v>
      </c>
      <c r="L253" s="45"/>
      <c r="M253" s="220" t="s">
        <v>28</v>
      </c>
      <c r="N253" s="221" t="s">
        <v>47</v>
      </c>
      <c r="O253" s="85"/>
      <c r="P253" s="222">
        <f>O253*H253</f>
        <v>0</v>
      </c>
      <c r="Q253" s="222">
        <v>0</v>
      </c>
      <c r="R253" s="222">
        <f>Q253*H253</f>
        <v>0</v>
      </c>
      <c r="S253" s="222">
        <v>0.0080000000000000002</v>
      </c>
      <c r="T253" s="223">
        <f>S253*H253</f>
        <v>0.4224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24" t="s">
        <v>220</v>
      </c>
      <c r="AT253" s="224" t="s">
        <v>146</v>
      </c>
      <c r="AU253" s="224" t="s">
        <v>88</v>
      </c>
      <c r="AY253" s="18" t="s">
        <v>144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8" t="s">
        <v>88</v>
      </c>
      <c r="BK253" s="225">
        <f>ROUND(I253*H253,2)</f>
        <v>0</v>
      </c>
      <c r="BL253" s="18" t="s">
        <v>220</v>
      </c>
      <c r="BM253" s="224" t="s">
        <v>1144</v>
      </c>
    </row>
    <row r="254" s="2" customFormat="1">
      <c r="A254" s="39"/>
      <c r="B254" s="40"/>
      <c r="C254" s="41"/>
      <c r="D254" s="226" t="s">
        <v>153</v>
      </c>
      <c r="E254" s="41"/>
      <c r="F254" s="227" t="s">
        <v>1145</v>
      </c>
      <c r="G254" s="41"/>
      <c r="H254" s="41"/>
      <c r="I254" s="228"/>
      <c r="J254" s="41"/>
      <c r="K254" s="41"/>
      <c r="L254" s="45"/>
      <c r="M254" s="229"/>
      <c r="N254" s="230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153</v>
      </c>
      <c r="AU254" s="18" t="s">
        <v>88</v>
      </c>
    </row>
    <row r="255" s="13" customFormat="1">
      <c r="A255" s="13"/>
      <c r="B255" s="231"/>
      <c r="C255" s="232"/>
      <c r="D255" s="233" t="s">
        <v>155</v>
      </c>
      <c r="E255" s="234" t="s">
        <v>28</v>
      </c>
      <c r="F255" s="235" t="s">
        <v>205</v>
      </c>
      <c r="G255" s="232"/>
      <c r="H255" s="234" t="s">
        <v>28</v>
      </c>
      <c r="I255" s="236"/>
      <c r="J255" s="232"/>
      <c r="K255" s="232"/>
      <c r="L255" s="237"/>
      <c r="M255" s="238"/>
      <c r="N255" s="239"/>
      <c r="O255" s="239"/>
      <c r="P255" s="239"/>
      <c r="Q255" s="239"/>
      <c r="R255" s="239"/>
      <c r="S255" s="239"/>
      <c r="T255" s="240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1" t="s">
        <v>155</v>
      </c>
      <c r="AU255" s="241" t="s">
        <v>88</v>
      </c>
      <c r="AV255" s="13" t="s">
        <v>82</v>
      </c>
      <c r="AW255" s="13" t="s">
        <v>35</v>
      </c>
      <c r="AX255" s="13" t="s">
        <v>75</v>
      </c>
      <c r="AY255" s="241" t="s">
        <v>144</v>
      </c>
    </row>
    <row r="256" s="14" customFormat="1">
      <c r="A256" s="14"/>
      <c r="B256" s="242"/>
      <c r="C256" s="243"/>
      <c r="D256" s="233" t="s">
        <v>155</v>
      </c>
      <c r="E256" s="244" t="s">
        <v>28</v>
      </c>
      <c r="F256" s="245" t="s">
        <v>1146</v>
      </c>
      <c r="G256" s="243"/>
      <c r="H256" s="246">
        <v>52.799999999999997</v>
      </c>
      <c r="I256" s="247"/>
      <c r="J256" s="243"/>
      <c r="K256" s="243"/>
      <c r="L256" s="248"/>
      <c r="M256" s="249"/>
      <c r="N256" s="250"/>
      <c r="O256" s="250"/>
      <c r="P256" s="250"/>
      <c r="Q256" s="250"/>
      <c r="R256" s="250"/>
      <c r="S256" s="250"/>
      <c r="T256" s="251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2" t="s">
        <v>155</v>
      </c>
      <c r="AU256" s="252" t="s">
        <v>88</v>
      </c>
      <c r="AV256" s="14" t="s">
        <v>88</v>
      </c>
      <c r="AW256" s="14" t="s">
        <v>35</v>
      </c>
      <c r="AX256" s="14" t="s">
        <v>82</v>
      </c>
      <c r="AY256" s="252" t="s">
        <v>144</v>
      </c>
    </row>
    <row r="257" s="2" customFormat="1" ht="24.15" customHeight="1">
      <c r="A257" s="39"/>
      <c r="B257" s="40"/>
      <c r="C257" s="213" t="s">
        <v>376</v>
      </c>
      <c r="D257" s="213" t="s">
        <v>146</v>
      </c>
      <c r="E257" s="214" t="s">
        <v>1147</v>
      </c>
      <c r="F257" s="215" t="s">
        <v>1148</v>
      </c>
      <c r="G257" s="216" t="s">
        <v>232</v>
      </c>
      <c r="H257" s="217">
        <v>9.5</v>
      </c>
      <c r="I257" s="218"/>
      <c r="J257" s="219">
        <f>ROUND(I257*H257,2)</f>
        <v>0</v>
      </c>
      <c r="K257" s="215" t="s">
        <v>150</v>
      </c>
      <c r="L257" s="45"/>
      <c r="M257" s="220" t="s">
        <v>28</v>
      </c>
      <c r="N257" s="221" t="s">
        <v>47</v>
      </c>
      <c r="O257" s="85"/>
      <c r="P257" s="222">
        <f>O257*H257</f>
        <v>0</v>
      </c>
      <c r="Q257" s="222">
        <v>0</v>
      </c>
      <c r="R257" s="222">
        <f>Q257*H257</f>
        <v>0</v>
      </c>
      <c r="S257" s="222">
        <v>0.014999999999999999</v>
      </c>
      <c r="T257" s="223">
        <f>S257*H257</f>
        <v>0.14249999999999999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24" t="s">
        <v>220</v>
      </c>
      <c r="AT257" s="224" t="s">
        <v>146</v>
      </c>
      <c r="AU257" s="224" t="s">
        <v>88</v>
      </c>
      <c r="AY257" s="18" t="s">
        <v>144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8" t="s">
        <v>88</v>
      </c>
      <c r="BK257" s="225">
        <f>ROUND(I257*H257,2)</f>
        <v>0</v>
      </c>
      <c r="BL257" s="18" t="s">
        <v>220</v>
      </c>
      <c r="BM257" s="224" t="s">
        <v>1149</v>
      </c>
    </row>
    <row r="258" s="2" customFormat="1">
      <c r="A258" s="39"/>
      <c r="B258" s="40"/>
      <c r="C258" s="41"/>
      <c r="D258" s="226" t="s">
        <v>153</v>
      </c>
      <c r="E258" s="41"/>
      <c r="F258" s="227" t="s">
        <v>1150</v>
      </c>
      <c r="G258" s="41"/>
      <c r="H258" s="41"/>
      <c r="I258" s="228"/>
      <c r="J258" s="41"/>
      <c r="K258" s="41"/>
      <c r="L258" s="45"/>
      <c r="M258" s="229"/>
      <c r="N258" s="230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153</v>
      </c>
      <c r="AU258" s="18" t="s">
        <v>88</v>
      </c>
    </row>
    <row r="259" s="13" customFormat="1">
      <c r="A259" s="13"/>
      <c r="B259" s="231"/>
      <c r="C259" s="232"/>
      <c r="D259" s="233" t="s">
        <v>155</v>
      </c>
      <c r="E259" s="234" t="s">
        <v>28</v>
      </c>
      <c r="F259" s="235" t="s">
        <v>205</v>
      </c>
      <c r="G259" s="232"/>
      <c r="H259" s="234" t="s">
        <v>28</v>
      </c>
      <c r="I259" s="236"/>
      <c r="J259" s="232"/>
      <c r="K259" s="232"/>
      <c r="L259" s="237"/>
      <c r="M259" s="238"/>
      <c r="N259" s="239"/>
      <c r="O259" s="239"/>
      <c r="P259" s="239"/>
      <c r="Q259" s="239"/>
      <c r="R259" s="239"/>
      <c r="S259" s="239"/>
      <c r="T259" s="24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1" t="s">
        <v>155</v>
      </c>
      <c r="AU259" s="241" t="s">
        <v>88</v>
      </c>
      <c r="AV259" s="13" t="s">
        <v>82</v>
      </c>
      <c r="AW259" s="13" t="s">
        <v>35</v>
      </c>
      <c r="AX259" s="13" t="s">
        <v>75</v>
      </c>
      <c r="AY259" s="241" t="s">
        <v>144</v>
      </c>
    </row>
    <row r="260" s="14" customFormat="1">
      <c r="A260" s="14"/>
      <c r="B260" s="242"/>
      <c r="C260" s="243"/>
      <c r="D260" s="233" t="s">
        <v>155</v>
      </c>
      <c r="E260" s="244" t="s">
        <v>28</v>
      </c>
      <c r="F260" s="245" t="s">
        <v>1141</v>
      </c>
      <c r="G260" s="243"/>
      <c r="H260" s="246">
        <v>9.5</v>
      </c>
      <c r="I260" s="247"/>
      <c r="J260" s="243"/>
      <c r="K260" s="243"/>
      <c r="L260" s="248"/>
      <c r="M260" s="249"/>
      <c r="N260" s="250"/>
      <c r="O260" s="250"/>
      <c r="P260" s="250"/>
      <c r="Q260" s="250"/>
      <c r="R260" s="250"/>
      <c r="S260" s="250"/>
      <c r="T260" s="251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2" t="s">
        <v>155</v>
      </c>
      <c r="AU260" s="252" t="s">
        <v>88</v>
      </c>
      <c r="AV260" s="14" t="s">
        <v>88</v>
      </c>
      <c r="AW260" s="14" t="s">
        <v>35</v>
      </c>
      <c r="AX260" s="14" t="s">
        <v>82</v>
      </c>
      <c r="AY260" s="252" t="s">
        <v>144</v>
      </c>
    </row>
    <row r="261" s="12" customFormat="1" ht="22.8" customHeight="1">
      <c r="A261" s="12"/>
      <c r="B261" s="197"/>
      <c r="C261" s="198"/>
      <c r="D261" s="199" t="s">
        <v>74</v>
      </c>
      <c r="E261" s="211" t="s">
        <v>775</v>
      </c>
      <c r="F261" s="211" t="s">
        <v>776</v>
      </c>
      <c r="G261" s="198"/>
      <c r="H261" s="198"/>
      <c r="I261" s="201"/>
      <c r="J261" s="212">
        <f>BK261</f>
        <v>0</v>
      </c>
      <c r="K261" s="198"/>
      <c r="L261" s="203"/>
      <c r="M261" s="204"/>
      <c r="N261" s="205"/>
      <c r="O261" s="205"/>
      <c r="P261" s="206">
        <f>SUM(P262:P265)</f>
        <v>0</v>
      </c>
      <c r="Q261" s="205"/>
      <c r="R261" s="206">
        <f>SUM(R262:R265)</f>
        <v>0</v>
      </c>
      <c r="S261" s="205"/>
      <c r="T261" s="207">
        <f>SUM(T262:T265)</f>
        <v>0.019824000000000001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08" t="s">
        <v>88</v>
      </c>
      <c r="AT261" s="209" t="s">
        <v>74</v>
      </c>
      <c r="AU261" s="209" t="s">
        <v>82</v>
      </c>
      <c r="AY261" s="208" t="s">
        <v>144</v>
      </c>
      <c r="BK261" s="210">
        <f>SUM(BK262:BK265)</f>
        <v>0</v>
      </c>
    </row>
    <row r="262" s="2" customFormat="1" ht="16.5" customHeight="1">
      <c r="A262" s="39"/>
      <c r="B262" s="40"/>
      <c r="C262" s="213" t="s">
        <v>381</v>
      </c>
      <c r="D262" s="213" t="s">
        <v>146</v>
      </c>
      <c r="E262" s="214" t="s">
        <v>1151</v>
      </c>
      <c r="F262" s="215" t="s">
        <v>1152</v>
      </c>
      <c r="G262" s="216" t="s">
        <v>356</v>
      </c>
      <c r="H262" s="217">
        <v>11.199999999999999</v>
      </c>
      <c r="I262" s="218"/>
      <c r="J262" s="219">
        <f>ROUND(I262*H262,2)</f>
        <v>0</v>
      </c>
      <c r="K262" s="215" t="s">
        <v>150</v>
      </c>
      <c r="L262" s="45"/>
      <c r="M262" s="220" t="s">
        <v>28</v>
      </c>
      <c r="N262" s="221" t="s">
        <v>47</v>
      </c>
      <c r="O262" s="85"/>
      <c r="P262" s="222">
        <f>O262*H262</f>
        <v>0</v>
      </c>
      <c r="Q262" s="222">
        <v>0</v>
      </c>
      <c r="R262" s="222">
        <f>Q262*H262</f>
        <v>0</v>
      </c>
      <c r="S262" s="222">
        <v>0.0017700000000000001</v>
      </c>
      <c r="T262" s="223">
        <f>S262*H262</f>
        <v>0.019824000000000001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24" t="s">
        <v>220</v>
      </c>
      <c r="AT262" s="224" t="s">
        <v>146</v>
      </c>
      <c r="AU262" s="224" t="s">
        <v>88</v>
      </c>
      <c r="AY262" s="18" t="s">
        <v>144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8" t="s">
        <v>88</v>
      </c>
      <c r="BK262" s="225">
        <f>ROUND(I262*H262,2)</f>
        <v>0</v>
      </c>
      <c r="BL262" s="18" t="s">
        <v>220</v>
      </c>
      <c r="BM262" s="224" t="s">
        <v>1153</v>
      </c>
    </row>
    <row r="263" s="2" customFormat="1">
      <c r="A263" s="39"/>
      <c r="B263" s="40"/>
      <c r="C263" s="41"/>
      <c r="D263" s="226" t="s">
        <v>153</v>
      </c>
      <c r="E263" s="41"/>
      <c r="F263" s="227" t="s">
        <v>1154</v>
      </c>
      <c r="G263" s="41"/>
      <c r="H263" s="41"/>
      <c r="I263" s="228"/>
      <c r="J263" s="41"/>
      <c r="K263" s="41"/>
      <c r="L263" s="45"/>
      <c r="M263" s="229"/>
      <c r="N263" s="230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153</v>
      </c>
      <c r="AU263" s="18" t="s">
        <v>88</v>
      </c>
    </row>
    <row r="264" s="13" customFormat="1">
      <c r="A264" s="13"/>
      <c r="B264" s="231"/>
      <c r="C264" s="232"/>
      <c r="D264" s="233" t="s">
        <v>155</v>
      </c>
      <c r="E264" s="234" t="s">
        <v>28</v>
      </c>
      <c r="F264" s="235" t="s">
        <v>205</v>
      </c>
      <c r="G264" s="232"/>
      <c r="H264" s="234" t="s">
        <v>28</v>
      </c>
      <c r="I264" s="236"/>
      <c r="J264" s="232"/>
      <c r="K264" s="232"/>
      <c r="L264" s="237"/>
      <c r="M264" s="238"/>
      <c r="N264" s="239"/>
      <c r="O264" s="239"/>
      <c r="P264" s="239"/>
      <c r="Q264" s="239"/>
      <c r="R264" s="239"/>
      <c r="S264" s="239"/>
      <c r="T264" s="240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1" t="s">
        <v>155</v>
      </c>
      <c r="AU264" s="241" t="s">
        <v>88</v>
      </c>
      <c r="AV264" s="13" t="s">
        <v>82</v>
      </c>
      <c r="AW264" s="13" t="s">
        <v>35</v>
      </c>
      <c r="AX264" s="13" t="s">
        <v>75</v>
      </c>
      <c r="AY264" s="241" t="s">
        <v>144</v>
      </c>
    </row>
    <row r="265" s="14" customFormat="1">
      <c r="A265" s="14"/>
      <c r="B265" s="242"/>
      <c r="C265" s="243"/>
      <c r="D265" s="233" t="s">
        <v>155</v>
      </c>
      <c r="E265" s="244" t="s">
        <v>28</v>
      </c>
      <c r="F265" s="245" t="s">
        <v>1155</v>
      </c>
      <c r="G265" s="243"/>
      <c r="H265" s="246">
        <v>11.199999999999999</v>
      </c>
      <c r="I265" s="247"/>
      <c r="J265" s="243"/>
      <c r="K265" s="243"/>
      <c r="L265" s="248"/>
      <c r="M265" s="249"/>
      <c r="N265" s="250"/>
      <c r="O265" s="250"/>
      <c r="P265" s="250"/>
      <c r="Q265" s="250"/>
      <c r="R265" s="250"/>
      <c r="S265" s="250"/>
      <c r="T265" s="251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2" t="s">
        <v>155</v>
      </c>
      <c r="AU265" s="252" t="s">
        <v>88</v>
      </c>
      <c r="AV265" s="14" t="s">
        <v>88</v>
      </c>
      <c r="AW265" s="14" t="s">
        <v>35</v>
      </c>
      <c r="AX265" s="14" t="s">
        <v>82</v>
      </c>
      <c r="AY265" s="252" t="s">
        <v>144</v>
      </c>
    </row>
    <row r="266" s="12" customFormat="1" ht="22.8" customHeight="1">
      <c r="A266" s="12"/>
      <c r="B266" s="197"/>
      <c r="C266" s="198"/>
      <c r="D266" s="199" t="s">
        <v>74</v>
      </c>
      <c r="E266" s="211" t="s">
        <v>1156</v>
      </c>
      <c r="F266" s="211" t="s">
        <v>1157</v>
      </c>
      <c r="G266" s="198"/>
      <c r="H266" s="198"/>
      <c r="I266" s="201"/>
      <c r="J266" s="212">
        <f>BK266</f>
        <v>0</v>
      </c>
      <c r="K266" s="198"/>
      <c r="L266" s="203"/>
      <c r="M266" s="204"/>
      <c r="N266" s="205"/>
      <c r="O266" s="205"/>
      <c r="P266" s="206">
        <f>SUM(P267:P270)</f>
        <v>0</v>
      </c>
      <c r="Q266" s="205"/>
      <c r="R266" s="206">
        <f>SUM(R267:R270)</f>
        <v>0</v>
      </c>
      <c r="S266" s="205"/>
      <c r="T266" s="207">
        <f>SUM(T267:T270)</f>
        <v>0.090249999999999997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08" t="s">
        <v>88</v>
      </c>
      <c r="AT266" s="209" t="s">
        <v>74</v>
      </c>
      <c r="AU266" s="209" t="s">
        <v>82</v>
      </c>
      <c r="AY266" s="208" t="s">
        <v>144</v>
      </c>
      <c r="BK266" s="210">
        <f>SUM(BK267:BK270)</f>
        <v>0</v>
      </c>
    </row>
    <row r="267" s="2" customFormat="1" ht="16.5" customHeight="1">
      <c r="A267" s="39"/>
      <c r="B267" s="40"/>
      <c r="C267" s="213" t="s">
        <v>386</v>
      </c>
      <c r="D267" s="213" t="s">
        <v>146</v>
      </c>
      <c r="E267" s="214" t="s">
        <v>1158</v>
      </c>
      <c r="F267" s="215" t="s">
        <v>1159</v>
      </c>
      <c r="G267" s="216" t="s">
        <v>232</v>
      </c>
      <c r="H267" s="217">
        <v>9.5</v>
      </c>
      <c r="I267" s="218"/>
      <c r="J267" s="219">
        <f>ROUND(I267*H267,2)</f>
        <v>0</v>
      </c>
      <c r="K267" s="215" t="s">
        <v>150</v>
      </c>
      <c r="L267" s="45"/>
      <c r="M267" s="220" t="s">
        <v>28</v>
      </c>
      <c r="N267" s="221" t="s">
        <v>47</v>
      </c>
      <c r="O267" s="85"/>
      <c r="P267" s="222">
        <f>O267*H267</f>
        <v>0</v>
      </c>
      <c r="Q267" s="222">
        <v>0</v>
      </c>
      <c r="R267" s="222">
        <f>Q267*H267</f>
        <v>0</v>
      </c>
      <c r="S267" s="222">
        <v>0.0094999999999999998</v>
      </c>
      <c r="T267" s="223">
        <f>S267*H267</f>
        <v>0.090249999999999997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24" t="s">
        <v>220</v>
      </c>
      <c r="AT267" s="224" t="s">
        <v>146</v>
      </c>
      <c r="AU267" s="224" t="s">
        <v>88</v>
      </c>
      <c r="AY267" s="18" t="s">
        <v>144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8" t="s">
        <v>88</v>
      </c>
      <c r="BK267" s="225">
        <f>ROUND(I267*H267,2)</f>
        <v>0</v>
      </c>
      <c r="BL267" s="18" t="s">
        <v>220</v>
      </c>
      <c r="BM267" s="224" t="s">
        <v>1160</v>
      </c>
    </row>
    <row r="268" s="2" customFormat="1">
      <c r="A268" s="39"/>
      <c r="B268" s="40"/>
      <c r="C268" s="41"/>
      <c r="D268" s="226" t="s">
        <v>153</v>
      </c>
      <c r="E268" s="41"/>
      <c r="F268" s="227" t="s">
        <v>1161</v>
      </c>
      <c r="G268" s="41"/>
      <c r="H268" s="41"/>
      <c r="I268" s="228"/>
      <c r="J268" s="41"/>
      <c r="K268" s="41"/>
      <c r="L268" s="45"/>
      <c r="M268" s="229"/>
      <c r="N268" s="230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153</v>
      </c>
      <c r="AU268" s="18" t="s">
        <v>88</v>
      </c>
    </row>
    <row r="269" s="13" customFormat="1">
      <c r="A269" s="13"/>
      <c r="B269" s="231"/>
      <c r="C269" s="232"/>
      <c r="D269" s="233" t="s">
        <v>155</v>
      </c>
      <c r="E269" s="234" t="s">
        <v>28</v>
      </c>
      <c r="F269" s="235" t="s">
        <v>205</v>
      </c>
      <c r="G269" s="232"/>
      <c r="H269" s="234" t="s">
        <v>28</v>
      </c>
      <c r="I269" s="236"/>
      <c r="J269" s="232"/>
      <c r="K269" s="232"/>
      <c r="L269" s="237"/>
      <c r="M269" s="238"/>
      <c r="N269" s="239"/>
      <c r="O269" s="239"/>
      <c r="P269" s="239"/>
      <c r="Q269" s="239"/>
      <c r="R269" s="239"/>
      <c r="S269" s="239"/>
      <c r="T269" s="240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1" t="s">
        <v>155</v>
      </c>
      <c r="AU269" s="241" t="s">
        <v>88</v>
      </c>
      <c r="AV269" s="13" t="s">
        <v>82</v>
      </c>
      <c r="AW269" s="13" t="s">
        <v>35</v>
      </c>
      <c r="AX269" s="13" t="s">
        <v>75</v>
      </c>
      <c r="AY269" s="241" t="s">
        <v>144</v>
      </c>
    </row>
    <row r="270" s="14" customFormat="1">
      <c r="A270" s="14"/>
      <c r="B270" s="242"/>
      <c r="C270" s="243"/>
      <c r="D270" s="233" t="s">
        <v>155</v>
      </c>
      <c r="E270" s="244" t="s">
        <v>28</v>
      </c>
      <c r="F270" s="245" t="s">
        <v>1141</v>
      </c>
      <c r="G270" s="243"/>
      <c r="H270" s="246">
        <v>9.5</v>
      </c>
      <c r="I270" s="247"/>
      <c r="J270" s="243"/>
      <c r="K270" s="243"/>
      <c r="L270" s="248"/>
      <c r="M270" s="249"/>
      <c r="N270" s="250"/>
      <c r="O270" s="250"/>
      <c r="P270" s="250"/>
      <c r="Q270" s="250"/>
      <c r="R270" s="250"/>
      <c r="S270" s="250"/>
      <c r="T270" s="251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2" t="s">
        <v>155</v>
      </c>
      <c r="AU270" s="252" t="s">
        <v>88</v>
      </c>
      <c r="AV270" s="14" t="s">
        <v>88</v>
      </c>
      <c r="AW270" s="14" t="s">
        <v>35</v>
      </c>
      <c r="AX270" s="14" t="s">
        <v>82</v>
      </c>
      <c r="AY270" s="252" t="s">
        <v>144</v>
      </c>
    </row>
    <row r="271" s="12" customFormat="1" ht="22.8" customHeight="1">
      <c r="A271" s="12"/>
      <c r="B271" s="197"/>
      <c r="C271" s="198"/>
      <c r="D271" s="199" t="s">
        <v>74</v>
      </c>
      <c r="E271" s="211" t="s">
        <v>815</v>
      </c>
      <c r="F271" s="211" t="s">
        <v>816</v>
      </c>
      <c r="G271" s="198"/>
      <c r="H271" s="198"/>
      <c r="I271" s="201"/>
      <c r="J271" s="212">
        <f>BK271</f>
        <v>0</v>
      </c>
      <c r="K271" s="198"/>
      <c r="L271" s="203"/>
      <c r="M271" s="204"/>
      <c r="N271" s="205"/>
      <c r="O271" s="205"/>
      <c r="P271" s="206">
        <f>SUM(P272:P286)</f>
        <v>0</v>
      </c>
      <c r="Q271" s="205"/>
      <c r="R271" s="206">
        <f>SUM(R272:R286)</f>
        <v>0</v>
      </c>
      <c r="S271" s="205"/>
      <c r="T271" s="207">
        <f>SUM(T272:T286)</f>
        <v>0.10000000000000001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08" t="s">
        <v>88</v>
      </c>
      <c r="AT271" s="209" t="s">
        <v>74</v>
      </c>
      <c r="AU271" s="209" t="s">
        <v>82</v>
      </c>
      <c r="AY271" s="208" t="s">
        <v>144</v>
      </c>
      <c r="BK271" s="210">
        <f>SUM(BK272:BK286)</f>
        <v>0</v>
      </c>
    </row>
    <row r="272" s="2" customFormat="1" ht="16.5" customHeight="1">
      <c r="A272" s="39"/>
      <c r="B272" s="40"/>
      <c r="C272" s="213" t="s">
        <v>391</v>
      </c>
      <c r="D272" s="213" t="s">
        <v>146</v>
      </c>
      <c r="E272" s="214" t="s">
        <v>1162</v>
      </c>
      <c r="F272" s="215" t="s">
        <v>1163</v>
      </c>
      <c r="G272" s="216" t="s">
        <v>149</v>
      </c>
      <c r="H272" s="217">
        <v>1</v>
      </c>
      <c r="I272" s="218"/>
      <c r="J272" s="219">
        <f>ROUND(I272*H272,2)</f>
        <v>0</v>
      </c>
      <c r="K272" s="215" t="s">
        <v>28</v>
      </c>
      <c r="L272" s="45"/>
      <c r="M272" s="220" t="s">
        <v>28</v>
      </c>
      <c r="N272" s="221" t="s">
        <v>47</v>
      </c>
      <c r="O272" s="85"/>
      <c r="P272" s="222">
        <f>O272*H272</f>
        <v>0</v>
      </c>
      <c r="Q272" s="222">
        <v>0</v>
      </c>
      <c r="R272" s="222">
        <f>Q272*H272</f>
        <v>0</v>
      </c>
      <c r="S272" s="222">
        <v>0</v>
      </c>
      <c r="T272" s="223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24" t="s">
        <v>220</v>
      </c>
      <c r="AT272" s="224" t="s">
        <v>146</v>
      </c>
      <c r="AU272" s="224" t="s">
        <v>88</v>
      </c>
      <c r="AY272" s="18" t="s">
        <v>144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8" t="s">
        <v>88</v>
      </c>
      <c r="BK272" s="225">
        <f>ROUND(I272*H272,2)</f>
        <v>0</v>
      </c>
      <c r="BL272" s="18" t="s">
        <v>220</v>
      </c>
      <c r="BM272" s="224" t="s">
        <v>1164</v>
      </c>
    </row>
    <row r="273" s="13" customFormat="1">
      <c r="A273" s="13"/>
      <c r="B273" s="231"/>
      <c r="C273" s="232"/>
      <c r="D273" s="233" t="s">
        <v>155</v>
      </c>
      <c r="E273" s="234" t="s">
        <v>28</v>
      </c>
      <c r="F273" s="235" t="s">
        <v>228</v>
      </c>
      <c r="G273" s="232"/>
      <c r="H273" s="234" t="s">
        <v>28</v>
      </c>
      <c r="I273" s="236"/>
      <c r="J273" s="232"/>
      <c r="K273" s="232"/>
      <c r="L273" s="237"/>
      <c r="M273" s="238"/>
      <c r="N273" s="239"/>
      <c r="O273" s="239"/>
      <c r="P273" s="239"/>
      <c r="Q273" s="239"/>
      <c r="R273" s="239"/>
      <c r="S273" s="239"/>
      <c r="T273" s="240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1" t="s">
        <v>155</v>
      </c>
      <c r="AU273" s="241" t="s">
        <v>88</v>
      </c>
      <c r="AV273" s="13" t="s">
        <v>82</v>
      </c>
      <c r="AW273" s="13" t="s">
        <v>35</v>
      </c>
      <c r="AX273" s="13" t="s">
        <v>75</v>
      </c>
      <c r="AY273" s="241" t="s">
        <v>144</v>
      </c>
    </row>
    <row r="274" s="13" customFormat="1">
      <c r="A274" s="13"/>
      <c r="B274" s="231"/>
      <c r="C274" s="232"/>
      <c r="D274" s="233" t="s">
        <v>155</v>
      </c>
      <c r="E274" s="234" t="s">
        <v>28</v>
      </c>
      <c r="F274" s="235" t="s">
        <v>1165</v>
      </c>
      <c r="G274" s="232"/>
      <c r="H274" s="234" t="s">
        <v>28</v>
      </c>
      <c r="I274" s="236"/>
      <c r="J274" s="232"/>
      <c r="K274" s="232"/>
      <c r="L274" s="237"/>
      <c r="M274" s="238"/>
      <c r="N274" s="239"/>
      <c r="O274" s="239"/>
      <c r="P274" s="239"/>
      <c r="Q274" s="239"/>
      <c r="R274" s="239"/>
      <c r="S274" s="239"/>
      <c r="T274" s="240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1" t="s">
        <v>155</v>
      </c>
      <c r="AU274" s="241" t="s">
        <v>88</v>
      </c>
      <c r="AV274" s="13" t="s">
        <v>82</v>
      </c>
      <c r="AW274" s="13" t="s">
        <v>35</v>
      </c>
      <c r="AX274" s="13" t="s">
        <v>75</v>
      </c>
      <c r="AY274" s="241" t="s">
        <v>144</v>
      </c>
    </row>
    <row r="275" s="14" customFormat="1">
      <c r="A275" s="14"/>
      <c r="B275" s="242"/>
      <c r="C275" s="243"/>
      <c r="D275" s="233" t="s">
        <v>155</v>
      </c>
      <c r="E275" s="244" t="s">
        <v>28</v>
      </c>
      <c r="F275" s="245" t="s">
        <v>82</v>
      </c>
      <c r="G275" s="243"/>
      <c r="H275" s="246">
        <v>1</v>
      </c>
      <c r="I275" s="247"/>
      <c r="J275" s="243"/>
      <c r="K275" s="243"/>
      <c r="L275" s="248"/>
      <c r="M275" s="249"/>
      <c r="N275" s="250"/>
      <c r="O275" s="250"/>
      <c r="P275" s="250"/>
      <c r="Q275" s="250"/>
      <c r="R275" s="250"/>
      <c r="S275" s="250"/>
      <c r="T275" s="251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2" t="s">
        <v>155</v>
      </c>
      <c r="AU275" s="252" t="s">
        <v>88</v>
      </c>
      <c r="AV275" s="14" t="s">
        <v>88</v>
      </c>
      <c r="AW275" s="14" t="s">
        <v>35</v>
      </c>
      <c r="AX275" s="14" t="s">
        <v>82</v>
      </c>
      <c r="AY275" s="252" t="s">
        <v>144</v>
      </c>
    </row>
    <row r="276" s="2" customFormat="1" ht="16.5" customHeight="1">
      <c r="A276" s="39"/>
      <c r="B276" s="40"/>
      <c r="C276" s="213" t="s">
        <v>396</v>
      </c>
      <c r="D276" s="213" t="s">
        <v>146</v>
      </c>
      <c r="E276" s="214" t="s">
        <v>1166</v>
      </c>
      <c r="F276" s="215" t="s">
        <v>1167</v>
      </c>
      <c r="G276" s="216" t="s">
        <v>743</v>
      </c>
      <c r="H276" s="217">
        <v>1</v>
      </c>
      <c r="I276" s="218"/>
      <c r="J276" s="219">
        <f>ROUND(I276*H276,2)</f>
        <v>0</v>
      </c>
      <c r="K276" s="215" t="s">
        <v>28</v>
      </c>
      <c r="L276" s="45"/>
      <c r="M276" s="220" t="s">
        <v>28</v>
      </c>
      <c r="N276" s="221" t="s">
        <v>47</v>
      </c>
      <c r="O276" s="85"/>
      <c r="P276" s="222">
        <f>O276*H276</f>
        <v>0</v>
      </c>
      <c r="Q276" s="222">
        <v>0</v>
      </c>
      <c r="R276" s="222">
        <f>Q276*H276</f>
        <v>0</v>
      </c>
      <c r="S276" s="222">
        <v>0</v>
      </c>
      <c r="T276" s="223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24" t="s">
        <v>220</v>
      </c>
      <c r="AT276" s="224" t="s">
        <v>146</v>
      </c>
      <c r="AU276" s="224" t="s">
        <v>88</v>
      </c>
      <c r="AY276" s="18" t="s">
        <v>144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8" t="s">
        <v>88</v>
      </c>
      <c r="BK276" s="225">
        <f>ROUND(I276*H276,2)</f>
        <v>0</v>
      </c>
      <c r="BL276" s="18" t="s">
        <v>220</v>
      </c>
      <c r="BM276" s="224" t="s">
        <v>1168</v>
      </c>
    </row>
    <row r="277" s="13" customFormat="1">
      <c r="A277" s="13"/>
      <c r="B277" s="231"/>
      <c r="C277" s="232"/>
      <c r="D277" s="233" t="s">
        <v>155</v>
      </c>
      <c r="E277" s="234" t="s">
        <v>28</v>
      </c>
      <c r="F277" s="235" t="s">
        <v>1169</v>
      </c>
      <c r="G277" s="232"/>
      <c r="H277" s="234" t="s">
        <v>28</v>
      </c>
      <c r="I277" s="236"/>
      <c r="J277" s="232"/>
      <c r="K277" s="232"/>
      <c r="L277" s="237"/>
      <c r="M277" s="238"/>
      <c r="N277" s="239"/>
      <c r="O277" s="239"/>
      <c r="P277" s="239"/>
      <c r="Q277" s="239"/>
      <c r="R277" s="239"/>
      <c r="S277" s="239"/>
      <c r="T277" s="240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1" t="s">
        <v>155</v>
      </c>
      <c r="AU277" s="241" t="s">
        <v>88</v>
      </c>
      <c r="AV277" s="13" t="s">
        <v>82</v>
      </c>
      <c r="AW277" s="13" t="s">
        <v>35</v>
      </c>
      <c r="AX277" s="13" t="s">
        <v>75</v>
      </c>
      <c r="AY277" s="241" t="s">
        <v>144</v>
      </c>
    </row>
    <row r="278" s="13" customFormat="1">
      <c r="A278" s="13"/>
      <c r="B278" s="231"/>
      <c r="C278" s="232"/>
      <c r="D278" s="233" t="s">
        <v>155</v>
      </c>
      <c r="E278" s="234" t="s">
        <v>28</v>
      </c>
      <c r="F278" s="235" t="s">
        <v>1165</v>
      </c>
      <c r="G278" s="232"/>
      <c r="H278" s="234" t="s">
        <v>28</v>
      </c>
      <c r="I278" s="236"/>
      <c r="J278" s="232"/>
      <c r="K278" s="232"/>
      <c r="L278" s="237"/>
      <c r="M278" s="238"/>
      <c r="N278" s="239"/>
      <c r="O278" s="239"/>
      <c r="P278" s="239"/>
      <c r="Q278" s="239"/>
      <c r="R278" s="239"/>
      <c r="S278" s="239"/>
      <c r="T278" s="240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1" t="s">
        <v>155</v>
      </c>
      <c r="AU278" s="241" t="s">
        <v>88</v>
      </c>
      <c r="AV278" s="13" t="s">
        <v>82</v>
      </c>
      <c r="AW278" s="13" t="s">
        <v>35</v>
      </c>
      <c r="AX278" s="13" t="s">
        <v>75</v>
      </c>
      <c r="AY278" s="241" t="s">
        <v>144</v>
      </c>
    </row>
    <row r="279" s="14" customFormat="1">
      <c r="A279" s="14"/>
      <c r="B279" s="242"/>
      <c r="C279" s="243"/>
      <c r="D279" s="233" t="s">
        <v>155</v>
      </c>
      <c r="E279" s="244" t="s">
        <v>28</v>
      </c>
      <c r="F279" s="245" t="s">
        <v>82</v>
      </c>
      <c r="G279" s="243"/>
      <c r="H279" s="246">
        <v>1</v>
      </c>
      <c r="I279" s="247"/>
      <c r="J279" s="243"/>
      <c r="K279" s="243"/>
      <c r="L279" s="248"/>
      <c r="M279" s="249"/>
      <c r="N279" s="250"/>
      <c r="O279" s="250"/>
      <c r="P279" s="250"/>
      <c r="Q279" s="250"/>
      <c r="R279" s="250"/>
      <c r="S279" s="250"/>
      <c r="T279" s="251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2" t="s">
        <v>155</v>
      </c>
      <c r="AU279" s="252" t="s">
        <v>88</v>
      </c>
      <c r="AV279" s="14" t="s">
        <v>88</v>
      </c>
      <c r="AW279" s="14" t="s">
        <v>35</v>
      </c>
      <c r="AX279" s="14" t="s">
        <v>82</v>
      </c>
      <c r="AY279" s="252" t="s">
        <v>144</v>
      </c>
    </row>
    <row r="280" s="2" customFormat="1" ht="16.5" customHeight="1">
      <c r="A280" s="39"/>
      <c r="B280" s="40"/>
      <c r="C280" s="213" t="s">
        <v>401</v>
      </c>
      <c r="D280" s="213" t="s">
        <v>146</v>
      </c>
      <c r="E280" s="214" t="s">
        <v>1170</v>
      </c>
      <c r="F280" s="215" t="s">
        <v>1171</v>
      </c>
      <c r="G280" s="216" t="s">
        <v>743</v>
      </c>
      <c r="H280" s="217">
        <v>1</v>
      </c>
      <c r="I280" s="218"/>
      <c r="J280" s="219">
        <f>ROUND(I280*H280,2)</f>
        <v>0</v>
      </c>
      <c r="K280" s="215" t="s">
        <v>28</v>
      </c>
      <c r="L280" s="45"/>
      <c r="M280" s="220" t="s">
        <v>28</v>
      </c>
      <c r="N280" s="221" t="s">
        <v>47</v>
      </c>
      <c r="O280" s="85"/>
      <c r="P280" s="222">
        <f>O280*H280</f>
        <v>0</v>
      </c>
      <c r="Q280" s="222">
        <v>0</v>
      </c>
      <c r="R280" s="222">
        <f>Q280*H280</f>
        <v>0</v>
      </c>
      <c r="S280" s="222">
        <v>0</v>
      </c>
      <c r="T280" s="223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24" t="s">
        <v>220</v>
      </c>
      <c r="AT280" s="224" t="s">
        <v>146</v>
      </c>
      <c r="AU280" s="224" t="s">
        <v>88</v>
      </c>
      <c r="AY280" s="18" t="s">
        <v>144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8" t="s">
        <v>88</v>
      </c>
      <c r="BK280" s="225">
        <f>ROUND(I280*H280,2)</f>
        <v>0</v>
      </c>
      <c r="BL280" s="18" t="s">
        <v>220</v>
      </c>
      <c r="BM280" s="224" t="s">
        <v>1172</v>
      </c>
    </row>
    <row r="281" s="2" customFormat="1" ht="21.75" customHeight="1">
      <c r="A281" s="39"/>
      <c r="B281" s="40"/>
      <c r="C281" s="213" t="s">
        <v>408</v>
      </c>
      <c r="D281" s="213" t="s">
        <v>146</v>
      </c>
      <c r="E281" s="214" t="s">
        <v>1173</v>
      </c>
      <c r="F281" s="215" t="s">
        <v>1174</v>
      </c>
      <c r="G281" s="216" t="s">
        <v>1175</v>
      </c>
      <c r="H281" s="217">
        <v>100</v>
      </c>
      <c r="I281" s="218"/>
      <c r="J281" s="219">
        <f>ROUND(I281*H281,2)</f>
        <v>0</v>
      </c>
      <c r="K281" s="215" t="s">
        <v>150</v>
      </c>
      <c r="L281" s="45"/>
      <c r="M281" s="220" t="s">
        <v>28</v>
      </c>
      <c r="N281" s="221" t="s">
        <v>47</v>
      </c>
      <c r="O281" s="85"/>
      <c r="P281" s="222">
        <f>O281*H281</f>
        <v>0</v>
      </c>
      <c r="Q281" s="222">
        <v>0</v>
      </c>
      <c r="R281" s="222">
        <f>Q281*H281</f>
        <v>0</v>
      </c>
      <c r="S281" s="222">
        <v>0.001</v>
      </c>
      <c r="T281" s="223">
        <f>S281*H281</f>
        <v>0.10000000000000001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24" t="s">
        <v>220</v>
      </c>
      <c r="AT281" s="224" t="s">
        <v>146</v>
      </c>
      <c r="AU281" s="224" t="s">
        <v>88</v>
      </c>
      <c r="AY281" s="18" t="s">
        <v>144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8" t="s">
        <v>88</v>
      </c>
      <c r="BK281" s="225">
        <f>ROUND(I281*H281,2)</f>
        <v>0</v>
      </c>
      <c r="BL281" s="18" t="s">
        <v>220</v>
      </c>
      <c r="BM281" s="224" t="s">
        <v>1176</v>
      </c>
    </row>
    <row r="282" s="2" customFormat="1">
      <c r="A282" s="39"/>
      <c r="B282" s="40"/>
      <c r="C282" s="41"/>
      <c r="D282" s="226" t="s">
        <v>153</v>
      </c>
      <c r="E282" s="41"/>
      <c r="F282" s="227" t="s">
        <v>1177</v>
      </c>
      <c r="G282" s="41"/>
      <c r="H282" s="41"/>
      <c r="I282" s="228"/>
      <c r="J282" s="41"/>
      <c r="K282" s="41"/>
      <c r="L282" s="45"/>
      <c r="M282" s="229"/>
      <c r="N282" s="230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153</v>
      </c>
      <c r="AU282" s="18" t="s">
        <v>88</v>
      </c>
    </row>
    <row r="283" s="13" customFormat="1">
      <c r="A283" s="13"/>
      <c r="B283" s="231"/>
      <c r="C283" s="232"/>
      <c r="D283" s="233" t="s">
        <v>155</v>
      </c>
      <c r="E283" s="234" t="s">
        <v>28</v>
      </c>
      <c r="F283" s="235" t="s">
        <v>205</v>
      </c>
      <c r="G283" s="232"/>
      <c r="H283" s="234" t="s">
        <v>28</v>
      </c>
      <c r="I283" s="236"/>
      <c r="J283" s="232"/>
      <c r="K283" s="232"/>
      <c r="L283" s="237"/>
      <c r="M283" s="238"/>
      <c r="N283" s="239"/>
      <c r="O283" s="239"/>
      <c r="P283" s="239"/>
      <c r="Q283" s="239"/>
      <c r="R283" s="239"/>
      <c r="S283" s="239"/>
      <c r="T283" s="240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1" t="s">
        <v>155</v>
      </c>
      <c r="AU283" s="241" t="s">
        <v>88</v>
      </c>
      <c r="AV283" s="13" t="s">
        <v>82</v>
      </c>
      <c r="AW283" s="13" t="s">
        <v>35</v>
      </c>
      <c r="AX283" s="13" t="s">
        <v>75</v>
      </c>
      <c r="AY283" s="241" t="s">
        <v>144</v>
      </c>
    </row>
    <row r="284" s="14" customFormat="1">
      <c r="A284" s="14"/>
      <c r="B284" s="242"/>
      <c r="C284" s="243"/>
      <c r="D284" s="233" t="s">
        <v>155</v>
      </c>
      <c r="E284" s="244" t="s">
        <v>28</v>
      </c>
      <c r="F284" s="245" t="s">
        <v>1178</v>
      </c>
      <c r="G284" s="243"/>
      <c r="H284" s="246">
        <v>100</v>
      </c>
      <c r="I284" s="247"/>
      <c r="J284" s="243"/>
      <c r="K284" s="243"/>
      <c r="L284" s="248"/>
      <c r="M284" s="249"/>
      <c r="N284" s="250"/>
      <c r="O284" s="250"/>
      <c r="P284" s="250"/>
      <c r="Q284" s="250"/>
      <c r="R284" s="250"/>
      <c r="S284" s="250"/>
      <c r="T284" s="251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2" t="s">
        <v>155</v>
      </c>
      <c r="AU284" s="252" t="s">
        <v>88</v>
      </c>
      <c r="AV284" s="14" t="s">
        <v>88</v>
      </c>
      <c r="AW284" s="14" t="s">
        <v>35</v>
      </c>
      <c r="AX284" s="14" t="s">
        <v>82</v>
      </c>
      <c r="AY284" s="252" t="s">
        <v>144</v>
      </c>
    </row>
    <row r="285" s="2" customFormat="1" ht="24.15" customHeight="1">
      <c r="A285" s="39"/>
      <c r="B285" s="40"/>
      <c r="C285" s="213" t="s">
        <v>417</v>
      </c>
      <c r="D285" s="213" t="s">
        <v>146</v>
      </c>
      <c r="E285" s="214" t="s">
        <v>841</v>
      </c>
      <c r="F285" s="215" t="s">
        <v>842</v>
      </c>
      <c r="G285" s="216" t="s">
        <v>661</v>
      </c>
      <c r="H285" s="275"/>
      <c r="I285" s="218"/>
      <c r="J285" s="219">
        <f>ROUND(I285*H285,2)</f>
        <v>0</v>
      </c>
      <c r="K285" s="215" t="s">
        <v>150</v>
      </c>
      <c r="L285" s="45"/>
      <c r="M285" s="220" t="s">
        <v>28</v>
      </c>
      <c r="N285" s="221" t="s">
        <v>47</v>
      </c>
      <c r="O285" s="85"/>
      <c r="P285" s="222">
        <f>O285*H285</f>
        <v>0</v>
      </c>
      <c r="Q285" s="222">
        <v>0</v>
      </c>
      <c r="R285" s="222">
        <f>Q285*H285</f>
        <v>0</v>
      </c>
      <c r="S285" s="222">
        <v>0</v>
      </c>
      <c r="T285" s="223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24" t="s">
        <v>220</v>
      </c>
      <c r="AT285" s="224" t="s">
        <v>146</v>
      </c>
      <c r="AU285" s="224" t="s">
        <v>88</v>
      </c>
      <c r="AY285" s="18" t="s">
        <v>144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8" t="s">
        <v>88</v>
      </c>
      <c r="BK285" s="225">
        <f>ROUND(I285*H285,2)</f>
        <v>0</v>
      </c>
      <c r="BL285" s="18" t="s">
        <v>220</v>
      </c>
      <c r="BM285" s="224" t="s">
        <v>1179</v>
      </c>
    </row>
    <row r="286" s="2" customFormat="1">
      <c r="A286" s="39"/>
      <c r="B286" s="40"/>
      <c r="C286" s="41"/>
      <c r="D286" s="226" t="s">
        <v>153</v>
      </c>
      <c r="E286" s="41"/>
      <c r="F286" s="227" t="s">
        <v>844</v>
      </c>
      <c r="G286" s="41"/>
      <c r="H286" s="41"/>
      <c r="I286" s="228"/>
      <c r="J286" s="41"/>
      <c r="K286" s="41"/>
      <c r="L286" s="45"/>
      <c r="M286" s="229"/>
      <c r="N286" s="230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153</v>
      </c>
      <c r="AU286" s="18" t="s">
        <v>88</v>
      </c>
    </row>
    <row r="287" s="12" customFormat="1" ht="22.8" customHeight="1">
      <c r="A287" s="12"/>
      <c r="B287" s="197"/>
      <c r="C287" s="198"/>
      <c r="D287" s="199" t="s">
        <v>74</v>
      </c>
      <c r="E287" s="211" t="s">
        <v>1180</v>
      </c>
      <c r="F287" s="211" t="s">
        <v>1181</v>
      </c>
      <c r="G287" s="198"/>
      <c r="H287" s="198"/>
      <c r="I287" s="201"/>
      <c r="J287" s="212">
        <f>BK287</f>
        <v>0</v>
      </c>
      <c r="K287" s="198"/>
      <c r="L287" s="203"/>
      <c r="M287" s="204"/>
      <c r="N287" s="205"/>
      <c r="O287" s="205"/>
      <c r="P287" s="206">
        <f>SUM(P288:P309)</f>
        <v>0</v>
      </c>
      <c r="Q287" s="205"/>
      <c r="R287" s="206">
        <f>SUM(R288:R309)</f>
        <v>0.062867310699999998</v>
      </c>
      <c r="S287" s="205"/>
      <c r="T287" s="207">
        <f>SUM(T288:T309)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08" t="s">
        <v>88</v>
      </c>
      <c r="AT287" s="209" t="s">
        <v>74</v>
      </c>
      <c r="AU287" s="209" t="s">
        <v>82</v>
      </c>
      <c r="AY287" s="208" t="s">
        <v>144</v>
      </c>
      <c r="BK287" s="210">
        <f>SUM(BK288:BK309)</f>
        <v>0</v>
      </c>
    </row>
    <row r="288" s="2" customFormat="1" ht="24.15" customHeight="1">
      <c r="A288" s="39"/>
      <c r="B288" s="40"/>
      <c r="C288" s="213" t="s">
        <v>423</v>
      </c>
      <c r="D288" s="213" t="s">
        <v>146</v>
      </c>
      <c r="E288" s="214" t="s">
        <v>1182</v>
      </c>
      <c r="F288" s="215" t="s">
        <v>1183</v>
      </c>
      <c r="G288" s="216" t="s">
        <v>232</v>
      </c>
      <c r="H288" s="217">
        <v>18.149999999999999</v>
      </c>
      <c r="I288" s="218"/>
      <c r="J288" s="219">
        <f>ROUND(I288*H288,2)</f>
        <v>0</v>
      </c>
      <c r="K288" s="215" t="s">
        <v>150</v>
      </c>
      <c r="L288" s="45"/>
      <c r="M288" s="220" t="s">
        <v>28</v>
      </c>
      <c r="N288" s="221" t="s">
        <v>47</v>
      </c>
      <c r="O288" s="85"/>
      <c r="P288" s="222">
        <f>O288*H288</f>
        <v>0</v>
      </c>
      <c r="Q288" s="222">
        <v>8.0000000000000007E-05</v>
      </c>
      <c r="R288" s="222">
        <f>Q288*H288</f>
        <v>0.001452</v>
      </c>
      <c r="S288" s="222">
        <v>0</v>
      </c>
      <c r="T288" s="223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24" t="s">
        <v>220</v>
      </c>
      <c r="AT288" s="224" t="s">
        <v>146</v>
      </c>
      <c r="AU288" s="224" t="s">
        <v>88</v>
      </c>
      <c r="AY288" s="18" t="s">
        <v>144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8" t="s">
        <v>88</v>
      </c>
      <c r="BK288" s="225">
        <f>ROUND(I288*H288,2)</f>
        <v>0</v>
      </c>
      <c r="BL288" s="18" t="s">
        <v>220</v>
      </c>
      <c r="BM288" s="224" t="s">
        <v>1184</v>
      </c>
    </row>
    <row r="289" s="2" customFormat="1">
      <c r="A289" s="39"/>
      <c r="B289" s="40"/>
      <c r="C289" s="41"/>
      <c r="D289" s="226" t="s">
        <v>153</v>
      </c>
      <c r="E289" s="41"/>
      <c r="F289" s="227" t="s">
        <v>1185</v>
      </c>
      <c r="G289" s="41"/>
      <c r="H289" s="41"/>
      <c r="I289" s="228"/>
      <c r="J289" s="41"/>
      <c r="K289" s="41"/>
      <c r="L289" s="45"/>
      <c r="M289" s="229"/>
      <c r="N289" s="230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153</v>
      </c>
      <c r="AU289" s="18" t="s">
        <v>88</v>
      </c>
    </row>
    <row r="290" s="13" customFormat="1">
      <c r="A290" s="13"/>
      <c r="B290" s="231"/>
      <c r="C290" s="232"/>
      <c r="D290" s="233" t="s">
        <v>155</v>
      </c>
      <c r="E290" s="234" t="s">
        <v>28</v>
      </c>
      <c r="F290" s="235" t="s">
        <v>1186</v>
      </c>
      <c r="G290" s="232"/>
      <c r="H290" s="234" t="s">
        <v>28</v>
      </c>
      <c r="I290" s="236"/>
      <c r="J290" s="232"/>
      <c r="K290" s="232"/>
      <c r="L290" s="237"/>
      <c r="M290" s="238"/>
      <c r="N290" s="239"/>
      <c r="O290" s="239"/>
      <c r="P290" s="239"/>
      <c r="Q290" s="239"/>
      <c r="R290" s="239"/>
      <c r="S290" s="239"/>
      <c r="T290" s="240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1" t="s">
        <v>155</v>
      </c>
      <c r="AU290" s="241" t="s">
        <v>88</v>
      </c>
      <c r="AV290" s="13" t="s">
        <v>82</v>
      </c>
      <c r="AW290" s="13" t="s">
        <v>35</v>
      </c>
      <c r="AX290" s="13" t="s">
        <v>75</v>
      </c>
      <c r="AY290" s="241" t="s">
        <v>144</v>
      </c>
    </row>
    <row r="291" s="13" customFormat="1">
      <c r="A291" s="13"/>
      <c r="B291" s="231"/>
      <c r="C291" s="232"/>
      <c r="D291" s="233" t="s">
        <v>155</v>
      </c>
      <c r="E291" s="234" t="s">
        <v>28</v>
      </c>
      <c r="F291" s="235" t="s">
        <v>1187</v>
      </c>
      <c r="G291" s="232"/>
      <c r="H291" s="234" t="s">
        <v>28</v>
      </c>
      <c r="I291" s="236"/>
      <c r="J291" s="232"/>
      <c r="K291" s="232"/>
      <c r="L291" s="237"/>
      <c r="M291" s="238"/>
      <c r="N291" s="239"/>
      <c r="O291" s="239"/>
      <c r="P291" s="239"/>
      <c r="Q291" s="239"/>
      <c r="R291" s="239"/>
      <c r="S291" s="239"/>
      <c r="T291" s="240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1" t="s">
        <v>155</v>
      </c>
      <c r="AU291" s="241" t="s">
        <v>88</v>
      </c>
      <c r="AV291" s="13" t="s">
        <v>82</v>
      </c>
      <c r="AW291" s="13" t="s">
        <v>35</v>
      </c>
      <c r="AX291" s="13" t="s">
        <v>75</v>
      </c>
      <c r="AY291" s="241" t="s">
        <v>144</v>
      </c>
    </row>
    <row r="292" s="14" customFormat="1">
      <c r="A292" s="14"/>
      <c r="B292" s="242"/>
      <c r="C292" s="243"/>
      <c r="D292" s="233" t="s">
        <v>155</v>
      </c>
      <c r="E292" s="244" t="s">
        <v>28</v>
      </c>
      <c r="F292" s="245" t="s">
        <v>1188</v>
      </c>
      <c r="G292" s="243"/>
      <c r="H292" s="246">
        <v>18.149999999999999</v>
      </c>
      <c r="I292" s="247"/>
      <c r="J292" s="243"/>
      <c r="K292" s="243"/>
      <c r="L292" s="248"/>
      <c r="M292" s="249"/>
      <c r="N292" s="250"/>
      <c r="O292" s="250"/>
      <c r="P292" s="250"/>
      <c r="Q292" s="250"/>
      <c r="R292" s="250"/>
      <c r="S292" s="250"/>
      <c r="T292" s="251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2" t="s">
        <v>155</v>
      </c>
      <c r="AU292" s="252" t="s">
        <v>88</v>
      </c>
      <c r="AV292" s="14" t="s">
        <v>88</v>
      </c>
      <c r="AW292" s="14" t="s">
        <v>35</v>
      </c>
      <c r="AX292" s="14" t="s">
        <v>82</v>
      </c>
      <c r="AY292" s="252" t="s">
        <v>144</v>
      </c>
    </row>
    <row r="293" s="2" customFormat="1" ht="16.5" customHeight="1">
      <c r="A293" s="39"/>
      <c r="B293" s="40"/>
      <c r="C293" s="213" t="s">
        <v>428</v>
      </c>
      <c r="D293" s="213" t="s">
        <v>146</v>
      </c>
      <c r="E293" s="214" t="s">
        <v>1189</v>
      </c>
      <c r="F293" s="215" t="s">
        <v>1190</v>
      </c>
      <c r="G293" s="216" t="s">
        <v>232</v>
      </c>
      <c r="H293" s="217">
        <v>18.149999999999999</v>
      </c>
      <c r="I293" s="218"/>
      <c r="J293" s="219">
        <f>ROUND(I293*H293,2)</f>
        <v>0</v>
      </c>
      <c r="K293" s="215" t="s">
        <v>150</v>
      </c>
      <c r="L293" s="45"/>
      <c r="M293" s="220" t="s">
        <v>28</v>
      </c>
      <c r="N293" s="221" t="s">
        <v>47</v>
      </c>
      <c r="O293" s="85"/>
      <c r="P293" s="222">
        <f>O293*H293</f>
        <v>0</v>
      </c>
      <c r="Q293" s="222">
        <v>6.0528000000000001E-05</v>
      </c>
      <c r="R293" s="222">
        <f>Q293*H293</f>
        <v>0.0010985831999999998</v>
      </c>
      <c r="S293" s="222">
        <v>0</v>
      </c>
      <c r="T293" s="223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24" t="s">
        <v>220</v>
      </c>
      <c r="AT293" s="224" t="s">
        <v>146</v>
      </c>
      <c r="AU293" s="224" t="s">
        <v>88</v>
      </c>
      <c r="AY293" s="18" t="s">
        <v>144</v>
      </c>
      <c r="BE293" s="225">
        <f>IF(N293="základní",J293,0)</f>
        <v>0</v>
      </c>
      <c r="BF293" s="225">
        <f>IF(N293="snížená",J293,0)</f>
        <v>0</v>
      </c>
      <c r="BG293" s="225">
        <f>IF(N293="zákl. přenesená",J293,0)</f>
        <v>0</v>
      </c>
      <c r="BH293" s="225">
        <f>IF(N293="sníž. přenesená",J293,0)</f>
        <v>0</v>
      </c>
      <c r="BI293" s="225">
        <f>IF(N293="nulová",J293,0)</f>
        <v>0</v>
      </c>
      <c r="BJ293" s="18" t="s">
        <v>88</v>
      </c>
      <c r="BK293" s="225">
        <f>ROUND(I293*H293,2)</f>
        <v>0</v>
      </c>
      <c r="BL293" s="18" t="s">
        <v>220</v>
      </c>
      <c r="BM293" s="224" t="s">
        <v>1191</v>
      </c>
    </row>
    <row r="294" s="2" customFormat="1">
      <c r="A294" s="39"/>
      <c r="B294" s="40"/>
      <c r="C294" s="41"/>
      <c r="D294" s="226" t="s">
        <v>153</v>
      </c>
      <c r="E294" s="41"/>
      <c r="F294" s="227" t="s">
        <v>1192</v>
      </c>
      <c r="G294" s="41"/>
      <c r="H294" s="41"/>
      <c r="I294" s="228"/>
      <c r="J294" s="41"/>
      <c r="K294" s="41"/>
      <c r="L294" s="45"/>
      <c r="M294" s="229"/>
      <c r="N294" s="230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153</v>
      </c>
      <c r="AU294" s="18" t="s">
        <v>88</v>
      </c>
    </row>
    <row r="295" s="2" customFormat="1" ht="16.5" customHeight="1">
      <c r="A295" s="39"/>
      <c r="B295" s="40"/>
      <c r="C295" s="213" t="s">
        <v>437</v>
      </c>
      <c r="D295" s="213" t="s">
        <v>146</v>
      </c>
      <c r="E295" s="214" t="s">
        <v>1193</v>
      </c>
      <c r="F295" s="215" t="s">
        <v>1194</v>
      </c>
      <c r="G295" s="216" t="s">
        <v>232</v>
      </c>
      <c r="H295" s="217">
        <v>18.149999999999999</v>
      </c>
      <c r="I295" s="218"/>
      <c r="J295" s="219">
        <f>ROUND(I295*H295,2)</f>
        <v>0</v>
      </c>
      <c r="K295" s="215" t="s">
        <v>150</v>
      </c>
      <c r="L295" s="45"/>
      <c r="M295" s="220" t="s">
        <v>28</v>
      </c>
      <c r="N295" s="221" t="s">
        <v>47</v>
      </c>
      <c r="O295" s="85"/>
      <c r="P295" s="222">
        <f>O295*H295</f>
        <v>0</v>
      </c>
      <c r="Q295" s="222">
        <v>0.00016875000000000001</v>
      </c>
      <c r="R295" s="222">
        <f>Q295*H295</f>
        <v>0.0030628125</v>
      </c>
      <c r="S295" s="222">
        <v>0</v>
      </c>
      <c r="T295" s="223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24" t="s">
        <v>220</v>
      </c>
      <c r="AT295" s="224" t="s">
        <v>146</v>
      </c>
      <c r="AU295" s="224" t="s">
        <v>88</v>
      </c>
      <c r="AY295" s="18" t="s">
        <v>144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8" t="s">
        <v>88</v>
      </c>
      <c r="BK295" s="225">
        <f>ROUND(I295*H295,2)</f>
        <v>0</v>
      </c>
      <c r="BL295" s="18" t="s">
        <v>220</v>
      </c>
      <c r="BM295" s="224" t="s">
        <v>1195</v>
      </c>
    </row>
    <row r="296" s="2" customFormat="1">
      <c r="A296" s="39"/>
      <c r="B296" s="40"/>
      <c r="C296" s="41"/>
      <c r="D296" s="226" t="s">
        <v>153</v>
      </c>
      <c r="E296" s="41"/>
      <c r="F296" s="227" t="s">
        <v>1196</v>
      </c>
      <c r="G296" s="41"/>
      <c r="H296" s="41"/>
      <c r="I296" s="228"/>
      <c r="J296" s="41"/>
      <c r="K296" s="41"/>
      <c r="L296" s="45"/>
      <c r="M296" s="229"/>
      <c r="N296" s="230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153</v>
      </c>
      <c r="AU296" s="18" t="s">
        <v>88</v>
      </c>
    </row>
    <row r="297" s="2" customFormat="1" ht="16.5" customHeight="1">
      <c r="A297" s="39"/>
      <c r="B297" s="40"/>
      <c r="C297" s="213" t="s">
        <v>444</v>
      </c>
      <c r="D297" s="213" t="s">
        <v>146</v>
      </c>
      <c r="E297" s="214" t="s">
        <v>1197</v>
      </c>
      <c r="F297" s="215" t="s">
        <v>1198</v>
      </c>
      <c r="G297" s="216" t="s">
        <v>232</v>
      </c>
      <c r="H297" s="217">
        <v>36.299999999999997</v>
      </c>
      <c r="I297" s="218"/>
      <c r="J297" s="219">
        <f>ROUND(I297*H297,2)</f>
        <v>0</v>
      </c>
      <c r="K297" s="215" t="s">
        <v>150</v>
      </c>
      <c r="L297" s="45"/>
      <c r="M297" s="220" t="s">
        <v>28</v>
      </c>
      <c r="N297" s="221" t="s">
        <v>47</v>
      </c>
      <c r="O297" s="85"/>
      <c r="P297" s="222">
        <f>O297*H297</f>
        <v>0</v>
      </c>
      <c r="Q297" s="222">
        <v>0.00012305000000000001</v>
      </c>
      <c r="R297" s="222">
        <f>Q297*H297</f>
        <v>0.0044667149999999996</v>
      </c>
      <c r="S297" s="222">
        <v>0</v>
      </c>
      <c r="T297" s="223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24" t="s">
        <v>220</v>
      </c>
      <c r="AT297" s="224" t="s">
        <v>146</v>
      </c>
      <c r="AU297" s="224" t="s">
        <v>88</v>
      </c>
      <c r="AY297" s="18" t="s">
        <v>144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8" t="s">
        <v>88</v>
      </c>
      <c r="BK297" s="225">
        <f>ROUND(I297*H297,2)</f>
        <v>0</v>
      </c>
      <c r="BL297" s="18" t="s">
        <v>220</v>
      </c>
      <c r="BM297" s="224" t="s">
        <v>1199</v>
      </c>
    </row>
    <row r="298" s="2" customFormat="1">
      <c r="A298" s="39"/>
      <c r="B298" s="40"/>
      <c r="C298" s="41"/>
      <c r="D298" s="226" t="s">
        <v>153</v>
      </c>
      <c r="E298" s="41"/>
      <c r="F298" s="227" t="s">
        <v>1200</v>
      </c>
      <c r="G298" s="41"/>
      <c r="H298" s="41"/>
      <c r="I298" s="228"/>
      <c r="J298" s="41"/>
      <c r="K298" s="41"/>
      <c r="L298" s="45"/>
      <c r="M298" s="229"/>
      <c r="N298" s="230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153</v>
      </c>
      <c r="AU298" s="18" t="s">
        <v>88</v>
      </c>
    </row>
    <row r="299" s="13" customFormat="1">
      <c r="A299" s="13"/>
      <c r="B299" s="231"/>
      <c r="C299" s="232"/>
      <c r="D299" s="233" t="s">
        <v>155</v>
      </c>
      <c r="E299" s="234" t="s">
        <v>28</v>
      </c>
      <c r="F299" s="235" t="s">
        <v>1186</v>
      </c>
      <c r="G299" s="232"/>
      <c r="H299" s="234" t="s">
        <v>28</v>
      </c>
      <c r="I299" s="236"/>
      <c r="J299" s="232"/>
      <c r="K299" s="232"/>
      <c r="L299" s="237"/>
      <c r="M299" s="238"/>
      <c r="N299" s="239"/>
      <c r="O299" s="239"/>
      <c r="P299" s="239"/>
      <c r="Q299" s="239"/>
      <c r="R299" s="239"/>
      <c r="S299" s="239"/>
      <c r="T299" s="240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1" t="s">
        <v>155</v>
      </c>
      <c r="AU299" s="241" t="s">
        <v>88</v>
      </c>
      <c r="AV299" s="13" t="s">
        <v>82</v>
      </c>
      <c r="AW299" s="13" t="s">
        <v>35</v>
      </c>
      <c r="AX299" s="13" t="s">
        <v>75</v>
      </c>
      <c r="AY299" s="241" t="s">
        <v>144</v>
      </c>
    </row>
    <row r="300" s="13" customFormat="1">
      <c r="A300" s="13"/>
      <c r="B300" s="231"/>
      <c r="C300" s="232"/>
      <c r="D300" s="233" t="s">
        <v>155</v>
      </c>
      <c r="E300" s="234" t="s">
        <v>28</v>
      </c>
      <c r="F300" s="235" t="s">
        <v>1201</v>
      </c>
      <c r="G300" s="232"/>
      <c r="H300" s="234" t="s">
        <v>28</v>
      </c>
      <c r="I300" s="236"/>
      <c r="J300" s="232"/>
      <c r="K300" s="232"/>
      <c r="L300" s="237"/>
      <c r="M300" s="238"/>
      <c r="N300" s="239"/>
      <c r="O300" s="239"/>
      <c r="P300" s="239"/>
      <c r="Q300" s="239"/>
      <c r="R300" s="239"/>
      <c r="S300" s="239"/>
      <c r="T300" s="240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1" t="s">
        <v>155</v>
      </c>
      <c r="AU300" s="241" t="s">
        <v>88</v>
      </c>
      <c r="AV300" s="13" t="s">
        <v>82</v>
      </c>
      <c r="AW300" s="13" t="s">
        <v>35</v>
      </c>
      <c r="AX300" s="13" t="s">
        <v>75</v>
      </c>
      <c r="AY300" s="241" t="s">
        <v>144</v>
      </c>
    </row>
    <row r="301" s="14" customFormat="1">
      <c r="A301" s="14"/>
      <c r="B301" s="242"/>
      <c r="C301" s="243"/>
      <c r="D301" s="233" t="s">
        <v>155</v>
      </c>
      <c r="E301" s="244" t="s">
        <v>28</v>
      </c>
      <c r="F301" s="245" t="s">
        <v>1202</v>
      </c>
      <c r="G301" s="243"/>
      <c r="H301" s="246">
        <v>36.299999999999997</v>
      </c>
      <c r="I301" s="247"/>
      <c r="J301" s="243"/>
      <c r="K301" s="243"/>
      <c r="L301" s="248"/>
      <c r="M301" s="249"/>
      <c r="N301" s="250"/>
      <c r="O301" s="250"/>
      <c r="P301" s="250"/>
      <c r="Q301" s="250"/>
      <c r="R301" s="250"/>
      <c r="S301" s="250"/>
      <c r="T301" s="251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2" t="s">
        <v>155</v>
      </c>
      <c r="AU301" s="252" t="s">
        <v>88</v>
      </c>
      <c r="AV301" s="14" t="s">
        <v>88</v>
      </c>
      <c r="AW301" s="14" t="s">
        <v>35</v>
      </c>
      <c r="AX301" s="14" t="s">
        <v>82</v>
      </c>
      <c r="AY301" s="252" t="s">
        <v>144</v>
      </c>
    </row>
    <row r="302" s="2" customFormat="1" ht="24.15" customHeight="1">
      <c r="A302" s="39"/>
      <c r="B302" s="40"/>
      <c r="C302" s="213" t="s">
        <v>451</v>
      </c>
      <c r="D302" s="213" t="s">
        <v>146</v>
      </c>
      <c r="E302" s="214" t="s">
        <v>1203</v>
      </c>
      <c r="F302" s="215" t="s">
        <v>1204</v>
      </c>
      <c r="G302" s="216" t="s">
        <v>232</v>
      </c>
      <c r="H302" s="217">
        <v>64</v>
      </c>
      <c r="I302" s="218"/>
      <c r="J302" s="219">
        <f>ROUND(I302*H302,2)</f>
        <v>0</v>
      </c>
      <c r="K302" s="215" t="s">
        <v>150</v>
      </c>
      <c r="L302" s="45"/>
      <c r="M302" s="220" t="s">
        <v>28</v>
      </c>
      <c r="N302" s="221" t="s">
        <v>47</v>
      </c>
      <c r="O302" s="85"/>
      <c r="P302" s="222">
        <f>O302*H302</f>
        <v>0</v>
      </c>
      <c r="Q302" s="222">
        <v>0.00010000000000000001</v>
      </c>
      <c r="R302" s="222">
        <f>Q302*H302</f>
        <v>0.0064000000000000003</v>
      </c>
      <c r="S302" s="222">
        <v>0</v>
      </c>
      <c r="T302" s="223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24" t="s">
        <v>220</v>
      </c>
      <c r="AT302" s="224" t="s">
        <v>146</v>
      </c>
      <c r="AU302" s="224" t="s">
        <v>88</v>
      </c>
      <c r="AY302" s="18" t="s">
        <v>144</v>
      </c>
      <c r="BE302" s="225">
        <f>IF(N302="základní",J302,0)</f>
        <v>0</v>
      </c>
      <c r="BF302" s="225">
        <f>IF(N302="snížená",J302,0)</f>
        <v>0</v>
      </c>
      <c r="BG302" s="225">
        <f>IF(N302="zákl. přenesená",J302,0)</f>
        <v>0</v>
      </c>
      <c r="BH302" s="225">
        <f>IF(N302="sníž. přenesená",J302,0)</f>
        <v>0</v>
      </c>
      <c r="BI302" s="225">
        <f>IF(N302="nulová",J302,0)</f>
        <v>0</v>
      </c>
      <c r="BJ302" s="18" t="s">
        <v>88</v>
      </c>
      <c r="BK302" s="225">
        <f>ROUND(I302*H302,2)</f>
        <v>0</v>
      </c>
      <c r="BL302" s="18" t="s">
        <v>220</v>
      </c>
      <c r="BM302" s="224" t="s">
        <v>1205</v>
      </c>
    </row>
    <row r="303" s="2" customFormat="1">
      <c r="A303" s="39"/>
      <c r="B303" s="40"/>
      <c r="C303" s="41"/>
      <c r="D303" s="226" t="s">
        <v>153</v>
      </c>
      <c r="E303" s="41"/>
      <c r="F303" s="227" t="s">
        <v>1206</v>
      </c>
      <c r="G303" s="41"/>
      <c r="H303" s="41"/>
      <c r="I303" s="228"/>
      <c r="J303" s="41"/>
      <c r="K303" s="41"/>
      <c r="L303" s="45"/>
      <c r="M303" s="229"/>
      <c r="N303" s="230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153</v>
      </c>
      <c r="AU303" s="18" t="s">
        <v>88</v>
      </c>
    </row>
    <row r="304" s="13" customFormat="1">
      <c r="A304" s="13"/>
      <c r="B304" s="231"/>
      <c r="C304" s="232"/>
      <c r="D304" s="233" t="s">
        <v>155</v>
      </c>
      <c r="E304" s="234" t="s">
        <v>28</v>
      </c>
      <c r="F304" s="235" t="s">
        <v>156</v>
      </c>
      <c r="G304" s="232"/>
      <c r="H304" s="234" t="s">
        <v>28</v>
      </c>
      <c r="I304" s="236"/>
      <c r="J304" s="232"/>
      <c r="K304" s="232"/>
      <c r="L304" s="237"/>
      <c r="M304" s="238"/>
      <c r="N304" s="239"/>
      <c r="O304" s="239"/>
      <c r="P304" s="239"/>
      <c r="Q304" s="239"/>
      <c r="R304" s="239"/>
      <c r="S304" s="239"/>
      <c r="T304" s="240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1" t="s">
        <v>155</v>
      </c>
      <c r="AU304" s="241" t="s">
        <v>88</v>
      </c>
      <c r="AV304" s="13" t="s">
        <v>82</v>
      </c>
      <c r="AW304" s="13" t="s">
        <v>35</v>
      </c>
      <c r="AX304" s="13" t="s">
        <v>75</v>
      </c>
      <c r="AY304" s="241" t="s">
        <v>144</v>
      </c>
    </row>
    <row r="305" s="14" customFormat="1">
      <c r="A305" s="14"/>
      <c r="B305" s="242"/>
      <c r="C305" s="243"/>
      <c r="D305" s="233" t="s">
        <v>155</v>
      </c>
      <c r="E305" s="244" t="s">
        <v>28</v>
      </c>
      <c r="F305" s="245" t="s">
        <v>1033</v>
      </c>
      <c r="G305" s="243"/>
      <c r="H305" s="246">
        <v>44</v>
      </c>
      <c r="I305" s="247"/>
      <c r="J305" s="243"/>
      <c r="K305" s="243"/>
      <c r="L305" s="248"/>
      <c r="M305" s="249"/>
      <c r="N305" s="250"/>
      <c r="O305" s="250"/>
      <c r="P305" s="250"/>
      <c r="Q305" s="250"/>
      <c r="R305" s="250"/>
      <c r="S305" s="250"/>
      <c r="T305" s="251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2" t="s">
        <v>155</v>
      </c>
      <c r="AU305" s="252" t="s">
        <v>88</v>
      </c>
      <c r="AV305" s="14" t="s">
        <v>88</v>
      </c>
      <c r="AW305" s="14" t="s">
        <v>35</v>
      </c>
      <c r="AX305" s="14" t="s">
        <v>75</v>
      </c>
      <c r="AY305" s="252" t="s">
        <v>144</v>
      </c>
    </row>
    <row r="306" s="14" customFormat="1">
      <c r="A306" s="14"/>
      <c r="B306" s="242"/>
      <c r="C306" s="243"/>
      <c r="D306" s="233" t="s">
        <v>155</v>
      </c>
      <c r="E306" s="244" t="s">
        <v>28</v>
      </c>
      <c r="F306" s="245" t="s">
        <v>1038</v>
      </c>
      <c r="G306" s="243"/>
      <c r="H306" s="246">
        <v>20</v>
      </c>
      <c r="I306" s="247"/>
      <c r="J306" s="243"/>
      <c r="K306" s="243"/>
      <c r="L306" s="248"/>
      <c r="M306" s="249"/>
      <c r="N306" s="250"/>
      <c r="O306" s="250"/>
      <c r="P306" s="250"/>
      <c r="Q306" s="250"/>
      <c r="R306" s="250"/>
      <c r="S306" s="250"/>
      <c r="T306" s="251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2" t="s">
        <v>155</v>
      </c>
      <c r="AU306" s="252" t="s">
        <v>88</v>
      </c>
      <c r="AV306" s="14" t="s">
        <v>88</v>
      </c>
      <c r="AW306" s="14" t="s">
        <v>35</v>
      </c>
      <c r="AX306" s="14" t="s">
        <v>75</v>
      </c>
      <c r="AY306" s="252" t="s">
        <v>144</v>
      </c>
    </row>
    <row r="307" s="15" customFormat="1">
      <c r="A307" s="15"/>
      <c r="B307" s="263"/>
      <c r="C307" s="264"/>
      <c r="D307" s="233" t="s">
        <v>155</v>
      </c>
      <c r="E307" s="265" t="s">
        <v>28</v>
      </c>
      <c r="F307" s="266" t="s">
        <v>176</v>
      </c>
      <c r="G307" s="264"/>
      <c r="H307" s="267">
        <v>64</v>
      </c>
      <c r="I307" s="268"/>
      <c r="J307" s="264"/>
      <c r="K307" s="264"/>
      <c r="L307" s="269"/>
      <c r="M307" s="270"/>
      <c r="N307" s="271"/>
      <c r="O307" s="271"/>
      <c r="P307" s="271"/>
      <c r="Q307" s="271"/>
      <c r="R307" s="271"/>
      <c r="S307" s="271"/>
      <c r="T307" s="272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73" t="s">
        <v>155</v>
      </c>
      <c r="AU307" s="273" t="s">
        <v>88</v>
      </c>
      <c r="AV307" s="15" t="s">
        <v>151</v>
      </c>
      <c r="AW307" s="15" t="s">
        <v>35</v>
      </c>
      <c r="AX307" s="15" t="s">
        <v>82</v>
      </c>
      <c r="AY307" s="273" t="s">
        <v>144</v>
      </c>
    </row>
    <row r="308" s="2" customFormat="1" ht="24.15" customHeight="1">
      <c r="A308" s="39"/>
      <c r="B308" s="40"/>
      <c r="C308" s="213" t="s">
        <v>456</v>
      </c>
      <c r="D308" s="213" t="s">
        <v>146</v>
      </c>
      <c r="E308" s="214" t="s">
        <v>1207</v>
      </c>
      <c r="F308" s="215" t="s">
        <v>1208</v>
      </c>
      <c r="G308" s="216" t="s">
        <v>232</v>
      </c>
      <c r="H308" s="217">
        <v>64</v>
      </c>
      <c r="I308" s="218"/>
      <c r="J308" s="219">
        <f>ROUND(I308*H308,2)</f>
        <v>0</v>
      </c>
      <c r="K308" s="215" t="s">
        <v>150</v>
      </c>
      <c r="L308" s="45"/>
      <c r="M308" s="220" t="s">
        <v>28</v>
      </c>
      <c r="N308" s="221" t="s">
        <v>47</v>
      </c>
      <c r="O308" s="85"/>
      <c r="P308" s="222">
        <f>O308*H308</f>
        <v>0</v>
      </c>
      <c r="Q308" s="222">
        <v>0.00072480000000000005</v>
      </c>
      <c r="R308" s="222">
        <f>Q308*H308</f>
        <v>0.046387200000000003</v>
      </c>
      <c r="S308" s="222">
        <v>0</v>
      </c>
      <c r="T308" s="223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24" t="s">
        <v>220</v>
      </c>
      <c r="AT308" s="224" t="s">
        <v>146</v>
      </c>
      <c r="AU308" s="224" t="s">
        <v>88</v>
      </c>
      <c r="AY308" s="18" t="s">
        <v>144</v>
      </c>
      <c r="BE308" s="225">
        <f>IF(N308="základní",J308,0)</f>
        <v>0</v>
      </c>
      <c r="BF308" s="225">
        <f>IF(N308="snížená",J308,0)</f>
        <v>0</v>
      </c>
      <c r="BG308" s="225">
        <f>IF(N308="zákl. přenesená",J308,0)</f>
        <v>0</v>
      </c>
      <c r="BH308" s="225">
        <f>IF(N308="sníž. přenesená",J308,0)</f>
        <v>0</v>
      </c>
      <c r="BI308" s="225">
        <f>IF(N308="nulová",J308,0)</f>
        <v>0</v>
      </c>
      <c r="BJ308" s="18" t="s">
        <v>88</v>
      </c>
      <c r="BK308" s="225">
        <f>ROUND(I308*H308,2)</f>
        <v>0</v>
      </c>
      <c r="BL308" s="18" t="s">
        <v>220</v>
      </c>
      <c r="BM308" s="224" t="s">
        <v>1209</v>
      </c>
    </row>
    <row r="309" s="2" customFormat="1">
      <c r="A309" s="39"/>
      <c r="B309" s="40"/>
      <c r="C309" s="41"/>
      <c r="D309" s="226" t="s">
        <v>153</v>
      </c>
      <c r="E309" s="41"/>
      <c r="F309" s="227" t="s">
        <v>1210</v>
      </c>
      <c r="G309" s="41"/>
      <c r="H309" s="41"/>
      <c r="I309" s="228"/>
      <c r="J309" s="41"/>
      <c r="K309" s="41"/>
      <c r="L309" s="45"/>
      <c r="M309" s="229"/>
      <c r="N309" s="230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153</v>
      </c>
      <c r="AU309" s="18" t="s">
        <v>88</v>
      </c>
    </row>
    <row r="310" s="12" customFormat="1" ht="22.8" customHeight="1">
      <c r="A310" s="12"/>
      <c r="B310" s="197"/>
      <c r="C310" s="198"/>
      <c r="D310" s="199" t="s">
        <v>74</v>
      </c>
      <c r="E310" s="211" t="s">
        <v>1211</v>
      </c>
      <c r="F310" s="211" t="s">
        <v>1212</v>
      </c>
      <c r="G310" s="198"/>
      <c r="H310" s="198"/>
      <c r="I310" s="201"/>
      <c r="J310" s="212">
        <f>BK310</f>
        <v>0</v>
      </c>
      <c r="K310" s="198"/>
      <c r="L310" s="203"/>
      <c r="M310" s="204"/>
      <c r="N310" s="205"/>
      <c r="O310" s="205"/>
      <c r="P310" s="206">
        <f>SUM(P311:P325)</f>
        <v>0</v>
      </c>
      <c r="Q310" s="205"/>
      <c r="R310" s="206">
        <f>SUM(R311:R325)</f>
        <v>0.27084800400000003</v>
      </c>
      <c r="S310" s="205"/>
      <c r="T310" s="207">
        <f>SUM(T311:T325)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08" t="s">
        <v>88</v>
      </c>
      <c r="AT310" s="209" t="s">
        <v>74</v>
      </c>
      <c r="AU310" s="209" t="s">
        <v>82</v>
      </c>
      <c r="AY310" s="208" t="s">
        <v>144</v>
      </c>
      <c r="BK310" s="210">
        <f>SUM(BK311:BK325)</f>
        <v>0</v>
      </c>
    </row>
    <row r="311" s="2" customFormat="1" ht="16.5" customHeight="1">
      <c r="A311" s="39"/>
      <c r="B311" s="40"/>
      <c r="C311" s="213" t="s">
        <v>461</v>
      </c>
      <c r="D311" s="213" t="s">
        <v>146</v>
      </c>
      <c r="E311" s="214" t="s">
        <v>1213</v>
      </c>
      <c r="F311" s="215" t="s">
        <v>1214</v>
      </c>
      <c r="G311" s="216" t="s">
        <v>232</v>
      </c>
      <c r="H311" s="217">
        <v>121</v>
      </c>
      <c r="I311" s="218"/>
      <c r="J311" s="219">
        <f>ROUND(I311*H311,2)</f>
        <v>0</v>
      </c>
      <c r="K311" s="215" t="s">
        <v>150</v>
      </c>
      <c r="L311" s="45"/>
      <c r="M311" s="220" t="s">
        <v>28</v>
      </c>
      <c r="N311" s="221" t="s">
        <v>47</v>
      </c>
      <c r="O311" s="85"/>
      <c r="P311" s="222">
        <f>O311*H311</f>
        <v>0</v>
      </c>
      <c r="Q311" s="222">
        <v>0</v>
      </c>
      <c r="R311" s="222">
        <f>Q311*H311</f>
        <v>0</v>
      </c>
      <c r="S311" s="222">
        <v>0</v>
      </c>
      <c r="T311" s="223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24" t="s">
        <v>220</v>
      </c>
      <c r="AT311" s="224" t="s">
        <v>146</v>
      </c>
      <c r="AU311" s="224" t="s">
        <v>88</v>
      </c>
      <c r="AY311" s="18" t="s">
        <v>144</v>
      </c>
      <c r="BE311" s="225">
        <f>IF(N311="základní",J311,0)</f>
        <v>0</v>
      </c>
      <c r="BF311" s="225">
        <f>IF(N311="snížená",J311,0)</f>
        <v>0</v>
      </c>
      <c r="BG311" s="225">
        <f>IF(N311="zákl. přenesená",J311,0)</f>
        <v>0</v>
      </c>
      <c r="BH311" s="225">
        <f>IF(N311="sníž. přenesená",J311,0)</f>
        <v>0</v>
      </c>
      <c r="BI311" s="225">
        <f>IF(N311="nulová",J311,0)</f>
        <v>0</v>
      </c>
      <c r="BJ311" s="18" t="s">
        <v>88</v>
      </c>
      <c r="BK311" s="225">
        <f>ROUND(I311*H311,2)</f>
        <v>0</v>
      </c>
      <c r="BL311" s="18" t="s">
        <v>220</v>
      </c>
      <c r="BM311" s="224" t="s">
        <v>1215</v>
      </c>
    </row>
    <row r="312" s="2" customFormat="1">
      <c r="A312" s="39"/>
      <c r="B312" s="40"/>
      <c r="C312" s="41"/>
      <c r="D312" s="226" t="s">
        <v>153</v>
      </c>
      <c r="E312" s="41"/>
      <c r="F312" s="227" t="s">
        <v>1216</v>
      </c>
      <c r="G312" s="41"/>
      <c r="H312" s="41"/>
      <c r="I312" s="228"/>
      <c r="J312" s="41"/>
      <c r="K312" s="41"/>
      <c r="L312" s="45"/>
      <c r="M312" s="229"/>
      <c r="N312" s="230"/>
      <c r="O312" s="85"/>
      <c r="P312" s="85"/>
      <c r="Q312" s="85"/>
      <c r="R312" s="85"/>
      <c r="S312" s="85"/>
      <c r="T312" s="86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153</v>
      </c>
      <c r="AU312" s="18" t="s">
        <v>88</v>
      </c>
    </row>
    <row r="313" s="13" customFormat="1">
      <c r="A313" s="13"/>
      <c r="B313" s="231"/>
      <c r="C313" s="232"/>
      <c r="D313" s="233" t="s">
        <v>155</v>
      </c>
      <c r="E313" s="234" t="s">
        <v>28</v>
      </c>
      <c r="F313" s="235" t="s">
        <v>298</v>
      </c>
      <c r="G313" s="232"/>
      <c r="H313" s="234" t="s">
        <v>28</v>
      </c>
      <c r="I313" s="236"/>
      <c r="J313" s="232"/>
      <c r="K313" s="232"/>
      <c r="L313" s="237"/>
      <c r="M313" s="238"/>
      <c r="N313" s="239"/>
      <c r="O313" s="239"/>
      <c r="P313" s="239"/>
      <c r="Q313" s="239"/>
      <c r="R313" s="239"/>
      <c r="S313" s="239"/>
      <c r="T313" s="240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1" t="s">
        <v>155</v>
      </c>
      <c r="AU313" s="241" t="s">
        <v>88</v>
      </c>
      <c r="AV313" s="13" t="s">
        <v>82</v>
      </c>
      <c r="AW313" s="13" t="s">
        <v>35</v>
      </c>
      <c r="AX313" s="13" t="s">
        <v>75</v>
      </c>
      <c r="AY313" s="241" t="s">
        <v>144</v>
      </c>
    </row>
    <row r="314" s="14" customFormat="1">
      <c r="A314" s="14"/>
      <c r="B314" s="242"/>
      <c r="C314" s="243"/>
      <c r="D314" s="233" t="s">
        <v>155</v>
      </c>
      <c r="E314" s="244" t="s">
        <v>28</v>
      </c>
      <c r="F314" s="245" t="s">
        <v>1217</v>
      </c>
      <c r="G314" s="243"/>
      <c r="H314" s="246">
        <v>121</v>
      </c>
      <c r="I314" s="247"/>
      <c r="J314" s="243"/>
      <c r="K314" s="243"/>
      <c r="L314" s="248"/>
      <c r="M314" s="249"/>
      <c r="N314" s="250"/>
      <c r="O314" s="250"/>
      <c r="P314" s="250"/>
      <c r="Q314" s="250"/>
      <c r="R314" s="250"/>
      <c r="S314" s="250"/>
      <c r="T314" s="251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2" t="s">
        <v>155</v>
      </c>
      <c r="AU314" s="252" t="s">
        <v>88</v>
      </c>
      <c r="AV314" s="14" t="s">
        <v>88</v>
      </c>
      <c r="AW314" s="14" t="s">
        <v>35</v>
      </c>
      <c r="AX314" s="14" t="s">
        <v>82</v>
      </c>
      <c r="AY314" s="252" t="s">
        <v>144</v>
      </c>
    </row>
    <row r="315" s="2" customFormat="1" ht="16.5" customHeight="1">
      <c r="A315" s="39"/>
      <c r="B315" s="40"/>
      <c r="C315" s="253" t="s">
        <v>466</v>
      </c>
      <c r="D315" s="253" t="s">
        <v>158</v>
      </c>
      <c r="E315" s="254" t="s">
        <v>1218</v>
      </c>
      <c r="F315" s="255" t="s">
        <v>1219</v>
      </c>
      <c r="G315" s="256" t="s">
        <v>232</v>
      </c>
      <c r="H315" s="257">
        <v>127.05</v>
      </c>
      <c r="I315" s="258"/>
      <c r="J315" s="259">
        <f>ROUND(I315*H315,2)</f>
        <v>0</v>
      </c>
      <c r="K315" s="255" t="s">
        <v>150</v>
      </c>
      <c r="L315" s="260"/>
      <c r="M315" s="261" t="s">
        <v>28</v>
      </c>
      <c r="N315" s="262" t="s">
        <v>47</v>
      </c>
      <c r="O315" s="85"/>
      <c r="P315" s="222">
        <f>O315*H315</f>
        <v>0</v>
      </c>
      <c r="Q315" s="222">
        <v>1.0000000000000001E-05</v>
      </c>
      <c r="R315" s="222">
        <f>Q315*H315</f>
        <v>0.0012705000000000001</v>
      </c>
      <c r="S315" s="222">
        <v>0</v>
      </c>
      <c r="T315" s="223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24" t="s">
        <v>332</v>
      </c>
      <c r="AT315" s="224" t="s">
        <v>158</v>
      </c>
      <c r="AU315" s="224" t="s">
        <v>88</v>
      </c>
      <c r="AY315" s="18" t="s">
        <v>144</v>
      </c>
      <c r="BE315" s="225">
        <f>IF(N315="základní",J315,0)</f>
        <v>0</v>
      </c>
      <c r="BF315" s="225">
        <f>IF(N315="snížená",J315,0)</f>
        <v>0</v>
      </c>
      <c r="BG315" s="225">
        <f>IF(N315="zákl. přenesená",J315,0)</f>
        <v>0</v>
      </c>
      <c r="BH315" s="225">
        <f>IF(N315="sníž. přenesená",J315,0)</f>
        <v>0</v>
      </c>
      <c r="BI315" s="225">
        <f>IF(N315="nulová",J315,0)</f>
        <v>0</v>
      </c>
      <c r="BJ315" s="18" t="s">
        <v>88</v>
      </c>
      <c r="BK315" s="225">
        <f>ROUND(I315*H315,2)</f>
        <v>0</v>
      </c>
      <c r="BL315" s="18" t="s">
        <v>220</v>
      </c>
      <c r="BM315" s="224" t="s">
        <v>1220</v>
      </c>
    </row>
    <row r="316" s="14" customFormat="1">
      <c r="A316" s="14"/>
      <c r="B316" s="242"/>
      <c r="C316" s="243"/>
      <c r="D316" s="233" t="s">
        <v>155</v>
      </c>
      <c r="E316" s="243"/>
      <c r="F316" s="245" t="s">
        <v>1221</v>
      </c>
      <c r="G316" s="243"/>
      <c r="H316" s="246">
        <v>127.05</v>
      </c>
      <c r="I316" s="247"/>
      <c r="J316" s="243"/>
      <c r="K316" s="243"/>
      <c r="L316" s="248"/>
      <c r="M316" s="249"/>
      <c r="N316" s="250"/>
      <c r="O316" s="250"/>
      <c r="P316" s="250"/>
      <c r="Q316" s="250"/>
      <c r="R316" s="250"/>
      <c r="S316" s="250"/>
      <c r="T316" s="251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2" t="s">
        <v>155</v>
      </c>
      <c r="AU316" s="252" t="s">
        <v>88</v>
      </c>
      <c r="AV316" s="14" t="s">
        <v>88</v>
      </c>
      <c r="AW316" s="14" t="s">
        <v>4</v>
      </c>
      <c r="AX316" s="14" t="s">
        <v>82</v>
      </c>
      <c r="AY316" s="252" t="s">
        <v>144</v>
      </c>
    </row>
    <row r="317" s="2" customFormat="1" ht="16.5" customHeight="1">
      <c r="A317" s="39"/>
      <c r="B317" s="40"/>
      <c r="C317" s="213" t="s">
        <v>470</v>
      </c>
      <c r="D317" s="213" t="s">
        <v>146</v>
      </c>
      <c r="E317" s="214" t="s">
        <v>1222</v>
      </c>
      <c r="F317" s="215" t="s">
        <v>1223</v>
      </c>
      <c r="G317" s="216" t="s">
        <v>232</v>
      </c>
      <c r="H317" s="217">
        <v>553.32000000000005</v>
      </c>
      <c r="I317" s="218"/>
      <c r="J317" s="219">
        <f>ROUND(I317*H317,2)</f>
        <v>0</v>
      </c>
      <c r="K317" s="215" t="s">
        <v>150</v>
      </c>
      <c r="L317" s="45"/>
      <c r="M317" s="220" t="s">
        <v>28</v>
      </c>
      <c r="N317" s="221" t="s">
        <v>47</v>
      </c>
      <c r="O317" s="85"/>
      <c r="P317" s="222">
        <f>O317*H317</f>
        <v>0</v>
      </c>
      <c r="Q317" s="222">
        <v>0.00020120000000000001</v>
      </c>
      <c r="R317" s="222">
        <f>Q317*H317</f>
        <v>0.11132798400000002</v>
      </c>
      <c r="S317" s="222">
        <v>0</v>
      </c>
      <c r="T317" s="223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24" t="s">
        <v>220</v>
      </c>
      <c r="AT317" s="224" t="s">
        <v>146</v>
      </c>
      <c r="AU317" s="224" t="s">
        <v>88</v>
      </c>
      <c r="AY317" s="18" t="s">
        <v>144</v>
      </c>
      <c r="BE317" s="225">
        <f>IF(N317="základní",J317,0)</f>
        <v>0</v>
      </c>
      <c r="BF317" s="225">
        <f>IF(N317="snížená",J317,0)</f>
        <v>0</v>
      </c>
      <c r="BG317" s="225">
        <f>IF(N317="zákl. přenesená",J317,0)</f>
        <v>0</v>
      </c>
      <c r="BH317" s="225">
        <f>IF(N317="sníž. přenesená",J317,0)</f>
        <v>0</v>
      </c>
      <c r="BI317" s="225">
        <f>IF(N317="nulová",J317,0)</f>
        <v>0</v>
      </c>
      <c r="BJ317" s="18" t="s">
        <v>88</v>
      </c>
      <c r="BK317" s="225">
        <f>ROUND(I317*H317,2)</f>
        <v>0</v>
      </c>
      <c r="BL317" s="18" t="s">
        <v>220</v>
      </c>
      <c r="BM317" s="224" t="s">
        <v>1224</v>
      </c>
    </row>
    <row r="318" s="2" customFormat="1">
      <c r="A318" s="39"/>
      <c r="B318" s="40"/>
      <c r="C318" s="41"/>
      <c r="D318" s="226" t="s">
        <v>153</v>
      </c>
      <c r="E318" s="41"/>
      <c r="F318" s="227" t="s">
        <v>1225</v>
      </c>
      <c r="G318" s="41"/>
      <c r="H318" s="41"/>
      <c r="I318" s="228"/>
      <c r="J318" s="41"/>
      <c r="K318" s="41"/>
      <c r="L318" s="45"/>
      <c r="M318" s="229"/>
      <c r="N318" s="230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153</v>
      </c>
      <c r="AU318" s="18" t="s">
        <v>88</v>
      </c>
    </row>
    <row r="319" s="13" customFormat="1">
      <c r="A319" s="13"/>
      <c r="B319" s="231"/>
      <c r="C319" s="232"/>
      <c r="D319" s="233" t="s">
        <v>155</v>
      </c>
      <c r="E319" s="234" t="s">
        <v>28</v>
      </c>
      <c r="F319" s="235" t="s">
        <v>156</v>
      </c>
      <c r="G319" s="232"/>
      <c r="H319" s="234" t="s">
        <v>28</v>
      </c>
      <c r="I319" s="236"/>
      <c r="J319" s="232"/>
      <c r="K319" s="232"/>
      <c r="L319" s="237"/>
      <c r="M319" s="238"/>
      <c r="N319" s="239"/>
      <c r="O319" s="239"/>
      <c r="P319" s="239"/>
      <c r="Q319" s="239"/>
      <c r="R319" s="239"/>
      <c r="S319" s="239"/>
      <c r="T319" s="240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1" t="s">
        <v>155</v>
      </c>
      <c r="AU319" s="241" t="s">
        <v>88</v>
      </c>
      <c r="AV319" s="13" t="s">
        <v>82</v>
      </c>
      <c r="AW319" s="13" t="s">
        <v>35</v>
      </c>
      <c r="AX319" s="13" t="s">
        <v>75</v>
      </c>
      <c r="AY319" s="241" t="s">
        <v>144</v>
      </c>
    </row>
    <row r="320" s="14" customFormat="1">
      <c r="A320" s="14"/>
      <c r="B320" s="242"/>
      <c r="C320" s="243"/>
      <c r="D320" s="233" t="s">
        <v>155</v>
      </c>
      <c r="E320" s="244" t="s">
        <v>28</v>
      </c>
      <c r="F320" s="245" t="s">
        <v>1088</v>
      </c>
      <c r="G320" s="243"/>
      <c r="H320" s="246">
        <v>121</v>
      </c>
      <c r="I320" s="247"/>
      <c r="J320" s="243"/>
      <c r="K320" s="243"/>
      <c r="L320" s="248"/>
      <c r="M320" s="249"/>
      <c r="N320" s="250"/>
      <c r="O320" s="250"/>
      <c r="P320" s="250"/>
      <c r="Q320" s="250"/>
      <c r="R320" s="250"/>
      <c r="S320" s="250"/>
      <c r="T320" s="251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2" t="s">
        <v>155</v>
      </c>
      <c r="AU320" s="252" t="s">
        <v>88</v>
      </c>
      <c r="AV320" s="14" t="s">
        <v>88</v>
      </c>
      <c r="AW320" s="14" t="s">
        <v>35</v>
      </c>
      <c r="AX320" s="14" t="s">
        <v>75</v>
      </c>
      <c r="AY320" s="252" t="s">
        <v>144</v>
      </c>
    </row>
    <row r="321" s="14" customFormat="1">
      <c r="A321" s="14"/>
      <c r="B321" s="242"/>
      <c r="C321" s="243"/>
      <c r="D321" s="233" t="s">
        <v>155</v>
      </c>
      <c r="E321" s="244" t="s">
        <v>28</v>
      </c>
      <c r="F321" s="245" t="s">
        <v>1226</v>
      </c>
      <c r="G321" s="243"/>
      <c r="H321" s="246">
        <v>420</v>
      </c>
      <c r="I321" s="247"/>
      <c r="J321" s="243"/>
      <c r="K321" s="243"/>
      <c r="L321" s="248"/>
      <c r="M321" s="249"/>
      <c r="N321" s="250"/>
      <c r="O321" s="250"/>
      <c r="P321" s="250"/>
      <c r="Q321" s="250"/>
      <c r="R321" s="250"/>
      <c r="S321" s="250"/>
      <c r="T321" s="251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2" t="s">
        <v>155</v>
      </c>
      <c r="AU321" s="252" t="s">
        <v>88</v>
      </c>
      <c r="AV321" s="14" t="s">
        <v>88</v>
      </c>
      <c r="AW321" s="14" t="s">
        <v>35</v>
      </c>
      <c r="AX321" s="14" t="s">
        <v>75</v>
      </c>
      <c r="AY321" s="252" t="s">
        <v>144</v>
      </c>
    </row>
    <row r="322" s="14" customFormat="1">
      <c r="A322" s="14"/>
      <c r="B322" s="242"/>
      <c r="C322" s="243"/>
      <c r="D322" s="233" t="s">
        <v>155</v>
      </c>
      <c r="E322" s="244" t="s">
        <v>28</v>
      </c>
      <c r="F322" s="245" t="s">
        <v>1003</v>
      </c>
      <c r="G322" s="243"/>
      <c r="H322" s="246">
        <v>12.32</v>
      </c>
      <c r="I322" s="247"/>
      <c r="J322" s="243"/>
      <c r="K322" s="243"/>
      <c r="L322" s="248"/>
      <c r="M322" s="249"/>
      <c r="N322" s="250"/>
      <c r="O322" s="250"/>
      <c r="P322" s="250"/>
      <c r="Q322" s="250"/>
      <c r="R322" s="250"/>
      <c r="S322" s="250"/>
      <c r="T322" s="251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2" t="s">
        <v>155</v>
      </c>
      <c r="AU322" s="252" t="s">
        <v>88</v>
      </c>
      <c r="AV322" s="14" t="s">
        <v>88</v>
      </c>
      <c r="AW322" s="14" t="s">
        <v>35</v>
      </c>
      <c r="AX322" s="14" t="s">
        <v>75</v>
      </c>
      <c r="AY322" s="252" t="s">
        <v>144</v>
      </c>
    </row>
    <row r="323" s="15" customFormat="1">
      <c r="A323" s="15"/>
      <c r="B323" s="263"/>
      <c r="C323" s="264"/>
      <c r="D323" s="233" t="s">
        <v>155</v>
      </c>
      <c r="E323" s="265" t="s">
        <v>28</v>
      </c>
      <c r="F323" s="266" t="s">
        <v>176</v>
      </c>
      <c r="G323" s="264"/>
      <c r="H323" s="267">
        <v>553.32000000000005</v>
      </c>
      <c r="I323" s="268"/>
      <c r="J323" s="264"/>
      <c r="K323" s="264"/>
      <c r="L323" s="269"/>
      <c r="M323" s="270"/>
      <c r="N323" s="271"/>
      <c r="O323" s="271"/>
      <c r="P323" s="271"/>
      <c r="Q323" s="271"/>
      <c r="R323" s="271"/>
      <c r="S323" s="271"/>
      <c r="T323" s="272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73" t="s">
        <v>155</v>
      </c>
      <c r="AU323" s="273" t="s">
        <v>88</v>
      </c>
      <c r="AV323" s="15" t="s">
        <v>151</v>
      </c>
      <c r="AW323" s="15" t="s">
        <v>35</v>
      </c>
      <c r="AX323" s="15" t="s">
        <v>82</v>
      </c>
      <c r="AY323" s="273" t="s">
        <v>144</v>
      </c>
    </row>
    <row r="324" s="2" customFormat="1" ht="24.15" customHeight="1">
      <c r="A324" s="39"/>
      <c r="B324" s="40"/>
      <c r="C324" s="213" t="s">
        <v>477</v>
      </c>
      <c r="D324" s="213" t="s">
        <v>146</v>
      </c>
      <c r="E324" s="214" t="s">
        <v>1227</v>
      </c>
      <c r="F324" s="215" t="s">
        <v>1228</v>
      </c>
      <c r="G324" s="216" t="s">
        <v>232</v>
      </c>
      <c r="H324" s="217">
        <v>553.32000000000005</v>
      </c>
      <c r="I324" s="218"/>
      <c r="J324" s="219">
        <f>ROUND(I324*H324,2)</f>
        <v>0</v>
      </c>
      <c r="K324" s="215" t="s">
        <v>150</v>
      </c>
      <c r="L324" s="45"/>
      <c r="M324" s="220" t="s">
        <v>28</v>
      </c>
      <c r="N324" s="221" t="s">
        <v>47</v>
      </c>
      <c r="O324" s="85"/>
      <c r="P324" s="222">
        <f>O324*H324</f>
        <v>0</v>
      </c>
      <c r="Q324" s="222">
        <v>0.00028600000000000001</v>
      </c>
      <c r="R324" s="222">
        <f>Q324*H324</f>
        <v>0.15824952000000003</v>
      </c>
      <c r="S324" s="222">
        <v>0</v>
      </c>
      <c r="T324" s="223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24" t="s">
        <v>220</v>
      </c>
      <c r="AT324" s="224" t="s">
        <v>146</v>
      </c>
      <c r="AU324" s="224" t="s">
        <v>88</v>
      </c>
      <c r="AY324" s="18" t="s">
        <v>144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18" t="s">
        <v>88</v>
      </c>
      <c r="BK324" s="225">
        <f>ROUND(I324*H324,2)</f>
        <v>0</v>
      </c>
      <c r="BL324" s="18" t="s">
        <v>220</v>
      </c>
      <c r="BM324" s="224" t="s">
        <v>1229</v>
      </c>
    </row>
    <row r="325" s="2" customFormat="1">
      <c r="A325" s="39"/>
      <c r="B325" s="40"/>
      <c r="C325" s="41"/>
      <c r="D325" s="226" t="s">
        <v>153</v>
      </c>
      <c r="E325" s="41"/>
      <c r="F325" s="227" t="s">
        <v>1230</v>
      </c>
      <c r="G325" s="41"/>
      <c r="H325" s="41"/>
      <c r="I325" s="228"/>
      <c r="J325" s="41"/>
      <c r="K325" s="41"/>
      <c r="L325" s="45"/>
      <c r="M325" s="229"/>
      <c r="N325" s="230"/>
      <c r="O325" s="85"/>
      <c r="P325" s="85"/>
      <c r="Q325" s="85"/>
      <c r="R325" s="85"/>
      <c r="S325" s="85"/>
      <c r="T325" s="86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153</v>
      </c>
      <c r="AU325" s="18" t="s">
        <v>88</v>
      </c>
    </row>
    <row r="326" s="12" customFormat="1" ht="22.8" customHeight="1">
      <c r="A326" s="12"/>
      <c r="B326" s="197"/>
      <c r="C326" s="198"/>
      <c r="D326" s="199" t="s">
        <v>74</v>
      </c>
      <c r="E326" s="211" t="s">
        <v>1231</v>
      </c>
      <c r="F326" s="211" t="s">
        <v>1232</v>
      </c>
      <c r="G326" s="198"/>
      <c r="H326" s="198"/>
      <c r="I326" s="201"/>
      <c r="J326" s="212">
        <f>BK326</f>
        <v>0</v>
      </c>
      <c r="K326" s="198"/>
      <c r="L326" s="203"/>
      <c r="M326" s="204"/>
      <c r="N326" s="205"/>
      <c r="O326" s="205"/>
      <c r="P326" s="206">
        <f>SUM(P327:P330)</f>
        <v>0</v>
      </c>
      <c r="Q326" s="205"/>
      <c r="R326" s="206">
        <f>SUM(R327:R330)</f>
        <v>0</v>
      </c>
      <c r="S326" s="205"/>
      <c r="T326" s="207">
        <f>SUM(T327:T330)</f>
        <v>0.126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208" t="s">
        <v>88</v>
      </c>
      <c r="AT326" s="209" t="s">
        <v>74</v>
      </c>
      <c r="AU326" s="209" t="s">
        <v>82</v>
      </c>
      <c r="AY326" s="208" t="s">
        <v>144</v>
      </c>
      <c r="BK326" s="210">
        <f>SUM(BK327:BK330)</f>
        <v>0</v>
      </c>
    </row>
    <row r="327" s="2" customFormat="1" ht="16.5" customHeight="1">
      <c r="A327" s="39"/>
      <c r="B327" s="40"/>
      <c r="C327" s="213" t="s">
        <v>482</v>
      </c>
      <c r="D327" s="213" t="s">
        <v>146</v>
      </c>
      <c r="E327" s="214" t="s">
        <v>1233</v>
      </c>
      <c r="F327" s="215" t="s">
        <v>1234</v>
      </c>
      <c r="G327" s="216" t="s">
        <v>232</v>
      </c>
      <c r="H327" s="217">
        <v>7</v>
      </c>
      <c r="I327" s="218"/>
      <c r="J327" s="219">
        <f>ROUND(I327*H327,2)</f>
        <v>0</v>
      </c>
      <c r="K327" s="215" t="s">
        <v>150</v>
      </c>
      <c r="L327" s="45"/>
      <c r="M327" s="220" t="s">
        <v>28</v>
      </c>
      <c r="N327" s="221" t="s">
        <v>47</v>
      </c>
      <c r="O327" s="85"/>
      <c r="P327" s="222">
        <f>O327*H327</f>
        <v>0</v>
      </c>
      <c r="Q327" s="222">
        <v>0</v>
      </c>
      <c r="R327" s="222">
        <f>Q327*H327</f>
        <v>0</v>
      </c>
      <c r="S327" s="222">
        <v>0.017999999999999999</v>
      </c>
      <c r="T327" s="223">
        <f>S327*H327</f>
        <v>0.126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24" t="s">
        <v>220</v>
      </c>
      <c r="AT327" s="224" t="s">
        <v>146</v>
      </c>
      <c r="AU327" s="224" t="s">
        <v>88</v>
      </c>
      <c r="AY327" s="18" t="s">
        <v>144</v>
      </c>
      <c r="BE327" s="225">
        <f>IF(N327="základní",J327,0)</f>
        <v>0</v>
      </c>
      <c r="BF327" s="225">
        <f>IF(N327="snížená",J327,0)</f>
        <v>0</v>
      </c>
      <c r="BG327" s="225">
        <f>IF(N327="zákl. přenesená",J327,0)</f>
        <v>0</v>
      </c>
      <c r="BH327" s="225">
        <f>IF(N327="sníž. přenesená",J327,0)</f>
        <v>0</v>
      </c>
      <c r="BI327" s="225">
        <f>IF(N327="nulová",J327,0)</f>
        <v>0</v>
      </c>
      <c r="BJ327" s="18" t="s">
        <v>88</v>
      </c>
      <c r="BK327" s="225">
        <f>ROUND(I327*H327,2)</f>
        <v>0</v>
      </c>
      <c r="BL327" s="18" t="s">
        <v>220</v>
      </c>
      <c r="BM327" s="224" t="s">
        <v>1235</v>
      </c>
    </row>
    <row r="328" s="2" customFormat="1">
      <c r="A328" s="39"/>
      <c r="B328" s="40"/>
      <c r="C328" s="41"/>
      <c r="D328" s="226" t="s">
        <v>153</v>
      </c>
      <c r="E328" s="41"/>
      <c r="F328" s="227" t="s">
        <v>1236</v>
      </c>
      <c r="G328" s="41"/>
      <c r="H328" s="41"/>
      <c r="I328" s="228"/>
      <c r="J328" s="41"/>
      <c r="K328" s="41"/>
      <c r="L328" s="45"/>
      <c r="M328" s="229"/>
      <c r="N328" s="230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153</v>
      </c>
      <c r="AU328" s="18" t="s">
        <v>88</v>
      </c>
    </row>
    <row r="329" s="13" customFormat="1">
      <c r="A329" s="13"/>
      <c r="B329" s="231"/>
      <c r="C329" s="232"/>
      <c r="D329" s="233" t="s">
        <v>155</v>
      </c>
      <c r="E329" s="234" t="s">
        <v>28</v>
      </c>
      <c r="F329" s="235" t="s">
        <v>205</v>
      </c>
      <c r="G329" s="232"/>
      <c r="H329" s="234" t="s">
        <v>28</v>
      </c>
      <c r="I329" s="236"/>
      <c r="J329" s="232"/>
      <c r="K329" s="232"/>
      <c r="L329" s="237"/>
      <c r="M329" s="238"/>
      <c r="N329" s="239"/>
      <c r="O329" s="239"/>
      <c r="P329" s="239"/>
      <c r="Q329" s="239"/>
      <c r="R329" s="239"/>
      <c r="S329" s="239"/>
      <c r="T329" s="240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1" t="s">
        <v>155</v>
      </c>
      <c r="AU329" s="241" t="s">
        <v>88</v>
      </c>
      <c r="AV329" s="13" t="s">
        <v>82</v>
      </c>
      <c r="AW329" s="13" t="s">
        <v>35</v>
      </c>
      <c r="AX329" s="13" t="s">
        <v>75</v>
      </c>
      <c r="AY329" s="241" t="s">
        <v>144</v>
      </c>
    </row>
    <row r="330" s="14" customFormat="1">
      <c r="A330" s="14"/>
      <c r="B330" s="242"/>
      <c r="C330" s="243"/>
      <c r="D330" s="233" t="s">
        <v>155</v>
      </c>
      <c r="E330" s="244" t="s">
        <v>28</v>
      </c>
      <c r="F330" s="245" t="s">
        <v>1237</v>
      </c>
      <c r="G330" s="243"/>
      <c r="H330" s="246">
        <v>7</v>
      </c>
      <c r="I330" s="247"/>
      <c r="J330" s="243"/>
      <c r="K330" s="243"/>
      <c r="L330" s="248"/>
      <c r="M330" s="284"/>
      <c r="N330" s="285"/>
      <c r="O330" s="285"/>
      <c r="P330" s="285"/>
      <c r="Q330" s="285"/>
      <c r="R330" s="285"/>
      <c r="S330" s="285"/>
      <c r="T330" s="286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2" t="s">
        <v>155</v>
      </c>
      <c r="AU330" s="252" t="s">
        <v>88</v>
      </c>
      <c r="AV330" s="14" t="s">
        <v>88</v>
      </c>
      <c r="AW330" s="14" t="s">
        <v>35</v>
      </c>
      <c r="AX330" s="14" t="s">
        <v>82</v>
      </c>
      <c r="AY330" s="252" t="s">
        <v>144</v>
      </c>
    </row>
    <row r="331" s="2" customFormat="1" ht="6.96" customHeight="1">
      <c r="A331" s="39"/>
      <c r="B331" s="60"/>
      <c r="C331" s="61"/>
      <c r="D331" s="61"/>
      <c r="E331" s="61"/>
      <c r="F331" s="61"/>
      <c r="G331" s="61"/>
      <c r="H331" s="61"/>
      <c r="I331" s="61"/>
      <c r="J331" s="61"/>
      <c r="K331" s="61"/>
      <c r="L331" s="45"/>
      <c r="M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</row>
  </sheetData>
  <sheetProtection sheet="1" autoFilter="0" formatColumns="0" formatRows="0" objects="1" scenarios="1" spinCount="100000" saltValue="aG4QpOUlahWjmk3pvNnyLmbP3mXrx3gXtM3XMe/F72g6/hQseWaQ9dOOrLwl4CVRj0WZ8Kcl/fWJp9+BvEl1lg==" hashValue="47ICw7JUOjSAf+ZgBv2IncKUvJw3bo47AyIPsjPevkzdIytvbNg3AVFZuliO1p3fzzIAykqEvvPr/Jzd/4OciQ==" algorithmName="SHA-512" password="CC35"/>
  <autoFilter ref="C98:K33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7:H87"/>
    <mergeCell ref="E89:H89"/>
    <mergeCell ref="E91:H91"/>
    <mergeCell ref="L2:V2"/>
  </mergeCells>
  <hyperlinks>
    <hyperlink ref="F103" r:id="rId1" display="https://podminky.urs.cz/item/CS_URS_2023_01/611131121"/>
    <hyperlink ref="F107" r:id="rId2" display="https://podminky.urs.cz/item/CS_URS_2023_01/611322421"/>
    <hyperlink ref="F113" r:id="rId3" display="https://podminky.urs.cz/item/CS_URS_2023_01/612131121"/>
    <hyperlink ref="F115" r:id="rId4" display="https://podminky.urs.cz/item/CS_URS_2023_01/612322421"/>
    <hyperlink ref="F119" r:id="rId5" display="https://podminky.urs.cz/item/CS_URS_2023_01/622131121"/>
    <hyperlink ref="F125" r:id="rId6" display="https://podminky.urs.cz/item/CS_URS_2023_01/622151011"/>
    <hyperlink ref="F129" r:id="rId7" display="https://podminky.urs.cz/item/CS_URS_2023_01/622211011"/>
    <hyperlink ref="F142" r:id="rId8" display="https://podminky.urs.cz/item/CS_URS_2023_01/622325253"/>
    <hyperlink ref="F146" r:id="rId9" display="https://podminky.urs.cz/item/CS_URS_2023_01/622325259"/>
    <hyperlink ref="F150" r:id="rId10" display="https://podminky.urs.cz/item/CS_URS_2023_01/622521022"/>
    <hyperlink ref="F155" r:id="rId11" display="https://podminky.urs.cz/item/CS_URS_2023_01/946112114"/>
    <hyperlink ref="F159" r:id="rId12" display="https://podminky.urs.cz/item/CS_URS_2023_01/946112117"/>
    <hyperlink ref="F163" r:id="rId13" display="https://podminky.urs.cz/item/CS_URS_2023_01/946112214"/>
    <hyperlink ref="F167" r:id="rId14" display="https://podminky.urs.cz/item/CS_URS_2023_01/946112217"/>
    <hyperlink ref="F171" r:id="rId15" display="https://podminky.urs.cz/item/CS_URS_2023_01/946112814"/>
    <hyperlink ref="F173" r:id="rId16" display="https://podminky.urs.cz/item/CS_URS_2023_01/946112817"/>
    <hyperlink ref="F175" r:id="rId17" display="https://podminky.urs.cz/item/CS_URS_2023_01/952901111"/>
    <hyperlink ref="F181" r:id="rId18" display="https://podminky.urs.cz/item/CS_URS_2023_01/968062376"/>
    <hyperlink ref="F187" r:id="rId19" display="https://podminky.urs.cz/item/CS_URS_2023_01/978011141"/>
    <hyperlink ref="F191" r:id="rId20" display="https://podminky.urs.cz/item/CS_URS_2023_01/978013191"/>
    <hyperlink ref="F195" r:id="rId21" display="https://podminky.urs.cz/item/CS_URS_2023_01/978015361"/>
    <hyperlink ref="F199" r:id="rId22" display="https://podminky.urs.cz/item/CS_URS_2023_01/978015391"/>
    <hyperlink ref="F205" r:id="rId23" display="https://podminky.urs.cz/item/CS_URS_2023_01/985131311"/>
    <hyperlink ref="F215" r:id="rId24" display="https://podminky.urs.cz/item/CS_URS_2023_01/985132311"/>
    <hyperlink ref="F224" r:id="rId25" display="https://podminky.urs.cz/item/CS_URS_2023_01/985411111"/>
    <hyperlink ref="F229" r:id="rId26" display="https://podminky.urs.cz/item/CS_URS_2023_01/997013111"/>
    <hyperlink ref="F231" r:id="rId27" display="https://podminky.urs.cz/item/CS_URS_2023_01/997013501"/>
    <hyperlink ref="F233" r:id="rId28" display="https://podminky.urs.cz/item/CS_URS_2023_01/997013509"/>
    <hyperlink ref="F236" r:id="rId29" display="https://podminky.urs.cz/item/CS_URS_2023_01/997013631"/>
    <hyperlink ref="F238" r:id="rId30" display="https://podminky.urs.cz/item/CS_URS_2023_01/997013804"/>
    <hyperlink ref="F240" r:id="rId31" display="https://podminky.urs.cz/item/CS_URS_2023_01/997013811"/>
    <hyperlink ref="F242" r:id="rId32" display="https://podminky.urs.cz/item/CS_URS_2023_01/997013814"/>
    <hyperlink ref="F245" r:id="rId33" display="https://podminky.urs.cz/item/CS_URS_2023_01/998011002"/>
    <hyperlink ref="F249" r:id="rId34" display="https://podminky.urs.cz/item/CS_URS_2023_01/712331801"/>
    <hyperlink ref="F254" r:id="rId35" display="https://podminky.urs.cz/item/CS_URS_2023_01/762331811"/>
    <hyperlink ref="F258" r:id="rId36" display="https://podminky.urs.cz/item/CS_URS_2023_01/762341811"/>
    <hyperlink ref="F263" r:id="rId37" display="https://podminky.urs.cz/item/CS_URS_2023_01/764002812"/>
    <hyperlink ref="F268" r:id="rId38" display="https://podminky.urs.cz/item/CS_URS_2023_01/765151801"/>
    <hyperlink ref="F282" r:id="rId39" display="https://podminky.urs.cz/item/CS_URS_2023_01/767996702"/>
    <hyperlink ref="F286" r:id="rId40" display="https://podminky.urs.cz/item/CS_URS_2023_01/998767202"/>
    <hyperlink ref="F289" r:id="rId41" display="https://podminky.urs.cz/item/CS_URS_2023_01/783301311"/>
    <hyperlink ref="F294" r:id="rId42" display="https://podminky.urs.cz/item/CS_URS_2023_01/783306801"/>
    <hyperlink ref="F296" r:id="rId43" display="https://podminky.urs.cz/item/CS_URS_2023_01/783314201"/>
    <hyperlink ref="F298" r:id="rId44" display="https://podminky.urs.cz/item/CS_URS_2023_01/783317101"/>
    <hyperlink ref="F303" r:id="rId45" display="https://podminky.urs.cz/item/CS_URS_2023_01/783823131"/>
    <hyperlink ref="F309" r:id="rId46" display="https://podminky.urs.cz/item/CS_URS_2023_01/783827421"/>
    <hyperlink ref="F312" r:id="rId47" display="https://podminky.urs.cz/item/CS_URS_2023_01/784171101"/>
    <hyperlink ref="F318" r:id="rId48" display="https://podminky.urs.cz/item/CS_URS_2023_01/784181101"/>
    <hyperlink ref="F325" r:id="rId49" display="https://podminky.urs.cz/item/CS_URS_2023_01/784221101"/>
    <hyperlink ref="F328" r:id="rId50" display="https://podminky.urs.cz/item/CS_URS_2023_01/787300803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5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104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82</v>
      </c>
    </row>
    <row r="4" s="1" customFormat="1" ht="24.96" customHeight="1">
      <c r="B4" s="21"/>
      <c r="D4" s="141" t="s">
        <v>105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Senior centrum - Rolnická 24 - terasa</v>
      </c>
      <c r="F7" s="143"/>
      <c r="G7" s="143"/>
      <c r="H7" s="143"/>
      <c r="L7" s="21"/>
    </row>
    <row r="8" s="1" customFormat="1" ht="12" customHeight="1">
      <c r="B8" s="21"/>
      <c r="D8" s="143" t="s">
        <v>106</v>
      </c>
      <c r="L8" s="21"/>
    </row>
    <row r="9" s="2" customFormat="1" ht="16.5" customHeight="1">
      <c r="A9" s="39"/>
      <c r="B9" s="45"/>
      <c r="C9" s="39"/>
      <c r="D9" s="39"/>
      <c r="E9" s="144" t="s">
        <v>905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108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46" t="s">
        <v>1238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28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22</v>
      </c>
      <c r="E14" s="39"/>
      <c r="F14" s="134" t="s">
        <v>23</v>
      </c>
      <c r="G14" s="39"/>
      <c r="H14" s="39"/>
      <c r="I14" s="143" t="s">
        <v>24</v>
      </c>
      <c r="J14" s="147" t="str">
        <f>'Rekapitulace stavby'!AN8</f>
        <v>9. 1. 2023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26</v>
      </c>
      <c r="E16" s="39"/>
      <c r="F16" s="39"/>
      <c r="G16" s="39"/>
      <c r="H16" s="39"/>
      <c r="I16" s="143" t="s">
        <v>27</v>
      </c>
      <c r="J16" s="134" t="s">
        <v>28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">
        <v>29</v>
      </c>
      <c r="F17" s="39"/>
      <c r="G17" s="39"/>
      <c r="H17" s="39"/>
      <c r="I17" s="143" t="s">
        <v>30</v>
      </c>
      <c r="J17" s="134" t="s">
        <v>28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31</v>
      </c>
      <c r="E19" s="39"/>
      <c r="F19" s="39"/>
      <c r="G19" s="39"/>
      <c r="H19" s="39"/>
      <c r="I19" s="143" t="s">
        <v>27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30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33</v>
      </c>
      <c r="E22" s="39"/>
      <c r="F22" s="39"/>
      <c r="G22" s="39"/>
      <c r="H22" s="39"/>
      <c r="I22" s="143" t="s">
        <v>27</v>
      </c>
      <c r="J22" s="134" t="s">
        <v>28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">
        <v>34</v>
      </c>
      <c r="F23" s="39"/>
      <c r="G23" s="39"/>
      <c r="H23" s="39"/>
      <c r="I23" s="143" t="s">
        <v>30</v>
      </c>
      <c r="J23" s="134" t="s">
        <v>28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36</v>
      </c>
      <c r="E25" s="39"/>
      <c r="F25" s="39"/>
      <c r="G25" s="39"/>
      <c r="H25" s="39"/>
      <c r="I25" s="143" t="s">
        <v>27</v>
      </c>
      <c r="J25" s="134" t="s">
        <v>37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43" t="s">
        <v>30</v>
      </c>
      <c r="J26" s="134" t="s">
        <v>28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39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48"/>
      <c r="B29" s="149"/>
      <c r="C29" s="148"/>
      <c r="D29" s="148"/>
      <c r="E29" s="150" t="s">
        <v>28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41</v>
      </c>
      <c r="E32" s="39"/>
      <c r="F32" s="39"/>
      <c r="G32" s="39"/>
      <c r="H32" s="39"/>
      <c r="I32" s="39"/>
      <c r="J32" s="154">
        <f>ROUND(J86,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43</v>
      </c>
      <c r="G34" s="39"/>
      <c r="H34" s="39"/>
      <c r="I34" s="155" t="s">
        <v>42</v>
      </c>
      <c r="J34" s="155" t="s">
        <v>44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45</v>
      </c>
      <c r="E35" s="143" t="s">
        <v>46</v>
      </c>
      <c r="F35" s="157">
        <f>ROUND((SUM(BE86:BE103)),  2)</f>
        <v>0</v>
      </c>
      <c r="G35" s="39"/>
      <c r="H35" s="39"/>
      <c r="I35" s="158">
        <v>0.20999999999999999</v>
      </c>
      <c r="J35" s="157">
        <f>ROUND(((SUM(BE86:BE103))*I35),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47</v>
      </c>
      <c r="F36" s="157">
        <f>ROUND((SUM(BF86:BF103)),  2)</f>
        <v>0</v>
      </c>
      <c r="G36" s="39"/>
      <c r="H36" s="39"/>
      <c r="I36" s="158">
        <v>0.14999999999999999</v>
      </c>
      <c r="J36" s="157">
        <f>ROUND(((SUM(BF86:BF103))*I36),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48</v>
      </c>
      <c r="F37" s="157">
        <f>ROUND((SUM(BG86:BG103)),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49</v>
      </c>
      <c r="F38" s="157">
        <f>ROUND((SUM(BH86:BH103)),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50</v>
      </c>
      <c r="F39" s="157">
        <f>ROUND((SUM(BI86:BI103)),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51</v>
      </c>
      <c r="E41" s="161"/>
      <c r="F41" s="161"/>
      <c r="G41" s="162" t="s">
        <v>52</v>
      </c>
      <c r="H41" s="163" t="s">
        <v>53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110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170" t="str">
        <f>E7</f>
        <v>Senior centrum - Rolnická 24 - terasa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106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905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108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70" t="str">
        <f>E11</f>
        <v>VRN.NV - Vedlejší rozpočtové náklady - nezpůsobilé výdaje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22</v>
      </c>
      <c r="D56" s="41"/>
      <c r="E56" s="41"/>
      <c r="F56" s="28" t="str">
        <f>F14</f>
        <v>Rolnická 24, Opava</v>
      </c>
      <c r="G56" s="41"/>
      <c r="H56" s="41"/>
      <c r="I56" s="33" t="s">
        <v>24</v>
      </c>
      <c r="J56" s="73" t="str">
        <f>IF(J14="","",J14)</f>
        <v>9. 1. 2023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25.65" customHeight="1">
      <c r="A58" s="39"/>
      <c r="B58" s="40"/>
      <c r="C58" s="33" t="s">
        <v>26</v>
      </c>
      <c r="D58" s="41"/>
      <c r="E58" s="41"/>
      <c r="F58" s="28" t="str">
        <f>E17</f>
        <v>Statutární město Opava</v>
      </c>
      <c r="G58" s="41"/>
      <c r="H58" s="41"/>
      <c r="I58" s="33" t="s">
        <v>33</v>
      </c>
      <c r="J58" s="37" t="str">
        <f>E23</f>
        <v>Projekční kancelář INFO Home, Opava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5.65" customHeight="1">
      <c r="A59" s="39"/>
      <c r="B59" s="40"/>
      <c r="C59" s="33" t="s">
        <v>31</v>
      </c>
      <c r="D59" s="41"/>
      <c r="E59" s="41"/>
      <c r="F59" s="28" t="str">
        <f>IF(E20="","",E20)</f>
        <v>Vyplň údaj</v>
      </c>
      <c r="G59" s="41"/>
      <c r="H59" s="41"/>
      <c r="I59" s="33" t="s">
        <v>36</v>
      </c>
      <c r="J59" s="37" t="str">
        <f>E26</f>
        <v>Ing. Alena Chmelová, Opava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111</v>
      </c>
      <c r="D61" s="172"/>
      <c r="E61" s="172"/>
      <c r="F61" s="172"/>
      <c r="G61" s="172"/>
      <c r="H61" s="172"/>
      <c r="I61" s="172"/>
      <c r="J61" s="173" t="s">
        <v>112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73</v>
      </c>
      <c r="D63" s="41"/>
      <c r="E63" s="41"/>
      <c r="F63" s="41"/>
      <c r="G63" s="41"/>
      <c r="H63" s="41"/>
      <c r="I63" s="41"/>
      <c r="J63" s="103">
        <f>J86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113</v>
      </c>
    </row>
    <row r="64" s="9" customFormat="1" ht="24.96" customHeight="1">
      <c r="A64" s="9"/>
      <c r="B64" s="175"/>
      <c r="C64" s="176"/>
      <c r="D64" s="177" t="s">
        <v>846</v>
      </c>
      <c r="E64" s="178"/>
      <c r="F64" s="178"/>
      <c r="G64" s="178"/>
      <c r="H64" s="178"/>
      <c r="I64" s="178"/>
      <c r="J64" s="179">
        <f>J87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2" customFormat="1" ht="21.84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4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="2" customFormat="1" ht="6.96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4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="2" customFormat="1" ht="6.96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24.96" customHeight="1">
      <c r="A71" s="39"/>
      <c r="B71" s="40"/>
      <c r="C71" s="24" t="s">
        <v>129</v>
      </c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6.96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6.5" customHeight="1">
      <c r="A74" s="39"/>
      <c r="B74" s="40"/>
      <c r="C74" s="41"/>
      <c r="D74" s="41"/>
      <c r="E74" s="170" t="str">
        <f>E7</f>
        <v>Senior centrum - Rolnická 24 - terasa</v>
      </c>
      <c r="F74" s="33"/>
      <c r="G74" s="33"/>
      <c r="H74" s="33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1" customFormat="1" ht="12" customHeight="1">
      <c r="B75" s="22"/>
      <c r="C75" s="33" t="s">
        <v>106</v>
      </c>
      <c r="D75" s="23"/>
      <c r="E75" s="23"/>
      <c r="F75" s="23"/>
      <c r="G75" s="23"/>
      <c r="H75" s="23"/>
      <c r="I75" s="23"/>
      <c r="J75" s="23"/>
      <c r="K75" s="23"/>
      <c r="L75" s="21"/>
    </row>
    <row r="76" s="2" customFormat="1" ht="16.5" customHeight="1">
      <c r="A76" s="39"/>
      <c r="B76" s="40"/>
      <c r="C76" s="41"/>
      <c r="D76" s="41"/>
      <c r="E76" s="170" t="s">
        <v>905</v>
      </c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108</v>
      </c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41"/>
      <c r="D78" s="41"/>
      <c r="E78" s="70" t="str">
        <f>E11</f>
        <v>VRN.NV - Vedlejší rozpočtové náklady - nezpůsobilé výdaje</v>
      </c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22</v>
      </c>
      <c r="D80" s="41"/>
      <c r="E80" s="41"/>
      <c r="F80" s="28" t="str">
        <f>F14</f>
        <v>Rolnická 24, Opava</v>
      </c>
      <c r="G80" s="41"/>
      <c r="H80" s="41"/>
      <c r="I80" s="33" t="s">
        <v>24</v>
      </c>
      <c r="J80" s="73" t="str">
        <f>IF(J14="","",J14)</f>
        <v>9. 1. 2023</v>
      </c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5.65" customHeight="1">
      <c r="A82" s="39"/>
      <c r="B82" s="40"/>
      <c r="C82" s="33" t="s">
        <v>26</v>
      </c>
      <c r="D82" s="41"/>
      <c r="E82" s="41"/>
      <c r="F82" s="28" t="str">
        <f>E17</f>
        <v>Statutární město Opava</v>
      </c>
      <c r="G82" s="41"/>
      <c r="H82" s="41"/>
      <c r="I82" s="33" t="s">
        <v>33</v>
      </c>
      <c r="J82" s="37" t="str">
        <f>E23</f>
        <v>Projekční kancelář INFO Home, Opava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25.65" customHeight="1">
      <c r="A83" s="39"/>
      <c r="B83" s="40"/>
      <c r="C83" s="33" t="s">
        <v>31</v>
      </c>
      <c r="D83" s="41"/>
      <c r="E83" s="41"/>
      <c r="F83" s="28" t="str">
        <f>IF(E20="","",E20)</f>
        <v>Vyplň údaj</v>
      </c>
      <c r="G83" s="41"/>
      <c r="H83" s="41"/>
      <c r="I83" s="33" t="s">
        <v>36</v>
      </c>
      <c r="J83" s="37" t="str">
        <f>E26</f>
        <v>Ing. Alena Chmelová, Opava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0.32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11" customFormat="1" ht="29.28" customHeight="1">
      <c r="A85" s="186"/>
      <c r="B85" s="187"/>
      <c r="C85" s="188" t="s">
        <v>130</v>
      </c>
      <c r="D85" s="189" t="s">
        <v>60</v>
      </c>
      <c r="E85" s="189" t="s">
        <v>56</v>
      </c>
      <c r="F85" s="189" t="s">
        <v>57</v>
      </c>
      <c r="G85" s="189" t="s">
        <v>131</v>
      </c>
      <c r="H85" s="189" t="s">
        <v>132</v>
      </c>
      <c r="I85" s="189" t="s">
        <v>133</v>
      </c>
      <c r="J85" s="189" t="s">
        <v>112</v>
      </c>
      <c r="K85" s="190" t="s">
        <v>134</v>
      </c>
      <c r="L85" s="191"/>
      <c r="M85" s="93" t="s">
        <v>28</v>
      </c>
      <c r="N85" s="94" t="s">
        <v>45</v>
      </c>
      <c r="O85" s="94" t="s">
        <v>135</v>
      </c>
      <c r="P85" s="94" t="s">
        <v>136</v>
      </c>
      <c r="Q85" s="94" t="s">
        <v>137</v>
      </c>
      <c r="R85" s="94" t="s">
        <v>138</v>
      </c>
      <c r="S85" s="94" t="s">
        <v>139</v>
      </c>
      <c r="T85" s="95" t="s">
        <v>140</v>
      </c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</row>
    <row r="86" s="2" customFormat="1" ht="22.8" customHeight="1">
      <c r="A86" s="39"/>
      <c r="B86" s="40"/>
      <c r="C86" s="100" t="s">
        <v>141</v>
      </c>
      <c r="D86" s="41"/>
      <c r="E86" s="41"/>
      <c r="F86" s="41"/>
      <c r="G86" s="41"/>
      <c r="H86" s="41"/>
      <c r="I86" s="41"/>
      <c r="J86" s="192">
        <f>BK86</f>
        <v>0</v>
      </c>
      <c r="K86" s="41"/>
      <c r="L86" s="45"/>
      <c r="M86" s="96"/>
      <c r="N86" s="193"/>
      <c r="O86" s="97"/>
      <c r="P86" s="194">
        <f>P87</f>
        <v>0</v>
      </c>
      <c r="Q86" s="97"/>
      <c r="R86" s="194">
        <f>R87</f>
        <v>0</v>
      </c>
      <c r="S86" s="97"/>
      <c r="T86" s="195">
        <f>T87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74</v>
      </c>
      <c r="AU86" s="18" t="s">
        <v>113</v>
      </c>
      <c r="BK86" s="196">
        <f>BK87</f>
        <v>0</v>
      </c>
    </row>
    <row r="87" s="12" customFormat="1" ht="25.92" customHeight="1">
      <c r="A87" s="12"/>
      <c r="B87" s="197"/>
      <c r="C87" s="198"/>
      <c r="D87" s="199" t="s">
        <v>74</v>
      </c>
      <c r="E87" s="200" t="s">
        <v>847</v>
      </c>
      <c r="F87" s="200" t="s">
        <v>848</v>
      </c>
      <c r="G87" s="198"/>
      <c r="H87" s="198"/>
      <c r="I87" s="201"/>
      <c r="J87" s="202">
        <f>BK87</f>
        <v>0</v>
      </c>
      <c r="K87" s="198"/>
      <c r="L87" s="203"/>
      <c r="M87" s="204"/>
      <c r="N87" s="205"/>
      <c r="O87" s="205"/>
      <c r="P87" s="206">
        <f>SUM(P88:P103)</f>
        <v>0</v>
      </c>
      <c r="Q87" s="205"/>
      <c r="R87" s="206">
        <f>SUM(R88:R103)</f>
        <v>0</v>
      </c>
      <c r="S87" s="205"/>
      <c r="T87" s="207">
        <f>SUM(T88:T103)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8" t="s">
        <v>177</v>
      </c>
      <c r="AT87" s="209" t="s">
        <v>74</v>
      </c>
      <c r="AU87" s="209" t="s">
        <v>75</v>
      </c>
      <c r="AY87" s="208" t="s">
        <v>144</v>
      </c>
      <c r="BK87" s="210">
        <f>SUM(BK88:BK103)</f>
        <v>0</v>
      </c>
    </row>
    <row r="88" s="2" customFormat="1" ht="16.5" customHeight="1">
      <c r="A88" s="39"/>
      <c r="B88" s="40"/>
      <c r="C88" s="213" t="s">
        <v>82</v>
      </c>
      <c r="D88" s="213" t="s">
        <v>146</v>
      </c>
      <c r="E88" s="214" t="s">
        <v>849</v>
      </c>
      <c r="F88" s="215" t="s">
        <v>850</v>
      </c>
      <c r="G88" s="216" t="s">
        <v>851</v>
      </c>
      <c r="H88" s="217">
        <v>1</v>
      </c>
      <c r="I88" s="218"/>
      <c r="J88" s="219">
        <f>ROUND(I88*H88,2)</f>
        <v>0</v>
      </c>
      <c r="K88" s="215" t="s">
        <v>28</v>
      </c>
      <c r="L88" s="45"/>
      <c r="M88" s="220" t="s">
        <v>28</v>
      </c>
      <c r="N88" s="221" t="s">
        <v>47</v>
      </c>
      <c r="O88" s="85"/>
      <c r="P88" s="222">
        <f>O88*H88</f>
        <v>0</v>
      </c>
      <c r="Q88" s="222">
        <v>0</v>
      </c>
      <c r="R88" s="222">
        <f>Q88*H88</f>
        <v>0</v>
      </c>
      <c r="S88" s="222">
        <v>0</v>
      </c>
      <c r="T88" s="223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4" t="s">
        <v>852</v>
      </c>
      <c r="AT88" s="224" t="s">
        <v>146</v>
      </c>
      <c r="AU88" s="224" t="s">
        <v>82</v>
      </c>
      <c r="AY88" s="18" t="s">
        <v>144</v>
      </c>
      <c r="BE88" s="225">
        <f>IF(N88="základní",J88,0)</f>
        <v>0</v>
      </c>
      <c r="BF88" s="225">
        <f>IF(N88="snížená",J88,0)</f>
        <v>0</v>
      </c>
      <c r="BG88" s="225">
        <f>IF(N88="zákl. přenesená",J88,0)</f>
        <v>0</v>
      </c>
      <c r="BH88" s="225">
        <f>IF(N88="sníž. přenesená",J88,0)</f>
        <v>0</v>
      </c>
      <c r="BI88" s="225">
        <f>IF(N88="nulová",J88,0)</f>
        <v>0</v>
      </c>
      <c r="BJ88" s="18" t="s">
        <v>88</v>
      </c>
      <c r="BK88" s="225">
        <f>ROUND(I88*H88,2)</f>
        <v>0</v>
      </c>
      <c r="BL88" s="18" t="s">
        <v>852</v>
      </c>
      <c r="BM88" s="224" t="s">
        <v>853</v>
      </c>
    </row>
    <row r="89" s="2" customFormat="1" ht="16.5" customHeight="1">
      <c r="A89" s="39"/>
      <c r="B89" s="40"/>
      <c r="C89" s="213" t="s">
        <v>88</v>
      </c>
      <c r="D89" s="213" t="s">
        <v>146</v>
      </c>
      <c r="E89" s="214" t="s">
        <v>854</v>
      </c>
      <c r="F89" s="215" t="s">
        <v>855</v>
      </c>
      <c r="G89" s="216" t="s">
        <v>851</v>
      </c>
      <c r="H89" s="217">
        <v>1</v>
      </c>
      <c r="I89" s="218"/>
      <c r="J89" s="219">
        <f>ROUND(I89*H89,2)</f>
        <v>0</v>
      </c>
      <c r="K89" s="215" t="s">
        <v>28</v>
      </c>
      <c r="L89" s="45"/>
      <c r="M89" s="220" t="s">
        <v>28</v>
      </c>
      <c r="N89" s="221" t="s">
        <v>47</v>
      </c>
      <c r="O89" s="85"/>
      <c r="P89" s="222">
        <f>O89*H89</f>
        <v>0</v>
      </c>
      <c r="Q89" s="222">
        <v>0</v>
      </c>
      <c r="R89" s="222">
        <f>Q89*H89</f>
        <v>0</v>
      </c>
      <c r="S89" s="222">
        <v>0</v>
      </c>
      <c r="T89" s="223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24" t="s">
        <v>852</v>
      </c>
      <c r="AT89" s="224" t="s">
        <v>146</v>
      </c>
      <c r="AU89" s="224" t="s">
        <v>82</v>
      </c>
      <c r="AY89" s="18" t="s">
        <v>144</v>
      </c>
      <c r="BE89" s="225">
        <f>IF(N89="základní",J89,0)</f>
        <v>0</v>
      </c>
      <c r="BF89" s="225">
        <f>IF(N89="snížená",J89,0)</f>
        <v>0</v>
      </c>
      <c r="BG89" s="225">
        <f>IF(N89="zákl. přenesená",J89,0)</f>
        <v>0</v>
      </c>
      <c r="BH89" s="225">
        <f>IF(N89="sníž. přenesená",J89,0)</f>
        <v>0</v>
      </c>
      <c r="BI89" s="225">
        <f>IF(N89="nulová",J89,0)</f>
        <v>0</v>
      </c>
      <c r="BJ89" s="18" t="s">
        <v>88</v>
      </c>
      <c r="BK89" s="225">
        <f>ROUND(I89*H89,2)</f>
        <v>0</v>
      </c>
      <c r="BL89" s="18" t="s">
        <v>852</v>
      </c>
      <c r="BM89" s="224" t="s">
        <v>856</v>
      </c>
    </row>
    <row r="90" s="2" customFormat="1" ht="21.75" customHeight="1">
      <c r="A90" s="39"/>
      <c r="B90" s="40"/>
      <c r="C90" s="213" t="s">
        <v>165</v>
      </c>
      <c r="D90" s="213" t="s">
        <v>146</v>
      </c>
      <c r="E90" s="214" t="s">
        <v>860</v>
      </c>
      <c r="F90" s="215" t="s">
        <v>861</v>
      </c>
      <c r="G90" s="216" t="s">
        <v>851</v>
      </c>
      <c r="H90" s="217">
        <v>1</v>
      </c>
      <c r="I90" s="218"/>
      <c r="J90" s="219">
        <f>ROUND(I90*H90,2)</f>
        <v>0</v>
      </c>
      <c r="K90" s="215" t="s">
        <v>28</v>
      </c>
      <c r="L90" s="45"/>
      <c r="M90" s="220" t="s">
        <v>28</v>
      </c>
      <c r="N90" s="221" t="s">
        <v>47</v>
      </c>
      <c r="O90" s="85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852</v>
      </c>
      <c r="AT90" s="224" t="s">
        <v>146</v>
      </c>
      <c r="AU90" s="224" t="s">
        <v>82</v>
      </c>
      <c r="AY90" s="18" t="s">
        <v>144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88</v>
      </c>
      <c r="BK90" s="225">
        <f>ROUND(I90*H90,2)</f>
        <v>0</v>
      </c>
      <c r="BL90" s="18" t="s">
        <v>852</v>
      </c>
      <c r="BM90" s="224" t="s">
        <v>862</v>
      </c>
    </row>
    <row r="91" s="2" customFormat="1" ht="16.5" customHeight="1">
      <c r="A91" s="39"/>
      <c r="B91" s="40"/>
      <c r="C91" s="213" t="s">
        <v>151</v>
      </c>
      <c r="D91" s="213" t="s">
        <v>146</v>
      </c>
      <c r="E91" s="214" t="s">
        <v>863</v>
      </c>
      <c r="F91" s="215" t="s">
        <v>864</v>
      </c>
      <c r="G91" s="216" t="s">
        <v>851</v>
      </c>
      <c r="H91" s="217">
        <v>1</v>
      </c>
      <c r="I91" s="218"/>
      <c r="J91" s="219">
        <f>ROUND(I91*H91,2)</f>
        <v>0</v>
      </c>
      <c r="K91" s="215" t="s">
        <v>28</v>
      </c>
      <c r="L91" s="45"/>
      <c r="M91" s="220" t="s">
        <v>28</v>
      </c>
      <c r="N91" s="221" t="s">
        <v>47</v>
      </c>
      <c r="O91" s="85"/>
      <c r="P91" s="222">
        <f>O91*H91</f>
        <v>0</v>
      </c>
      <c r="Q91" s="222">
        <v>0</v>
      </c>
      <c r="R91" s="222">
        <f>Q91*H91</f>
        <v>0</v>
      </c>
      <c r="S91" s="222">
        <v>0</v>
      </c>
      <c r="T91" s="223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4" t="s">
        <v>852</v>
      </c>
      <c r="AT91" s="224" t="s">
        <v>146</v>
      </c>
      <c r="AU91" s="224" t="s">
        <v>82</v>
      </c>
      <c r="AY91" s="18" t="s">
        <v>144</v>
      </c>
      <c r="BE91" s="225">
        <f>IF(N91="základní",J91,0)</f>
        <v>0</v>
      </c>
      <c r="BF91" s="225">
        <f>IF(N91="snížená",J91,0)</f>
        <v>0</v>
      </c>
      <c r="BG91" s="225">
        <f>IF(N91="zákl. přenesená",J91,0)</f>
        <v>0</v>
      </c>
      <c r="BH91" s="225">
        <f>IF(N91="sníž. přenesená",J91,0)</f>
        <v>0</v>
      </c>
      <c r="BI91" s="225">
        <f>IF(N91="nulová",J91,0)</f>
        <v>0</v>
      </c>
      <c r="BJ91" s="18" t="s">
        <v>88</v>
      </c>
      <c r="BK91" s="225">
        <f>ROUND(I91*H91,2)</f>
        <v>0</v>
      </c>
      <c r="BL91" s="18" t="s">
        <v>852</v>
      </c>
      <c r="BM91" s="224" t="s">
        <v>865</v>
      </c>
    </row>
    <row r="92" s="2" customFormat="1" ht="21.75" customHeight="1">
      <c r="A92" s="39"/>
      <c r="B92" s="40"/>
      <c r="C92" s="213" t="s">
        <v>177</v>
      </c>
      <c r="D92" s="213" t="s">
        <v>146</v>
      </c>
      <c r="E92" s="214" t="s">
        <v>866</v>
      </c>
      <c r="F92" s="215" t="s">
        <v>867</v>
      </c>
      <c r="G92" s="216" t="s">
        <v>851</v>
      </c>
      <c r="H92" s="217">
        <v>1</v>
      </c>
      <c r="I92" s="218"/>
      <c r="J92" s="219">
        <f>ROUND(I92*H92,2)</f>
        <v>0</v>
      </c>
      <c r="K92" s="215" t="s">
        <v>28</v>
      </c>
      <c r="L92" s="45"/>
      <c r="M92" s="220" t="s">
        <v>28</v>
      </c>
      <c r="N92" s="221" t="s">
        <v>47</v>
      </c>
      <c r="O92" s="85"/>
      <c r="P92" s="222">
        <f>O92*H92</f>
        <v>0</v>
      </c>
      <c r="Q92" s="222">
        <v>0</v>
      </c>
      <c r="R92" s="222">
        <f>Q92*H92</f>
        <v>0</v>
      </c>
      <c r="S92" s="222">
        <v>0</v>
      </c>
      <c r="T92" s="22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852</v>
      </c>
      <c r="AT92" s="224" t="s">
        <v>146</v>
      </c>
      <c r="AU92" s="224" t="s">
        <v>82</v>
      </c>
      <c r="AY92" s="18" t="s">
        <v>144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88</v>
      </c>
      <c r="BK92" s="225">
        <f>ROUND(I92*H92,2)</f>
        <v>0</v>
      </c>
      <c r="BL92" s="18" t="s">
        <v>852</v>
      </c>
      <c r="BM92" s="224" t="s">
        <v>868</v>
      </c>
    </row>
    <row r="93" s="2" customFormat="1" ht="37.8" customHeight="1">
      <c r="A93" s="39"/>
      <c r="B93" s="40"/>
      <c r="C93" s="213" t="s">
        <v>181</v>
      </c>
      <c r="D93" s="213" t="s">
        <v>146</v>
      </c>
      <c r="E93" s="214" t="s">
        <v>869</v>
      </c>
      <c r="F93" s="215" t="s">
        <v>870</v>
      </c>
      <c r="G93" s="216" t="s">
        <v>851</v>
      </c>
      <c r="H93" s="217">
        <v>1</v>
      </c>
      <c r="I93" s="218"/>
      <c r="J93" s="219">
        <f>ROUND(I93*H93,2)</f>
        <v>0</v>
      </c>
      <c r="K93" s="215" t="s">
        <v>28</v>
      </c>
      <c r="L93" s="45"/>
      <c r="M93" s="220" t="s">
        <v>28</v>
      </c>
      <c r="N93" s="221" t="s">
        <v>47</v>
      </c>
      <c r="O93" s="85"/>
      <c r="P93" s="222">
        <f>O93*H93</f>
        <v>0</v>
      </c>
      <c r="Q93" s="222">
        <v>0</v>
      </c>
      <c r="R93" s="222">
        <f>Q93*H93</f>
        <v>0</v>
      </c>
      <c r="S93" s="222">
        <v>0</v>
      </c>
      <c r="T93" s="22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4" t="s">
        <v>852</v>
      </c>
      <c r="AT93" s="224" t="s">
        <v>146</v>
      </c>
      <c r="AU93" s="224" t="s">
        <v>82</v>
      </c>
      <c r="AY93" s="18" t="s">
        <v>144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8" t="s">
        <v>88</v>
      </c>
      <c r="BK93" s="225">
        <f>ROUND(I93*H93,2)</f>
        <v>0</v>
      </c>
      <c r="BL93" s="18" t="s">
        <v>852</v>
      </c>
      <c r="BM93" s="224" t="s">
        <v>1239</v>
      </c>
    </row>
    <row r="94" s="2" customFormat="1" ht="21.75" customHeight="1">
      <c r="A94" s="39"/>
      <c r="B94" s="40"/>
      <c r="C94" s="213" t="s">
        <v>186</v>
      </c>
      <c r="D94" s="213" t="s">
        <v>146</v>
      </c>
      <c r="E94" s="214" t="s">
        <v>872</v>
      </c>
      <c r="F94" s="215" t="s">
        <v>873</v>
      </c>
      <c r="G94" s="216" t="s">
        <v>851</v>
      </c>
      <c r="H94" s="217">
        <v>1</v>
      </c>
      <c r="I94" s="218"/>
      <c r="J94" s="219">
        <f>ROUND(I94*H94,2)</f>
        <v>0</v>
      </c>
      <c r="K94" s="215" t="s">
        <v>28</v>
      </c>
      <c r="L94" s="45"/>
      <c r="M94" s="220" t="s">
        <v>28</v>
      </c>
      <c r="N94" s="221" t="s">
        <v>47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852</v>
      </c>
      <c r="AT94" s="224" t="s">
        <v>146</v>
      </c>
      <c r="AU94" s="224" t="s">
        <v>82</v>
      </c>
      <c r="AY94" s="18" t="s">
        <v>144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88</v>
      </c>
      <c r="BK94" s="225">
        <f>ROUND(I94*H94,2)</f>
        <v>0</v>
      </c>
      <c r="BL94" s="18" t="s">
        <v>852</v>
      </c>
      <c r="BM94" s="224" t="s">
        <v>874</v>
      </c>
    </row>
    <row r="95" s="2" customFormat="1" ht="24.15" customHeight="1">
      <c r="A95" s="39"/>
      <c r="B95" s="40"/>
      <c r="C95" s="213" t="s">
        <v>162</v>
      </c>
      <c r="D95" s="213" t="s">
        <v>146</v>
      </c>
      <c r="E95" s="214" t="s">
        <v>875</v>
      </c>
      <c r="F95" s="215" t="s">
        <v>876</v>
      </c>
      <c r="G95" s="216" t="s">
        <v>851</v>
      </c>
      <c r="H95" s="217">
        <v>1</v>
      </c>
      <c r="I95" s="218"/>
      <c r="J95" s="219">
        <f>ROUND(I95*H95,2)</f>
        <v>0</v>
      </c>
      <c r="K95" s="215" t="s">
        <v>28</v>
      </c>
      <c r="L95" s="45"/>
      <c r="M95" s="220" t="s">
        <v>28</v>
      </c>
      <c r="N95" s="221" t="s">
        <v>47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852</v>
      </c>
      <c r="AT95" s="224" t="s">
        <v>146</v>
      </c>
      <c r="AU95" s="224" t="s">
        <v>82</v>
      </c>
      <c r="AY95" s="18" t="s">
        <v>144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88</v>
      </c>
      <c r="BK95" s="225">
        <f>ROUND(I95*H95,2)</f>
        <v>0</v>
      </c>
      <c r="BL95" s="18" t="s">
        <v>852</v>
      </c>
      <c r="BM95" s="224" t="s">
        <v>877</v>
      </c>
    </row>
    <row r="96" s="2" customFormat="1" ht="16.5" customHeight="1">
      <c r="A96" s="39"/>
      <c r="B96" s="40"/>
      <c r="C96" s="213" t="s">
        <v>193</v>
      </c>
      <c r="D96" s="213" t="s">
        <v>146</v>
      </c>
      <c r="E96" s="214" t="s">
        <v>878</v>
      </c>
      <c r="F96" s="215" t="s">
        <v>879</v>
      </c>
      <c r="G96" s="216" t="s">
        <v>851</v>
      </c>
      <c r="H96" s="217">
        <v>1</v>
      </c>
      <c r="I96" s="218"/>
      <c r="J96" s="219">
        <f>ROUND(I96*H96,2)</f>
        <v>0</v>
      </c>
      <c r="K96" s="215" t="s">
        <v>28</v>
      </c>
      <c r="L96" s="45"/>
      <c r="M96" s="220" t="s">
        <v>28</v>
      </c>
      <c r="N96" s="221" t="s">
        <v>47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852</v>
      </c>
      <c r="AT96" s="224" t="s">
        <v>146</v>
      </c>
      <c r="AU96" s="224" t="s">
        <v>82</v>
      </c>
      <c r="AY96" s="18" t="s">
        <v>144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88</v>
      </c>
      <c r="BK96" s="225">
        <f>ROUND(I96*H96,2)</f>
        <v>0</v>
      </c>
      <c r="BL96" s="18" t="s">
        <v>852</v>
      </c>
      <c r="BM96" s="224" t="s">
        <v>880</v>
      </c>
    </row>
    <row r="97" s="2" customFormat="1" ht="24.15" customHeight="1">
      <c r="A97" s="39"/>
      <c r="B97" s="40"/>
      <c r="C97" s="213" t="s">
        <v>200</v>
      </c>
      <c r="D97" s="213" t="s">
        <v>146</v>
      </c>
      <c r="E97" s="214" t="s">
        <v>881</v>
      </c>
      <c r="F97" s="215" t="s">
        <v>882</v>
      </c>
      <c r="G97" s="216" t="s">
        <v>851</v>
      </c>
      <c r="H97" s="217">
        <v>1</v>
      </c>
      <c r="I97" s="218"/>
      <c r="J97" s="219">
        <f>ROUND(I97*H97,2)</f>
        <v>0</v>
      </c>
      <c r="K97" s="215" t="s">
        <v>28</v>
      </c>
      <c r="L97" s="45"/>
      <c r="M97" s="220" t="s">
        <v>28</v>
      </c>
      <c r="N97" s="221" t="s">
        <v>47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852</v>
      </c>
      <c r="AT97" s="224" t="s">
        <v>146</v>
      </c>
      <c r="AU97" s="224" t="s">
        <v>82</v>
      </c>
      <c r="AY97" s="18" t="s">
        <v>144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88</v>
      </c>
      <c r="BK97" s="225">
        <f>ROUND(I97*H97,2)</f>
        <v>0</v>
      </c>
      <c r="BL97" s="18" t="s">
        <v>852</v>
      </c>
      <c r="BM97" s="224" t="s">
        <v>883</v>
      </c>
    </row>
    <row r="98" s="2" customFormat="1" ht="24.15" customHeight="1">
      <c r="A98" s="39"/>
      <c r="B98" s="40"/>
      <c r="C98" s="213" t="s">
        <v>207</v>
      </c>
      <c r="D98" s="213" t="s">
        <v>146</v>
      </c>
      <c r="E98" s="214" t="s">
        <v>884</v>
      </c>
      <c r="F98" s="215" t="s">
        <v>885</v>
      </c>
      <c r="G98" s="216" t="s">
        <v>851</v>
      </c>
      <c r="H98" s="217">
        <v>1</v>
      </c>
      <c r="I98" s="218"/>
      <c r="J98" s="219">
        <f>ROUND(I98*H98,2)</f>
        <v>0</v>
      </c>
      <c r="K98" s="215" t="s">
        <v>28</v>
      </c>
      <c r="L98" s="45"/>
      <c r="M98" s="220" t="s">
        <v>28</v>
      </c>
      <c r="N98" s="221" t="s">
        <v>47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852</v>
      </c>
      <c r="AT98" s="224" t="s">
        <v>146</v>
      </c>
      <c r="AU98" s="224" t="s">
        <v>82</v>
      </c>
      <c r="AY98" s="18" t="s">
        <v>144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88</v>
      </c>
      <c r="BK98" s="225">
        <f>ROUND(I98*H98,2)</f>
        <v>0</v>
      </c>
      <c r="BL98" s="18" t="s">
        <v>852</v>
      </c>
      <c r="BM98" s="224" t="s">
        <v>886</v>
      </c>
    </row>
    <row r="99" s="2" customFormat="1" ht="16.5" customHeight="1">
      <c r="A99" s="39"/>
      <c r="B99" s="40"/>
      <c r="C99" s="213" t="s">
        <v>21</v>
      </c>
      <c r="D99" s="213" t="s">
        <v>146</v>
      </c>
      <c r="E99" s="214" t="s">
        <v>887</v>
      </c>
      <c r="F99" s="215" t="s">
        <v>888</v>
      </c>
      <c r="G99" s="216" t="s">
        <v>851</v>
      </c>
      <c r="H99" s="217">
        <v>1</v>
      </c>
      <c r="I99" s="218"/>
      <c r="J99" s="219">
        <f>ROUND(I99*H99,2)</f>
        <v>0</v>
      </c>
      <c r="K99" s="215" t="s">
        <v>28</v>
      </c>
      <c r="L99" s="45"/>
      <c r="M99" s="220" t="s">
        <v>28</v>
      </c>
      <c r="N99" s="221" t="s">
        <v>47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852</v>
      </c>
      <c r="AT99" s="224" t="s">
        <v>146</v>
      </c>
      <c r="AU99" s="224" t="s">
        <v>82</v>
      </c>
      <c r="AY99" s="18" t="s">
        <v>144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88</v>
      </c>
      <c r="BK99" s="225">
        <f>ROUND(I99*H99,2)</f>
        <v>0</v>
      </c>
      <c r="BL99" s="18" t="s">
        <v>852</v>
      </c>
      <c r="BM99" s="224" t="s">
        <v>889</v>
      </c>
    </row>
    <row r="100" s="2" customFormat="1" ht="37.8" customHeight="1">
      <c r="A100" s="39"/>
      <c r="B100" s="40"/>
      <c r="C100" s="213" t="s">
        <v>217</v>
      </c>
      <c r="D100" s="213" t="s">
        <v>146</v>
      </c>
      <c r="E100" s="214" t="s">
        <v>890</v>
      </c>
      <c r="F100" s="215" t="s">
        <v>891</v>
      </c>
      <c r="G100" s="216" t="s">
        <v>851</v>
      </c>
      <c r="H100" s="217">
        <v>1</v>
      </c>
      <c r="I100" s="218"/>
      <c r="J100" s="219">
        <f>ROUND(I100*H100,2)</f>
        <v>0</v>
      </c>
      <c r="K100" s="215" t="s">
        <v>28</v>
      </c>
      <c r="L100" s="45"/>
      <c r="M100" s="220" t="s">
        <v>28</v>
      </c>
      <c r="N100" s="221" t="s">
        <v>47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852</v>
      </c>
      <c r="AT100" s="224" t="s">
        <v>146</v>
      </c>
      <c r="AU100" s="224" t="s">
        <v>82</v>
      </c>
      <c r="AY100" s="18" t="s">
        <v>144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88</v>
      </c>
      <c r="BK100" s="225">
        <f>ROUND(I100*H100,2)</f>
        <v>0</v>
      </c>
      <c r="BL100" s="18" t="s">
        <v>852</v>
      </c>
      <c r="BM100" s="224" t="s">
        <v>892</v>
      </c>
    </row>
    <row r="101" s="2" customFormat="1" ht="37.8" customHeight="1">
      <c r="A101" s="39"/>
      <c r="B101" s="40"/>
      <c r="C101" s="213" t="s">
        <v>223</v>
      </c>
      <c r="D101" s="213" t="s">
        <v>146</v>
      </c>
      <c r="E101" s="214" t="s">
        <v>896</v>
      </c>
      <c r="F101" s="215" t="s">
        <v>897</v>
      </c>
      <c r="G101" s="216" t="s">
        <v>851</v>
      </c>
      <c r="H101" s="217">
        <v>1</v>
      </c>
      <c r="I101" s="218"/>
      <c r="J101" s="219">
        <f>ROUND(I101*H101,2)</f>
        <v>0</v>
      </c>
      <c r="K101" s="215" t="s">
        <v>28</v>
      </c>
      <c r="L101" s="45"/>
      <c r="M101" s="220" t="s">
        <v>28</v>
      </c>
      <c r="N101" s="221" t="s">
        <v>47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852</v>
      </c>
      <c r="AT101" s="224" t="s">
        <v>146</v>
      </c>
      <c r="AU101" s="224" t="s">
        <v>82</v>
      </c>
      <c r="AY101" s="18" t="s">
        <v>144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88</v>
      </c>
      <c r="BK101" s="225">
        <f>ROUND(I101*H101,2)</f>
        <v>0</v>
      </c>
      <c r="BL101" s="18" t="s">
        <v>852</v>
      </c>
      <c r="BM101" s="224" t="s">
        <v>898</v>
      </c>
    </row>
    <row r="102" s="2" customFormat="1" ht="37.8" customHeight="1">
      <c r="A102" s="39"/>
      <c r="B102" s="40"/>
      <c r="C102" s="213" t="s">
        <v>8</v>
      </c>
      <c r="D102" s="213" t="s">
        <v>146</v>
      </c>
      <c r="E102" s="214" t="s">
        <v>899</v>
      </c>
      <c r="F102" s="215" t="s">
        <v>900</v>
      </c>
      <c r="G102" s="216" t="s">
        <v>851</v>
      </c>
      <c r="H102" s="217">
        <v>1</v>
      </c>
      <c r="I102" s="218"/>
      <c r="J102" s="219">
        <f>ROUND(I102*H102,2)</f>
        <v>0</v>
      </c>
      <c r="K102" s="215" t="s">
        <v>28</v>
      </c>
      <c r="L102" s="45"/>
      <c r="M102" s="220" t="s">
        <v>28</v>
      </c>
      <c r="N102" s="221" t="s">
        <v>47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852</v>
      </c>
      <c r="AT102" s="224" t="s">
        <v>146</v>
      </c>
      <c r="AU102" s="224" t="s">
        <v>82</v>
      </c>
      <c r="AY102" s="18" t="s">
        <v>144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88</v>
      </c>
      <c r="BK102" s="225">
        <f>ROUND(I102*H102,2)</f>
        <v>0</v>
      </c>
      <c r="BL102" s="18" t="s">
        <v>852</v>
      </c>
      <c r="BM102" s="224" t="s">
        <v>901</v>
      </c>
    </row>
    <row r="103" s="2" customFormat="1" ht="37.8" customHeight="1">
      <c r="A103" s="39"/>
      <c r="B103" s="40"/>
      <c r="C103" s="213" t="s">
        <v>220</v>
      </c>
      <c r="D103" s="213" t="s">
        <v>146</v>
      </c>
      <c r="E103" s="214" t="s">
        <v>902</v>
      </c>
      <c r="F103" s="215" t="s">
        <v>903</v>
      </c>
      <c r="G103" s="216" t="s">
        <v>851</v>
      </c>
      <c r="H103" s="217">
        <v>1</v>
      </c>
      <c r="I103" s="218"/>
      <c r="J103" s="219">
        <f>ROUND(I103*H103,2)</f>
        <v>0</v>
      </c>
      <c r="K103" s="215" t="s">
        <v>28</v>
      </c>
      <c r="L103" s="45"/>
      <c r="M103" s="280" t="s">
        <v>28</v>
      </c>
      <c r="N103" s="281" t="s">
        <v>47</v>
      </c>
      <c r="O103" s="278"/>
      <c r="P103" s="282">
        <f>O103*H103</f>
        <v>0</v>
      </c>
      <c r="Q103" s="282">
        <v>0</v>
      </c>
      <c r="R103" s="282">
        <f>Q103*H103</f>
        <v>0</v>
      </c>
      <c r="S103" s="282">
        <v>0</v>
      </c>
      <c r="T103" s="28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852</v>
      </c>
      <c r="AT103" s="224" t="s">
        <v>146</v>
      </c>
      <c r="AU103" s="224" t="s">
        <v>82</v>
      </c>
      <c r="AY103" s="18" t="s">
        <v>144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88</v>
      </c>
      <c r="BK103" s="225">
        <f>ROUND(I103*H103,2)</f>
        <v>0</v>
      </c>
      <c r="BL103" s="18" t="s">
        <v>852</v>
      </c>
      <c r="BM103" s="224" t="s">
        <v>904</v>
      </c>
    </row>
    <row r="104" s="2" customFormat="1" ht="6.96" customHeight="1">
      <c r="A104" s="39"/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45"/>
      <c r="M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</sheetData>
  <sheetProtection sheet="1" autoFilter="0" formatColumns="0" formatRows="0" objects="1" scenarios="1" spinCount="100000" saltValue="P9p82JnHScforXm8/RkwmdZUex3h/LFW1uLoboFN73G7mjIWi/Uy0W/6lql/++GqMzCkeq30JVWMzZCpiKlttA==" hashValue="+joWON/STKD0nbdhWwX2ybWLb0JeXyIiZ1/BB2EM0lf5rNvJnB3W5AUyX15uTqmLieyyem7hqXLq68SNi6YCmg==" algorithmName="SHA-512" password="CC35"/>
  <autoFilter ref="C85:K10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4:H74"/>
    <mergeCell ref="E76:H76"/>
    <mergeCell ref="E78:H78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87" customWidth="1"/>
    <col min="2" max="2" width="1.667969" style="287" customWidth="1"/>
    <col min="3" max="4" width="5" style="287" customWidth="1"/>
    <col min="5" max="5" width="11.66016" style="287" customWidth="1"/>
    <col min="6" max="6" width="9.160156" style="287" customWidth="1"/>
    <col min="7" max="7" width="5" style="287" customWidth="1"/>
    <col min="8" max="8" width="77.83203" style="287" customWidth="1"/>
    <col min="9" max="10" width="20" style="287" customWidth="1"/>
    <col min="11" max="11" width="1.667969" style="287" customWidth="1"/>
  </cols>
  <sheetData>
    <row r="1" s="1" customFormat="1" ht="37.5" customHeight="1"/>
    <row r="2" s="1" customFormat="1" ht="7.5" customHeight="1">
      <c r="B2" s="288"/>
      <c r="C2" s="289"/>
      <c r="D2" s="289"/>
      <c r="E2" s="289"/>
      <c r="F2" s="289"/>
      <c r="G2" s="289"/>
      <c r="H2" s="289"/>
      <c r="I2" s="289"/>
      <c r="J2" s="289"/>
      <c r="K2" s="290"/>
    </row>
    <row r="3" s="16" customFormat="1" ht="45" customHeight="1">
      <c r="B3" s="291"/>
      <c r="C3" s="292" t="s">
        <v>1240</v>
      </c>
      <c r="D3" s="292"/>
      <c r="E3" s="292"/>
      <c r="F3" s="292"/>
      <c r="G3" s="292"/>
      <c r="H3" s="292"/>
      <c r="I3" s="292"/>
      <c r="J3" s="292"/>
      <c r="K3" s="293"/>
    </row>
    <row r="4" s="1" customFormat="1" ht="25.5" customHeight="1">
      <c r="B4" s="294"/>
      <c r="C4" s="295" t="s">
        <v>1241</v>
      </c>
      <c r="D4" s="295"/>
      <c r="E4" s="295"/>
      <c r="F4" s="295"/>
      <c r="G4" s="295"/>
      <c r="H4" s="295"/>
      <c r="I4" s="295"/>
      <c r="J4" s="295"/>
      <c r="K4" s="296"/>
    </row>
    <row r="5" s="1" customFormat="1" ht="5.25" customHeight="1">
      <c r="B5" s="294"/>
      <c r="C5" s="297"/>
      <c r="D5" s="297"/>
      <c r="E5" s="297"/>
      <c r="F5" s="297"/>
      <c r="G5" s="297"/>
      <c r="H5" s="297"/>
      <c r="I5" s="297"/>
      <c r="J5" s="297"/>
      <c r="K5" s="296"/>
    </row>
    <row r="6" s="1" customFormat="1" ht="15" customHeight="1">
      <c r="B6" s="294"/>
      <c r="C6" s="298" t="s">
        <v>1242</v>
      </c>
      <c r="D6" s="298"/>
      <c r="E6" s="298"/>
      <c r="F6" s="298"/>
      <c r="G6" s="298"/>
      <c r="H6" s="298"/>
      <c r="I6" s="298"/>
      <c r="J6" s="298"/>
      <c r="K6" s="296"/>
    </row>
    <row r="7" s="1" customFormat="1" ht="15" customHeight="1">
      <c r="B7" s="299"/>
      <c r="C7" s="298" t="s">
        <v>1243</v>
      </c>
      <c r="D7" s="298"/>
      <c r="E7" s="298"/>
      <c r="F7" s="298"/>
      <c r="G7" s="298"/>
      <c r="H7" s="298"/>
      <c r="I7" s="298"/>
      <c r="J7" s="298"/>
      <c r="K7" s="296"/>
    </row>
    <row r="8" s="1" customFormat="1" ht="12.75" customHeight="1">
      <c r="B8" s="299"/>
      <c r="C8" s="298"/>
      <c r="D8" s="298"/>
      <c r="E8" s="298"/>
      <c r="F8" s="298"/>
      <c r="G8" s="298"/>
      <c r="H8" s="298"/>
      <c r="I8" s="298"/>
      <c r="J8" s="298"/>
      <c r="K8" s="296"/>
    </row>
    <row r="9" s="1" customFormat="1" ht="15" customHeight="1">
      <c r="B9" s="299"/>
      <c r="C9" s="298" t="s">
        <v>1244</v>
      </c>
      <c r="D9" s="298"/>
      <c r="E9" s="298"/>
      <c r="F9" s="298"/>
      <c r="G9" s="298"/>
      <c r="H9" s="298"/>
      <c r="I9" s="298"/>
      <c r="J9" s="298"/>
      <c r="K9" s="296"/>
    </row>
    <row r="10" s="1" customFormat="1" ht="15" customHeight="1">
      <c r="B10" s="299"/>
      <c r="C10" s="298"/>
      <c r="D10" s="298" t="s">
        <v>1245</v>
      </c>
      <c r="E10" s="298"/>
      <c r="F10" s="298"/>
      <c r="G10" s="298"/>
      <c r="H10" s="298"/>
      <c r="I10" s="298"/>
      <c r="J10" s="298"/>
      <c r="K10" s="296"/>
    </row>
    <row r="11" s="1" customFormat="1" ht="15" customHeight="1">
      <c r="B11" s="299"/>
      <c r="C11" s="300"/>
      <c r="D11" s="298" t="s">
        <v>1246</v>
      </c>
      <c r="E11" s="298"/>
      <c r="F11" s="298"/>
      <c r="G11" s="298"/>
      <c r="H11" s="298"/>
      <c r="I11" s="298"/>
      <c r="J11" s="298"/>
      <c r="K11" s="296"/>
    </row>
    <row r="12" s="1" customFormat="1" ht="15" customHeight="1">
      <c r="B12" s="299"/>
      <c r="C12" s="300"/>
      <c r="D12" s="298"/>
      <c r="E12" s="298"/>
      <c r="F12" s="298"/>
      <c r="G12" s="298"/>
      <c r="H12" s="298"/>
      <c r="I12" s="298"/>
      <c r="J12" s="298"/>
      <c r="K12" s="296"/>
    </row>
    <row r="13" s="1" customFormat="1" ht="15" customHeight="1">
      <c r="B13" s="299"/>
      <c r="C13" s="300"/>
      <c r="D13" s="301" t="s">
        <v>1247</v>
      </c>
      <c r="E13" s="298"/>
      <c r="F13" s="298"/>
      <c r="G13" s="298"/>
      <c r="H13" s="298"/>
      <c r="I13" s="298"/>
      <c r="J13" s="298"/>
      <c r="K13" s="296"/>
    </row>
    <row r="14" s="1" customFormat="1" ht="12.75" customHeight="1">
      <c r="B14" s="299"/>
      <c r="C14" s="300"/>
      <c r="D14" s="300"/>
      <c r="E14" s="300"/>
      <c r="F14" s="300"/>
      <c r="G14" s="300"/>
      <c r="H14" s="300"/>
      <c r="I14" s="300"/>
      <c r="J14" s="300"/>
      <c r="K14" s="296"/>
    </row>
    <row r="15" s="1" customFormat="1" ht="15" customHeight="1">
      <c r="B15" s="299"/>
      <c r="C15" s="300"/>
      <c r="D15" s="298" t="s">
        <v>1248</v>
      </c>
      <c r="E15" s="298"/>
      <c r="F15" s="298"/>
      <c r="G15" s="298"/>
      <c r="H15" s="298"/>
      <c r="I15" s="298"/>
      <c r="J15" s="298"/>
      <c r="K15" s="296"/>
    </row>
    <row r="16" s="1" customFormat="1" ht="15" customHeight="1">
      <c r="B16" s="299"/>
      <c r="C16" s="300"/>
      <c r="D16" s="298" t="s">
        <v>1249</v>
      </c>
      <c r="E16" s="298"/>
      <c r="F16" s="298"/>
      <c r="G16" s="298"/>
      <c r="H16" s="298"/>
      <c r="I16" s="298"/>
      <c r="J16" s="298"/>
      <c r="K16" s="296"/>
    </row>
    <row r="17" s="1" customFormat="1" ht="15" customHeight="1">
      <c r="B17" s="299"/>
      <c r="C17" s="300"/>
      <c r="D17" s="298" t="s">
        <v>1250</v>
      </c>
      <c r="E17" s="298"/>
      <c r="F17" s="298"/>
      <c r="G17" s="298"/>
      <c r="H17" s="298"/>
      <c r="I17" s="298"/>
      <c r="J17" s="298"/>
      <c r="K17" s="296"/>
    </row>
    <row r="18" s="1" customFormat="1" ht="15" customHeight="1">
      <c r="B18" s="299"/>
      <c r="C18" s="300"/>
      <c r="D18" s="300"/>
      <c r="E18" s="302" t="s">
        <v>81</v>
      </c>
      <c r="F18" s="298" t="s">
        <v>1251</v>
      </c>
      <c r="G18" s="298"/>
      <c r="H18" s="298"/>
      <c r="I18" s="298"/>
      <c r="J18" s="298"/>
      <c r="K18" s="296"/>
    </row>
    <row r="19" s="1" customFormat="1" ht="15" customHeight="1">
      <c r="B19" s="299"/>
      <c r="C19" s="300"/>
      <c r="D19" s="300"/>
      <c r="E19" s="302" t="s">
        <v>1252</v>
      </c>
      <c r="F19" s="298" t="s">
        <v>1253</v>
      </c>
      <c r="G19" s="298"/>
      <c r="H19" s="298"/>
      <c r="I19" s="298"/>
      <c r="J19" s="298"/>
      <c r="K19" s="296"/>
    </row>
    <row r="20" s="1" customFormat="1" ht="15" customHeight="1">
      <c r="B20" s="299"/>
      <c r="C20" s="300"/>
      <c r="D20" s="300"/>
      <c r="E20" s="302" t="s">
        <v>1254</v>
      </c>
      <c r="F20" s="298" t="s">
        <v>1255</v>
      </c>
      <c r="G20" s="298"/>
      <c r="H20" s="298"/>
      <c r="I20" s="298"/>
      <c r="J20" s="298"/>
      <c r="K20" s="296"/>
    </row>
    <row r="21" s="1" customFormat="1" ht="15" customHeight="1">
      <c r="B21" s="299"/>
      <c r="C21" s="300"/>
      <c r="D21" s="300"/>
      <c r="E21" s="302" t="s">
        <v>1256</v>
      </c>
      <c r="F21" s="298" t="s">
        <v>1257</v>
      </c>
      <c r="G21" s="298"/>
      <c r="H21" s="298"/>
      <c r="I21" s="298"/>
      <c r="J21" s="298"/>
      <c r="K21" s="296"/>
    </row>
    <row r="22" s="1" customFormat="1" ht="15" customHeight="1">
      <c r="B22" s="299"/>
      <c r="C22" s="300"/>
      <c r="D22" s="300"/>
      <c r="E22" s="302" t="s">
        <v>1258</v>
      </c>
      <c r="F22" s="298" t="s">
        <v>1259</v>
      </c>
      <c r="G22" s="298"/>
      <c r="H22" s="298"/>
      <c r="I22" s="298"/>
      <c r="J22" s="298"/>
      <c r="K22" s="296"/>
    </row>
    <row r="23" s="1" customFormat="1" ht="15" customHeight="1">
      <c r="B23" s="299"/>
      <c r="C23" s="300"/>
      <c r="D23" s="300"/>
      <c r="E23" s="302" t="s">
        <v>87</v>
      </c>
      <c r="F23" s="298" t="s">
        <v>1260</v>
      </c>
      <c r="G23" s="298"/>
      <c r="H23" s="298"/>
      <c r="I23" s="298"/>
      <c r="J23" s="298"/>
      <c r="K23" s="296"/>
    </row>
    <row r="24" s="1" customFormat="1" ht="12.75" customHeight="1">
      <c r="B24" s="299"/>
      <c r="C24" s="300"/>
      <c r="D24" s="300"/>
      <c r="E24" s="300"/>
      <c r="F24" s="300"/>
      <c r="G24" s="300"/>
      <c r="H24" s="300"/>
      <c r="I24" s="300"/>
      <c r="J24" s="300"/>
      <c r="K24" s="296"/>
    </row>
    <row r="25" s="1" customFormat="1" ht="15" customHeight="1">
      <c r="B25" s="299"/>
      <c r="C25" s="298" t="s">
        <v>1261</v>
      </c>
      <c r="D25" s="298"/>
      <c r="E25" s="298"/>
      <c r="F25" s="298"/>
      <c r="G25" s="298"/>
      <c r="H25" s="298"/>
      <c r="I25" s="298"/>
      <c r="J25" s="298"/>
      <c r="K25" s="296"/>
    </row>
    <row r="26" s="1" customFormat="1" ht="15" customHeight="1">
      <c r="B26" s="299"/>
      <c r="C26" s="298" t="s">
        <v>1262</v>
      </c>
      <c r="D26" s="298"/>
      <c r="E26" s="298"/>
      <c r="F26" s="298"/>
      <c r="G26" s="298"/>
      <c r="H26" s="298"/>
      <c r="I26" s="298"/>
      <c r="J26" s="298"/>
      <c r="K26" s="296"/>
    </row>
    <row r="27" s="1" customFormat="1" ht="15" customHeight="1">
      <c r="B27" s="299"/>
      <c r="C27" s="298"/>
      <c r="D27" s="298" t="s">
        <v>1263</v>
      </c>
      <c r="E27" s="298"/>
      <c r="F27" s="298"/>
      <c r="G27" s="298"/>
      <c r="H27" s="298"/>
      <c r="I27" s="298"/>
      <c r="J27" s="298"/>
      <c r="K27" s="296"/>
    </row>
    <row r="28" s="1" customFormat="1" ht="15" customHeight="1">
      <c r="B28" s="299"/>
      <c r="C28" s="300"/>
      <c r="D28" s="298" t="s">
        <v>1264</v>
      </c>
      <c r="E28" s="298"/>
      <c r="F28" s="298"/>
      <c r="G28" s="298"/>
      <c r="H28" s="298"/>
      <c r="I28" s="298"/>
      <c r="J28" s="298"/>
      <c r="K28" s="296"/>
    </row>
    <row r="29" s="1" customFormat="1" ht="12.75" customHeight="1">
      <c r="B29" s="299"/>
      <c r="C29" s="300"/>
      <c r="D29" s="300"/>
      <c r="E29" s="300"/>
      <c r="F29" s="300"/>
      <c r="G29" s="300"/>
      <c r="H29" s="300"/>
      <c r="I29" s="300"/>
      <c r="J29" s="300"/>
      <c r="K29" s="296"/>
    </row>
    <row r="30" s="1" customFormat="1" ht="15" customHeight="1">
      <c r="B30" s="299"/>
      <c r="C30" s="300"/>
      <c r="D30" s="298" t="s">
        <v>1265</v>
      </c>
      <c r="E30" s="298"/>
      <c r="F30" s="298"/>
      <c r="G30" s="298"/>
      <c r="H30" s="298"/>
      <c r="I30" s="298"/>
      <c r="J30" s="298"/>
      <c r="K30" s="296"/>
    </row>
    <row r="31" s="1" customFormat="1" ht="15" customHeight="1">
      <c r="B31" s="299"/>
      <c r="C31" s="300"/>
      <c r="D31" s="298" t="s">
        <v>1266</v>
      </c>
      <c r="E31" s="298"/>
      <c r="F31" s="298"/>
      <c r="G31" s="298"/>
      <c r="H31" s="298"/>
      <c r="I31" s="298"/>
      <c r="J31" s="298"/>
      <c r="K31" s="296"/>
    </row>
    <row r="32" s="1" customFormat="1" ht="12.75" customHeight="1">
      <c r="B32" s="299"/>
      <c r="C32" s="300"/>
      <c r="D32" s="300"/>
      <c r="E32" s="300"/>
      <c r="F32" s="300"/>
      <c r="G32" s="300"/>
      <c r="H32" s="300"/>
      <c r="I32" s="300"/>
      <c r="J32" s="300"/>
      <c r="K32" s="296"/>
    </row>
    <row r="33" s="1" customFormat="1" ht="15" customHeight="1">
      <c r="B33" s="299"/>
      <c r="C33" s="300"/>
      <c r="D33" s="298" t="s">
        <v>1267</v>
      </c>
      <c r="E33" s="298"/>
      <c r="F33" s="298"/>
      <c r="G33" s="298"/>
      <c r="H33" s="298"/>
      <c r="I33" s="298"/>
      <c r="J33" s="298"/>
      <c r="K33" s="296"/>
    </row>
    <row r="34" s="1" customFormat="1" ht="15" customHeight="1">
      <c r="B34" s="299"/>
      <c r="C34" s="300"/>
      <c r="D34" s="298" t="s">
        <v>1268</v>
      </c>
      <c r="E34" s="298"/>
      <c r="F34" s="298"/>
      <c r="G34" s="298"/>
      <c r="H34" s="298"/>
      <c r="I34" s="298"/>
      <c r="J34" s="298"/>
      <c r="K34" s="296"/>
    </row>
    <row r="35" s="1" customFormat="1" ht="15" customHeight="1">
      <c r="B35" s="299"/>
      <c r="C35" s="300"/>
      <c r="D35" s="298" t="s">
        <v>1269</v>
      </c>
      <c r="E35" s="298"/>
      <c r="F35" s="298"/>
      <c r="G35" s="298"/>
      <c r="H35" s="298"/>
      <c r="I35" s="298"/>
      <c r="J35" s="298"/>
      <c r="K35" s="296"/>
    </row>
    <row r="36" s="1" customFormat="1" ht="15" customHeight="1">
      <c r="B36" s="299"/>
      <c r="C36" s="300"/>
      <c r="D36" s="298"/>
      <c r="E36" s="301" t="s">
        <v>130</v>
      </c>
      <c r="F36" s="298"/>
      <c r="G36" s="298" t="s">
        <v>1270</v>
      </c>
      <c r="H36" s="298"/>
      <c r="I36" s="298"/>
      <c r="J36" s="298"/>
      <c r="K36" s="296"/>
    </row>
    <row r="37" s="1" customFormat="1" ht="30.75" customHeight="1">
      <c r="B37" s="299"/>
      <c r="C37" s="300"/>
      <c r="D37" s="298"/>
      <c r="E37" s="301" t="s">
        <v>1271</v>
      </c>
      <c r="F37" s="298"/>
      <c r="G37" s="298" t="s">
        <v>1272</v>
      </c>
      <c r="H37" s="298"/>
      <c r="I37" s="298"/>
      <c r="J37" s="298"/>
      <c r="K37" s="296"/>
    </row>
    <row r="38" s="1" customFormat="1" ht="15" customHeight="1">
      <c r="B38" s="299"/>
      <c r="C38" s="300"/>
      <c r="D38" s="298"/>
      <c r="E38" s="301" t="s">
        <v>56</v>
      </c>
      <c r="F38" s="298"/>
      <c r="G38" s="298" t="s">
        <v>1273</v>
      </c>
      <c r="H38" s="298"/>
      <c r="I38" s="298"/>
      <c r="J38" s="298"/>
      <c r="K38" s="296"/>
    </row>
    <row r="39" s="1" customFormat="1" ht="15" customHeight="1">
      <c r="B39" s="299"/>
      <c r="C39" s="300"/>
      <c r="D39" s="298"/>
      <c r="E39" s="301" t="s">
        <v>57</v>
      </c>
      <c r="F39" s="298"/>
      <c r="G39" s="298" t="s">
        <v>1274</v>
      </c>
      <c r="H39" s="298"/>
      <c r="I39" s="298"/>
      <c r="J39" s="298"/>
      <c r="K39" s="296"/>
    </row>
    <row r="40" s="1" customFormat="1" ht="15" customHeight="1">
      <c r="B40" s="299"/>
      <c r="C40" s="300"/>
      <c r="D40" s="298"/>
      <c r="E40" s="301" t="s">
        <v>131</v>
      </c>
      <c r="F40" s="298"/>
      <c r="G40" s="298" t="s">
        <v>1275</v>
      </c>
      <c r="H40" s="298"/>
      <c r="I40" s="298"/>
      <c r="J40" s="298"/>
      <c r="K40" s="296"/>
    </row>
    <row r="41" s="1" customFormat="1" ht="15" customHeight="1">
      <c r="B41" s="299"/>
      <c r="C41" s="300"/>
      <c r="D41" s="298"/>
      <c r="E41" s="301" t="s">
        <v>132</v>
      </c>
      <c r="F41" s="298"/>
      <c r="G41" s="298" t="s">
        <v>1276</v>
      </c>
      <c r="H41" s="298"/>
      <c r="I41" s="298"/>
      <c r="J41" s="298"/>
      <c r="K41" s="296"/>
    </row>
    <row r="42" s="1" customFormat="1" ht="15" customHeight="1">
      <c r="B42" s="299"/>
      <c r="C42" s="300"/>
      <c r="D42" s="298"/>
      <c r="E42" s="301" t="s">
        <v>1277</v>
      </c>
      <c r="F42" s="298"/>
      <c r="G42" s="298" t="s">
        <v>1278</v>
      </c>
      <c r="H42" s="298"/>
      <c r="I42" s="298"/>
      <c r="J42" s="298"/>
      <c r="K42" s="296"/>
    </row>
    <row r="43" s="1" customFormat="1" ht="15" customHeight="1">
      <c r="B43" s="299"/>
      <c r="C43" s="300"/>
      <c r="D43" s="298"/>
      <c r="E43" s="301"/>
      <c r="F43" s="298"/>
      <c r="G43" s="298" t="s">
        <v>1279</v>
      </c>
      <c r="H43" s="298"/>
      <c r="I43" s="298"/>
      <c r="J43" s="298"/>
      <c r="K43" s="296"/>
    </row>
    <row r="44" s="1" customFormat="1" ht="15" customHeight="1">
      <c r="B44" s="299"/>
      <c r="C44" s="300"/>
      <c r="D44" s="298"/>
      <c r="E44" s="301" t="s">
        <v>1280</v>
      </c>
      <c r="F44" s="298"/>
      <c r="G44" s="298" t="s">
        <v>1281</v>
      </c>
      <c r="H44" s="298"/>
      <c r="I44" s="298"/>
      <c r="J44" s="298"/>
      <c r="K44" s="296"/>
    </row>
    <row r="45" s="1" customFormat="1" ht="15" customHeight="1">
      <c r="B45" s="299"/>
      <c r="C45" s="300"/>
      <c r="D45" s="298"/>
      <c r="E45" s="301" t="s">
        <v>134</v>
      </c>
      <c r="F45" s="298"/>
      <c r="G45" s="298" t="s">
        <v>1282</v>
      </c>
      <c r="H45" s="298"/>
      <c r="I45" s="298"/>
      <c r="J45" s="298"/>
      <c r="K45" s="296"/>
    </row>
    <row r="46" s="1" customFormat="1" ht="12.75" customHeight="1">
      <c r="B46" s="299"/>
      <c r="C46" s="300"/>
      <c r="D46" s="298"/>
      <c r="E46" s="298"/>
      <c r="F46" s="298"/>
      <c r="G46" s="298"/>
      <c r="H46" s="298"/>
      <c r="I46" s="298"/>
      <c r="J46" s="298"/>
      <c r="K46" s="296"/>
    </row>
    <row r="47" s="1" customFormat="1" ht="15" customHeight="1">
      <c r="B47" s="299"/>
      <c r="C47" s="300"/>
      <c r="D47" s="298" t="s">
        <v>1283</v>
      </c>
      <c r="E47" s="298"/>
      <c r="F47" s="298"/>
      <c r="G47" s="298"/>
      <c r="H47" s="298"/>
      <c r="I47" s="298"/>
      <c r="J47" s="298"/>
      <c r="K47" s="296"/>
    </row>
    <row r="48" s="1" customFormat="1" ht="15" customHeight="1">
      <c r="B48" s="299"/>
      <c r="C48" s="300"/>
      <c r="D48" s="300"/>
      <c r="E48" s="298" t="s">
        <v>1284</v>
      </c>
      <c r="F48" s="298"/>
      <c r="G48" s="298"/>
      <c r="H48" s="298"/>
      <c r="I48" s="298"/>
      <c r="J48" s="298"/>
      <c r="K48" s="296"/>
    </row>
    <row r="49" s="1" customFormat="1" ht="15" customHeight="1">
      <c r="B49" s="299"/>
      <c r="C49" s="300"/>
      <c r="D49" s="300"/>
      <c r="E49" s="298" t="s">
        <v>1285</v>
      </c>
      <c r="F49" s="298"/>
      <c r="G49" s="298"/>
      <c r="H49" s="298"/>
      <c r="I49" s="298"/>
      <c r="J49" s="298"/>
      <c r="K49" s="296"/>
    </row>
    <row r="50" s="1" customFormat="1" ht="15" customHeight="1">
      <c r="B50" s="299"/>
      <c r="C50" s="300"/>
      <c r="D50" s="300"/>
      <c r="E50" s="298" t="s">
        <v>1286</v>
      </c>
      <c r="F50" s="298"/>
      <c r="G50" s="298"/>
      <c r="H50" s="298"/>
      <c r="I50" s="298"/>
      <c r="J50" s="298"/>
      <c r="K50" s="296"/>
    </row>
    <row r="51" s="1" customFormat="1" ht="15" customHeight="1">
      <c r="B51" s="299"/>
      <c r="C51" s="300"/>
      <c r="D51" s="298" t="s">
        <v>1287</v>
      </c>
      <c r="E51" s="298"/>
      <c r="F51" s="298"/>
      <c r="G51" s="298"/>
      <c r="H51" s="298"/>
      <c r="I51" s="298"/>
      <c r="J51" s="298"/>
      <c r="K51" s="296"/>
    </row>
    <row r="52" s="1" customFormat="1" ht="25.5" customHeight="1">
      <c r="B52" s="294"/>
      <c r="C52" s="295" t="s">
        <v>1288</v>
      </c>
      <c r="D52" s="295"/>
      <c r="E52" s="295"/>
      <c r="F52" s="295"/>
      <c r="G52" s="295"/>
      <c r="H52" s="295"/>
      <c r="I52" s="295"/>
      <c r="J52" s="295"/>
      <c r="K52" s="296"/>
    </row>
    <row r="53" s="1" customFormat="1" ht="5.25" customHeight="1">
      <c r="B53" s="294"/>
      <c r="C53" s="297"/>
      <c r="D53" s="297"/>
      <c r="E53" s="297"/>
      <c r="F53" s="297"/>
      <c r="G53" s="297"/>
      <c r="H53" s="297"/>
      <c r="I53" s="297"/>
      <c r="J53" s="297"/>
      <c r="K53" s="296"/>
    </row>
    <row r="54" s="1" customFormat="1" ht="15" customHeight="1">
      <c r="B54" s="294"/>
      <c r="C54" s="298" t="s">
        <v>1289</v>
      </c>
      <c r="D54" s="298"/>
      <c r="E54" s="298"/>
      <c r="F54" s="298"/>
      <c r="G54" s="298"/>
      <c r="H54" s="298"/>
      <c r="I54" s="298"/>
      <c r="J54" s="298"/>
      <c r="K54" s="296"/>
    </row>
    <row r="55" s="1" customFormat="1" ht="15" customHeight="1">
      <c r="B55" s="294"/>
      <c r="C55" s="298" t="s">
        <v>1290</v>
      </c>
      <c r="D55" s="298"/>
      <c r="E55" s="298"/>
      <c r="F55" s="298"/>
      <c r="G55" s="298"/>
      <c r="H55" s="298"/>
      <c r="I55" s="298"/>
      <c r="J55" s="298"/>
      <c r="K55" s="296"/>
    </row>
    <row r="56" s="1" customFormat="1" ht="12.75" customHeight="1">
      <c r="B56" s="294"/>
      <c r="C56" s="298"/>
      <c r="D56" s="298"/>
      <c r="E56" s="298"/>
      <c r="F56" s="298"/>
      <c r="G56" s="298"/>
      <c r="H56" s="298"/>
      <c r="I56" s="298"/>
      <c r="J56" s="298"/>
      <c r="K56" s="296"/>
    </row>
    <row r="57" s="1" customFormat="1" ht="15" customHeight="1">
      <c r="B57" s="294"/>
      <c r="C57" s="298" t="s">
        <v>1291</v>
      </c>
      <c r="D57" s="298"/>
      <c r="E57" s="298"/>
      <c r="F57" s="298"/>
      <c r="G57" s="298"/>
      <c r="H57" s="298"/>
      <c r="I57" s="298"/>
      <c r="J57" s="298"/>
      <c r="K57" s="296"/>
    </row>
    <row r="58" s="1" customFormat="1" ht="15" customHeight="1">
      <c r="B58" s="294"/>
      <c r="C58" s="300"/>
      <c r="D58" s="298" t="s">
        <v>1292</v>
      </c>
      <c r="E58" s="298"/>
      <c r="F58" s="298"/>
      <c r="G58" s="298"/>
      <c r="H58" s="298"/>
      <c r="I58" s="298"/>
      <c r="J58" s="298"/>
      <c r="K58" s="296"/>
    </row>
    <row r="59" s="1" customFormat="1" ht="15" customHeight="1">
      <c r="B59" s="294"/>
      <c r="C59" s="300"/>
      <c r="D59" s="298" t="s">
        <v>1293</v>
      </c>
      <c r="E59" s="298"/>
      <c r="F59" s="298"/>
      <c r="G59" s="298"/>
      <c r="H59" s="298"/>
      <c r="I59" s="298"/>
      <c r="J59" s="298"/>
      <c r="K59" s="296"/>
    </row>
    <row r="60" s="1" customFormat="1" ht="15" customHeight="1">
      <c r="B60" s="294"/>
      <c r="C60" s="300"/>
      <c r="D60" s="298" t="s">
        <v>1294</v>
      </c>
      <c r="E60" s="298"/>
      <c r="F60" s="298"/>
      <c r="G60" s="298"/>
      <c r="H60" s="298"/>
      <c r="I60" s="298"/>
      <c r="J60" s="298"/>
      <c r="K60" s="296"/>
    </row>
    <row r="61" s="1" customFormat="1" ht="15" customHeight="1">
      <c r="B61" s="294"/>
      <c r="C61" s="300"/>
      <c r="D61" s="298" t="s">
        <v>1295</v>
      </c>
      <c r="E61" s="298"/>
      <c r="F61" s="298"/>
      <c r="G61" s="298"/>
      <c r="H61" s="298"/>
      <c r="I61" s="298"/>
      <c r="J61" s="298"/>
      <c r="K61" s="296"/>
    </row>
    <row r="62" s="1" customFormat="1" ht="15" customHeight="1">
      <c r="B62" s="294"/>
      <c r="C62" s="300"/>
      <c r="D62" s="303" t="s">
        <v>1296</v>
      </c>
      <c r="E62" s="303"/>
      <c r="F62" s="303"/>
      <c r="G62" s="303"/>
      <c r="H62" s="303"/>
      <c r="I62" s="303"/>
      <c r="J62" s="303"/>
      <c r="K62" s="296"/>
    </row>
    <row r="63" s="1" customFormat="1" ht="15" customHeight="1">
      <c r="B63" s="294"/>
      <c r="C63" s="300"/>
      <c r="D63" s="298" t="s">
        <v>1297</v>
      </c>
      <c r="E63" s="298"/>
      <c r="F63" s="298"/>
      <c r="G63" s="298"/>
      <c r="H63" s="298"/>
      <c r="I63" s="298"/>
      <c r="J63" s="298"/>
      <c r="K63" s="296"/>
    </row>
    <row r="64" s="1" customFormat="1" ht="12.75" customHeight="1">
      <c r="B64" s="294"/>
      <c r="C64" s="300"/>
      <c r="D64" s="300"/>
      <c r="E64" s="304"/>
      <c r="F64" s="300"/>
      <c r="G64" s="300"/>
      <c r="H64" s="300"/>
      <c r="I64" s="300"/>
      <c r="J64" s="300"/>
      <c r="K64" s="296"/>
    </row>
    <row r="65" s="1" customFormat="1" ht="15" customHeight="1">
      <c r="B65" s="294"/>
      <c r="C65" s="300"/>
      <c r="D65" s="298" t="s">
        <v>1298</v>
      </c>
      <c r="E65" s="298"/>
      <c r="F65" s="298"/>
      <c r="G65" s="298"/>
      <c r="H65" s="298"/>
      <c r="I65" s="298"/>
      <c r="J65" s="298"/>
      <c r="K65" s="296"/>
    </row>
    <row r="66" s="1" customFormat="1" ht="15" customHeight="1">
      <c r="B66" s="294"/>
      <c r="C66" s="300"/>
      <c r="D66" s="303" t="s">
        <v>1299</v>
      </c>
      <c r="E66" s="303"/>
      <c r="F66" s="303"/>
      <c r="G66" s="303"/>
      <c r="H66" s="303"/>
      <c r="I66" s="303"/>
      <c r="J66" s="303"/>
      <c r="K66" s="296"/>
    </row>
    <row r="67" s="1" customFormat="1" ht="15" customHeight="1">
      <c r="B67" s="294"/>
      <c r="C67" s="300"/>
      <c r="D67" s="298" t="s">
        <v>1300</v>
      </c>
      <c r="E67" s="298"/>
      <c r="F67" s="298"/>
      <c r="G67" s="298"/>
      <c r="H67" s="298"/>
      <c r="I67" s="298"/>
      <c r="J67" s="298"/>
      <c r="K67" s="296"/>
    </row>
    <row r="68" s="1" customFormat="1" ht="15" customHeight="1">
      <c r="B68" s="294"/>
      <c r="C68" s="300"/>
      <c r="D68" s="298" t="s">
        <v>1301</v>
      </c>
      <c r="E68" s="298"/>
      <c r="F68" s="298"/>
      <c r="G68" s="298"/>
      <c r="H68" s="298"/>
      <c r="I68" s="298"/>
      <c r="J68" s="298"/>
      <c r="K68" s="296"/>
    </row>
    <row r="69" s="1" customFormat="1" ht="15" customHeight="1">
      <c r="B69" s="294"/>
      <c r="C69" s="300"/>
      <c r="D69" s="298" t="s">
        <v>1302</v>
      </c>
      <c r="E69" s="298"/>
      <c r="F69" s="298"/>
      <c r="G69" s="298"/>
      <c r="H69" s="298"/>
      <c r="I69" s="298"/>
      <c r="J69" s="298"/>
      <c r="K69" s="296"/>
    </row>
    <row r="70" s="1" customFormat="1" ht="15" customHeight="1">
      <c r="B70" s="294"/>
      <c r="C70" s="300"/>
      <c r="D70" s="298" t="s">
        <v>1303</v>
      </c>
      <c r="E70" s="298"/>
      <c r="F70" s="298"/>
      <c r="G70" s="298"/>
      <c r="H70" s="298"/>
      <c r="I70" s="298"/>
      <c r="J70" s="298"/>
      <c r="K70" s="296"/>
    </row>
    <row r="71" s="1" customFormat="1" ht="12.75" customHeight="1">
      <c r="B71" s="305"/>
      <c r="C71" s="306"/>
      <c r="D71" s="306"/>
      <c r="E71" s="306"/>
      <c r="F71" s="306"/>
      <c r="G71" s="306"/>
      <c r="H71" s="306"/>
      <c r="I71" s="306"/>
      <c r="J71" s="306"/>
      <c r="K71" s="307"/>
    </row>
    <row r="72" s="1" customFormat="1" ht="18.75" customHeight="1">
      <c r="B72" s="308"/>
      <c r="C72" s="308"/>
      <c r="D72" s="308"/>
      <c r="E72" s="308"/>
      <c r="F72" s="308"/>
      <c r="G72" s="308"/>
      <c r="H72" s="308"/>
      <c r="I72" s="308"/>
      <c r="J72" s="308"/>
      <c r="K72" s="309"/>
    </row>
    <row r="73" s="1" customFormat="1" ht="18.75" customHeight="1">
      <c r="B73" s="309"/>
      <c r="C73" s="309"/>
      <c r="D73" s="309"/>
      <c r="E73" s="309"/>
      <c r="F73" s="309"/>
      <c r="G73" s="309"/>
      <c r="H73" s="309"/>
      <c r="I73" s="309"/>
      <c r="J73" s="309"/>
      <c r="K73" s="309"/>
    </row>
    <row r="74" s="1" customFormat="1" ht="7.5" customHeight="1">
      <c r="B74" s="310"/>
      <c r="C74" s="311"/>
      <c r="D74" s="311"/>
      <c r="E74" s="311"/>
      <c r="F74" s="311"/>
      <c r="G74" s="311"/>
      <c r="H74" s="311"/>
      <c r="I74" s="311"/>
      <c r="J74" s="311"/>
      <c r="K74" s="312"/>
    </row>
    <row r="75" s="1" customFormat="1" ht="45" customHeight="1">
      <c r="B75" s="313"/>
      <c r="C75" s="314" t="s">
        <v>1304</v>
      </c>
      <c r="D75" s="314"/>
      <c r="E75" s="314"/>
      <c r="F75" s="314"/>
      <c r="G75" s="314"/>
      <c r="H75" s="314"/>
      <c r="I75" s="314"/>
      <c r="J75" s="314"/>
      <c r="K75" s="315"/>
    </row>
    <row r="76" s="1" customFormat="1" ht="17.25" customHeight="1">
      <c r="B76" s="313"/>
      <c r="C76" s="316" t="s">
        <v>1305</v>
      </c>
      <c r="D76" s="316"/>
      <c r="E76" s="316"/>
      <c r="F76" s="316" t="s">
        <v>1306</v>
      </c>
      <c r="G76" s="317"/>
      <c r="H76" s="316" t="s">
        <v>57</v>
      </c>
      <c r="I76" s="316" t="s">
        <v>60</v>
      </c>
      <c r="J76" s="316" t="s">
        <v>1307</v>
      </c>
      <c r="K76" s="315"/>
    </row>
    <row r="77" s="1" customFormat="1" ht="17.25" customHeight="1">
      <c r="B77" s="313"/>
      <c r="C77" s="318" t="s">
        <v>1308</v>
      </c>
      <c r="D77" s="318"/>
      <c r="E77" s="318"/>
      <c r="F77" s="319" t="s">
        <v>1309</v>
      </c>
      <c r="G77" s="320"/>
      <c r="H77" s="318"/>
      <c r="I77" s="318"/>
      <c r="J77" s="318" t="s">
        <v>1310</v>
      </c>
      <c r="K77" s="315"/>
    </row>
    <row r="78" s="1" customFormat="1" ht="5.25" customHeight="1">
      <c r="B78" s="313"/>
      <c r="C78" s="321"/>
      <c r="D78" s="321"/>
      <c r="E78" s="321"/>
      <c r="F78" s="321"/>
      <c r="G78" s="322"/>
      <c r="H78" s="321"/>
      <c r="I78" s="321"/>
      <c r="J78" s="321"/>
      <c r="K78" s="315"/>
    </row>
    <row r="79" s="1" customFormat="1" ht="15" customHeight="1">
      <c r="B79" s="313"/>
      <c r="C79" s="301" t="s">
        <v>56</v>
      </c>
      <c r="D79" s="323"/>
      <c r="E79" s="323"/>
      <c r="F79" s="324" t="s">
        <v>1311</v>
      </c>
      <c r="G79" s="325"/>
      <c r="H79" s="301" t="s">
        <v>1312</v>
      </c>
      <c r="I79" s="301" t="s">
        <v>1313</v>
      </c>
      <c r="J79" s="301">
        <v>20</v>
      </c>
      <c r="K79" s="315"/>
    </row>
    <row r="80" s="1" customFormat="1" ht="15" customHeight="1">
      <c r="B80" s="313"/>
      <c r="C80" s="301" t="s">
        <v>1314</v>
      </c>
      <c r="D80" s="301"/>
      <c r="E80" s="301"/>
      <c r="F80" s="324" t="s">
        <v>1311</v>
      </c>
      <c r="G80" s="325"/>
      <c r="H80" s="301" t="s">
        <v>1315</v>
      </c>
      <c r="I80" s="301" t="s">
        <v>1313</v>
      </c>
      <c r="J80" s="301">
        <v>120</v>
      </c>
      <c r="K80" s="315"/>
    </row>
    <row r="81" s="1" customFormat="1" ht="15" customHeight="1">
      <c r="B81" s="326"/>
      <c r="C81" s="301" t="s">
        <v>1316</v>
      </c>
      <c r="D81" s="301"/>
      <c r="E81" s="301"/>
      <c r="F81" s="324" t="s">
        <v>1317</v>
      </c>
      <c r="G81" s="325"/>
      <c r="H81" s="301" t="s">
        <v>1318</v>
      </c>
      <c r="I81" s="301" t="s">
        <v>1313</v>
      </c>
      <c r="J81" s="301">
        <v>50</v>
      </c>
      <c r="K81" s="315"/>
    </row>
    <row r="82" s="1" customFormat="1" ht="15" customHeight="1">
      <c r="B82" s="326"/>
      <c r="C82" s="301" t="s">
        <v>1319</v>
      </c>
      <c r="D82" s="301"/>
      <c r="E82" s="301"/>
      <c r="F82" s="324" t="s">
        <v>1311</v>
      </c>
      <c r="G82" s="325"/>
      <c r="H82" s="301" t="s">
        <v>1320</v>
      </c>
      <c r="I82" s="301" t="s">
        <v>1321</v>
      </c>
      <c r="J82" s="301"/>
      <c r="K82" s="315"/>
    </row>
    <row r="83" s="1" customFormat="1" ht="15" customHeight="1">
      <c r="B83" s="326"/>
      <c r="C83" s="327" t="s">
        <v>1322</v>
      </c>
      <c r="D83" s="327"/>
      <c r="E83" s="327"/>
      <c r="F83" s="328" t="s">
        <v>1317</v>
      </c>
      <c r="G83" s="327"/>
      <c r="H83" s="327" t="s">
        <v>1323</v>
      </c>
      <c r="I83" s="327" t="s">
        <v>1313</v>
      </c>
      <c r="J83" s="327">
        <v>15</v>
      </c>
      <c r="K83" s="315"/>
    </row>
    <row r="84" s="1" customFormat="1" ht="15" customHeight="1">
      <c r="B84" s="326"/>
      <c r="C84" s="327" t="s">
        <v>1324</v>
      </c>
      <c r="D84" s="327"/>
      <c r="E84" s="327"/>
      <c r="F84" s="328" t="s">
        <v>1317</v>
      </c>
      <c r="G84" s="327"/>
      <c r="H84" s="327" t="s">
        <v>1325</v>
      </c>
      <c r="I84" s="327" t="s">
        <v>1313</v>
      </c>
      <c r="J84" s="327">
        <v>15</v>
      </c>
      <c r="K84" s="315"/>
    </row>
    <row r="85" s="1" customFormat="1" ht="15" customHeight="1">
      <c r="B85" s="326"/>
      <c r="C85" s="327" t="s">
        <v>1326</v>
      </c>
      <c r="D85" s="327"/>
      <c r="E85" s="327"/>
      <c r="F85" s="328" t="s">
        <v>1317</v>
      </c>
      <c r="G85" s="327"/>
      <c r="H85" s="327" t="s">
        <v>1327</v>
      </c>
      <c r="I85" s="327" t="s">
        <v>1313</v>
      </c>
      <c r="J85" s="327">
        <v>20</v>
      </c>
      <c r="K85" s="315"/>
    </row>
    <row r="86" s="1" customFormat="1" ht="15" customHeight="1">
      <c r="B86" s="326"/>
      <c r="C86" s="327" t="s">
        <v>1328</v>
      </c>
      <c r="D86" s="327"/>
      <c r="E86" s="327"/>
      <c r="F86" s="328" t="s">
        <v>1317</v>
      </c>
      <c r="G86" s="327"/>
      <c r="H86" s="327" t="s">
        <v>1329</v>
      </c>
      <c r="I86" s="327" t="s">
        <v>1313</v>
      </c>
      <c r="J86" s="327">
        <v>20</v>
      </c>
      <c r="K86" s="315"/>
    </row>
    <row r="87" s="1" customFormat="1" ht="15" customHeight="1">
      <c r="B87" s="326"/>
      <c r="C87" s="301" t="s">
        <v>1330</v>
      </c>
      <c r="D87" s="301"/>
      <c r="E87" s="301"/>
      <c r="F87" s="324" t="s">
        <v>1317</v>
      </c>
      <c r="G87" s="325"/>
      <c r="H87" s="301" t="s">
        <v>1331</v>
      </c>
      <c r="I87" s="301" t="s">
        <v>1313</v>
      </c>
      <c r="J87" s="301">
        <v>50</v>
      </c>
      <c r="K87" s="315"/>
    </row>
    <row r="88" s="1" customFormat="1" ht="15" customHeight="1">
      <c r="B88" s="326"/>
      <c r="C88" s="301" t="s">
        <v>1332</v>
      </c>
      <c r="D88" s="301"/>
      <c r="E88" s="301"/>
      <c r="F88" s="324" t="s">
        <v>1317</v>
      </c>
      <c r="G88" s="325"/>
      <c r="H88" s="301" t="s">
        <v>1333</v>
      </c>
      <c r="I88" s="301" t="s">
        <v>1313</v>
      </c>
      <c r="J88" s="301">
        <v>20</v>
      </c>
      <c r="K88" s="315"/>
    </row>
    <row r="89" s="1" customFormat="1" ht="15" customHeight="1">
      <c r="B89" s="326"/>
      <c r="C89" s="301" t="s">
        <v>1334</v>
      </c>
      <c r="D89" s="301"/>
      <c r="E89" s="301"/>
      <c r="F89" s="324" t="s">
        <v>1317</v>
      </c>
      <c r="G89" s="325"/>
      <c r="H89" s="301" t="s">
        <v>1335</v>
      </c>
      <c r="I89" s="301" t="s">
        <v>1313</v>
      </c>
      <c r="J89" s="301">
        <v>20</v>
      </c>
      <c r="K89" s="315"/>
    </row>
    <row r="90" s="1" customFormat="1" ht="15" customHeight="1">
      <c r="B90" s="326"/>
      <c r="C90" s="301" t="s">
        <v>1336</v>
      </c>
      <c r="D90" s="301"/>
      <c r="E90" s="301"/>
      <c r="F90" s="324" t="s">
        <v>1317</v>
      </c>
      <c r="G90" s="325"/>
      <c r="H90" s="301" t="s">
        <v>1337</v>
      </c>
      <c r="I90" s="301" t="s">
        <v>1313</v>
      </c>
      <c r="J90" s="301">
        <v>50</v>
      </c>
      <c r="K90" s="315"/>
    </row>
    <row r="91" s="1" customFormat="1" ht="15" customHeight="1">
      <c r="B91" s="326"/>
      <c r="C91" s="301" t="s">
        <v>1338</v>
      </c>
      <c r="D91" s="301"/>
      <c r="E91" s="301"/>
      <c r="F91" s="324" t="s">
        <v>1317</v>
      </c>
      <c r="G91" s="325"/>
      <c r="H91" s="301" t="s">
        <v>1338</v>
      </c>
      <c r="I91" s="301" t="s">
        <v>1313</v>
      </c>
      <c r="J91" s="301">
        <v>50</v>
      </c>
      <c r="K91" s="315"/>
    </row>
    <row r="92" s="1" customFormat="1" ht="15" customHeight="1">
      <c r="B92" s="326"/>
      <c r="C92" s="301" t="s">
        <v>1339</v>
      </c>
      <c r="D92" s="301"/>
      <c r="E92" s="301"/>
      <c r="F92" s="324" t="s">
        <v>1317</v>
      </c>
      <c r="G92" s="325"/>
      <c r="H92" s="301" t="s">
        <v>1340</v>
      </c>
      <c r="I92" s="301" t="s">
        <v>1313</v>
      </c>
      <c r="J92" s="301">
        <v>255</v>
      </c>
      <c r="K92" s="315"/>
    </row>
    <row r="93" s="1" customFormat="1" ht="15" customHeight="1">
      <c r="B93" s="326"/>
      <c r="C93" s="301" t="s">
        <v>1341</v>
      </c>
      <c r="D93" s="301"/>
      <c r="E93" s="301"/>
      <c r="F93" s="324" t="s">
        <v>1311</v>
      </c>
      <c r="G93" s="325"/>
      <c r="H93" s="301" t="s">
        <v>1342</v>
      </c>
      <c r="I93" s="301" t="s">
        <v>1343</v>
      </c>
      <c r="J93" s="301"/>
      <c r="K93" s="315"/>
    </row>
    <row r="94" s="1" customFormat="1" ht="15" customHeight="1">
      <c r="B94" s="326"/>
      <c r="C94" s="301" t="s">
        <v>1344</v>
      </c>
      <c r="D94" s="301"/>
      <c r="E94" s="301"/>
      <c r="F94" s="324" t="s">
        <v>1311</v>
      </c>
      <c r="G94" s="325"/>
      <c r="H94" s="301" t="s">
        <v>1345</v>
      </c>
      <c r="I94" s="301" t="s">
        <v>1346</v>
      </c>
      <c r="J94" s="301"/>
      <c r="K94" s="315"/>
    </row>
    <row r="95" s="1" customFormat="1" ht="15" customHeight="1">
      <c r="B95" s="326"/>
      <c r="C95" s="301" t="s">
        <v>1347</v>
      </c>
      <c r="D95" s="301"/>
      <c r="E95" s="301"/>
      <c r="F95" s="324" t="s">
        <v>1311</v>
      </c>
      <c r="G95" s="325"/>
      <c r="H95" s="301" t="s">
        <v>1347</v>
      </c>
      <c r="I95" s="301" t="s">
        <v>1346</v>
      </c>
      <c r="J95" s="301"/>
      <c r="K95" s="315"/>
    </row>
    <row r="96" s="1" customFormat="1" ht="15" customHeight="1">
      <c r="B96" s="326"/>
      <c r="C96" s="301" t="s">
        <v>41</v>
      </c>
      <c r="D96" s="301"/>
      <c r="E96" s="301"/>
      <c r="F96" s="324" t="s">
        <v>1311</v>
      </c>
      <c r="G96" s="325"/>
      <c r="H96" s="301" t="s">
        <v>1348</v>
      </c>
      <c r="I96" s="301" t="s">
        <v>1346</v>
      </c>
      <c r="J96" s="301"/>
      <c r="K96" s="315"/>
    </row>
    <row r="97" s="1" customFormat="1" ht="15" customHeight="1">
      <c r="B97" s="326"/>
      <c r="C97" s="301" t="s">
        <v>51</v>
      </c>
      <c r="D97" s="301"/>
      <c r="E97" s="301"/>
      <c r="F97" s="324" t="s">
        <v>1311</v>
      </c>
      <c r="G97" s="325"/>
      <c r="H97" s="301" t="s">
        <v>1349</v>
      </c>
      <c r="I97" s="301" t="s">
        <v>1346</v>
      </c>
      <c r="J97" s="301"/>
      <c r="K97" s="315"/>
    </row>
    <row r="98" s="1" customFormat="1" ht="15" customHeight="1">
      <c r="B98" s="329"/>
      <c r="C98" s="330"/>
      <c r="D98" s="330"/>
      <c r="E98" s="330"/>
      <c r="F98" s="330"/>
      <c r="G98" s="330"/>
      <c r="H98" s="330"/>
      <c r="I98" s="330"/>
      <c r="J98" s="330"/>
      <c r="K98" s="331"/>
    </row>
    <row r="99" s="1" customFormat="1" ht="18.75" customHeight="1">
      <c r="B99" s="332"/>
      <c r="C99" s="333"/>
      <c r="D99" s="333"/>
      <c r="E99" s="333"/>
      <c r="F99" s="333"/>
      <c r="G99" s="333"/>
      <c r="H99" s="333"/>
      <c r="I99" s="333"/>
      <c r="J99" s="333"/>
      <c r="K99" s="332"/>
    </row>
    <row r="100" s="1" customFormat="1" ht="18.75" customHeight="1">
      <c r="B100" s="309"/>
      <c r="C100" s="309"/>
      <c r="D100" s="309"/>
      <c r="E100" s="309"/>
      <c r="F100" s="309"/>
      <c r="G100" s="309"/>
      <c r="H100" s="309"/>
      <c r="I100" s="309"/>
      <c r="J100" s="309"/>
      <c r="K100" s="309"/>
    </row>
    <row r="101" s="1" customFormat="1" ht="7.5" customHeight="1">
      <c r="B101" s="310"/>
      <c r="C101" s="311"/>
      <c r="D101" s="311"/>
      <c r="E101" s="311"/>
      <c r="F101" s="311"/>
      <c r="G101" s="311"/>
      <c r="H101" s="311"/>
      <c r="I101" s="311"/>
      <c r="J101" s="311"/>
      <c r="K101" s="312"/>
    </row>
    <row r="102" s="1" customFormat="1" ht="45" customHeight="1">
      <c r="B102" s="313"/>
      <c r="C102" s="314" t="s">
        <v>1350</v>
      </c>
      <c r="D102" s="314"/>
      <c r="E102" s="314"/>
      <c r="F102" s="314"/>
      <c r="G102" s="314"/>
      <c r="H102" s="314"/>
      <c r="I102" s="314"/>
      <c r="J102" s="314"/>
      <c r="K102" s="315"/>
    </row>
    <row r="103" s="1" customFormat="1" ht="17.25" customHeight="1">
      <c r="B103" s="313"/>
      <c r="C103" s="316" t="s">
        <v>1305</v>
      </c>
      <c r="D103" s="316"/>
      <c r="E103" s="316"/>
      <c r="F103" s="316" t="s">
        <v>1306</v>
      </c>
      <c r="G103" s="317"/>
      <c r="H103" s="316" t="s">
        <v>57</v>
      </c>
      <c r="I103" s="316" t="s">
        <v>60</v>
      </c>
      <c r="J103" s="316" t="s">
        <v>1307</v>
      </c>
      <c r="K103" s="315"/>
    </row>
    <row r="104" s="1" customFormat="1" ht="17.25" customHeight="1">
      <c r="B104" s="313"/>
      <c r="C104" s="318" t="s">
        <v>1308</v>
      </c>
      <c r="D104" s="318"/>
      <c r="E104" s="318"/>
      <c r="F104" s="319" t="s">
        <v>1309</v>
      </c>
      <c r="G104" s="320"/>
      <c r="H104" s="318"/>
      <c r="I104" s="318"/>
      <c r="J104" s="318" t="s">
        <v>1310</v>
      </c>
      <c r="K104" s="315"/>
    </row>
    <row r="105" s="1" customFormat="1" ht="5.25" customHeight="1">
      <c r="B105" s="313"/>
      <c r="C105" s="316"/>
      <c r="D105" s="316"/>
      <c r="E105" s="316"/>
      <c r="F105" s="316"/>
      <c r="G105" s="334"/>
      <c r="H105" s="316"/>
      <c r="I105" s="316"/>
      <c r="J105" s="316"/>
      <c r="K105" s="315"/>
    </row>
    <row r="106" s="1" customFormat="1" ht="15" customHeight="1">
      <c r="B106" s="313"/>
      <c r="C106" s="301" t="s">
        <v>56</v>
      </c>
      <c r="D106" s="323"/>
      <c r="E106" s="323"/>
      <c r="F106" s="324" t="s">
        <v>1311</v>
      </c>
      <c r="G106" s="301"/>
      <c r="H106" s="301" t="s">
        <v>1351</v>
      </c>
      <c r="I106" s="301" t="s">
        <v>1313</v>
      </c>
      <c r="J106" s="301">
        <v>20</v>
      </c>
      <c r="K106" s="315"/>
    </row>
    <row r="107" s="1" customFormat="1" ht="15" customHeight="1">
      <c r="B107" s="313"/>
      <c r="C107" s="301" t="s">
        <v>1314</v>
      </c>
      <c r="D107" s="301"/>
      <c r="E107" s="301"/>
      <c r="F107" s="324" t="s">
        <v>1311</v>
      </c>
      <c r="G107" s="301"/>
      <c r="H107" s="301" t="s">
        <v>1351</v>
      </c>
      <c r="I107" s="301" t="s">
        <v>1313</v>
      </c>
      <c r="J107" s="301">
        <v>120</v>
      </c>
      <c r="K107" s="315"/>
    </row>
    <row r="108" s="1" customFormat="1" ht="15" customHeight="1">
      <c r="B108" s="326"/>
      <c r="C108" s="301" t="s">
        <v>1316</v>
      </c>
      <c r="D108" s="301"/>
      <c r="E108" s="301"/>
      <c r="F108" s="324" t="s">
        <v>1317</v>
      </c>
      <c r="G108" s="301"/>
      <c r="H108" s="301" t="s">
        <v>1351</v>
      </c>
      <c r="I108" s="301" t="s">
        <v>1313</v>
      </c>
      <c r="J108" s="301">
        <v>50</v>
      </c>
      <c r="K108" s="315"/>
    </row>
    <row r="109" s="1" customFormat="1" ht="15" customHeight="1">
      <c r="B109" s="326"/>
      <c r="C109" s="301" t="s">
        <v>1319</v>
      </c>
      <c r="D109" s="301"/>
      <c r="E109" s="301"/>
      <c r="F109" s="324" t="s">
        <v>1311</v>
      </c>
      <c r="G109" s="301"/>
      <c r="H109" s="301" t="s">
        <v>1351</v>
      </c>
      <c r="I109" s="301" t="s">
        <v>1321</v>
      </c>
      <c r="J109" s="301"/>
      <c r="K109" s="315"/>
    </row>
    <row r="110" s="1" customFormat="1" ht="15" customHeight="1">
      <c r="B110" s="326"/>
      <c r="C110" s="301" t="s">
        <v>1330</v>
      </c>
      <c r="D110" s="301"/>
      <c r="E110" s="301"/>
      <c r="F110" s="324" t="s">
        <v>1317</v>
      </c>
      <c r="G110" s="301"/>
      <c r="H110" s="301" t="s">
        <v>1351</v>
      </c>
      <c r="I110" s="301" t="s">
        <v>1313</v>
      </c>
      <c r="J110" s="301">
        <v>50</v>
      </c>
      <c r="K110" s="315"/>
    </row>
    <row r="111" s="1" customFormat="1" ht="15" customHeight="1">
      <c r="B111" s="326"/>
      <c r="C111" s="301" t="s">
        <v>1338</v>
      </c>
      <c r="D111" s="301"/>
      <c r="E111" s="301"/>
      <c r="F111" s="324" t="s">
        <v>1317</v>
      </c>
      <c r="G111" s="301"/>
      <c r="H111" s="301" t="s">
        <v>1351</v>
      </c>
      <c r="I111" s="301" t="s">
        <v>1313</v>
      </c>
      <c r="J111" s="301">
        <v>50</v>
      </c>
      <c r="K111" s="315"/>
    </row>
    <row r="112" s="1" customFormat="1" ht="15" customHeight="1">
      <c r="B112" s="326"/>
      <c r="C112" s="301" t="s">
        <v>1336</v>
      </c>
      <c r="D112" s="301"/>
      <c r="E112" s="301"/>
      <c r="F112" s="324" t="s">
        <v>1317</v>
      </c>
      <c r="G112" s="301"/>
      <c r="H112" s="301" t="s">
        <v>1351</v>
      </c>
      <c r="I112" s="301" t="s">
        <v>1313</v>
      </c>
      <c r="J112" s="301">
        <v>50</v>
      </c>
      <c r="K112" s="315"/>
    </row>
    <row r="113" s="1" customFormat="1" ht="15" customHeight="1">
      <c r="B113" s="326"/>
      <c r="C113" s="301" t="s">
        <v>56</v>
      </c>
      <c r="D113" s="301"/>
      <c r="E113" s="301"/>
      <c r="F113" s="324" t="s">
        <v>1311</v>
      </c>
      <c r="G113" s="301"/>
      <c r="H113" s="301" t="s">
        <v>1352</v>
      </c>
      <c r="I113" s="301" t="s">
        <v>1313</v>
      </c>
      <c r="J113" s="301">
        <v>20</v>
      </c>
      <c r="K113" s="315"/>
    </row>
    <row r="114" s="1" customFormat="1" ht="15" customHeight="1">
      <c r="B114" s="326"/>
      <c r="C114" s="301" t="s">
        <v>1353</v>
      </c>
      <c r="D114" s="301"/>
      <c r="E114" s="301"/>
      <c r="F114" s="324" t="s">
        <v>1311</v>
      </c>
      <c r="G114" s="301"/>
      <c r="H114" s="301" t="s">
        <v>1354</v>
      </c>
      <c r="I114" s="301" t="s">
        <v>1313</v>
      </c>
      <c r="J114" s="301">
        <v>120</v>
      </c>
      <c r="K114" s="315"/>
    </row>
    <row r="115" s="1" customFormat="1" ht="15" customHeight="1">
      <c r="B115" s="326"/>
      <c r="C115" s="301" t="s">
        <v>41</v>
      </c>
      <c r="D115" s="301"/>
      <c r="E115" s="301"/>
      <c r="F115" s="324" t="s">
        <v>1311</v>
      </c>
      <c r="G115" s="301"/>
      <c r="H115" s="301" t="s">
        <v>1355</v>
      </c>
      <c r="I115" s="301" t="s">
        <v>1346</v>
      </c>
      <c r="J115" s="301"/>
      <c r="K115" s="315"/>
    </row>
    <row r="116" s="1" customFormat="1" ht="15" customHeight="1">
      <c r="B116" s="326"/>
      <c r="C116" s="301" t="s">
        <v>51</v>
      </c>
      <c r="D116" s="301"/>
      <c r="E116" s="301"/>
      <c r="F116" s="324" t="s">
        <v>1311</v>
      </c>
      <c r="G116" s="301"/>
      <c r="H116" s="301" t="s">
        <v>1356</v>
      </c>
      <c r="I116" s="301" t="s">
        <v>1346</v>
      </c>
      <c r="J116" s="301"/>
      <c r="K116" s="315"/>
    </row>
    <row r="117" s="1" customFormat="1" ht="15" customHeight="1">
      <c r="B117" s="326"/>
      <c r="C117" s="301" t="s">
        <v>60</v>
      </c>
      <c r="D117" s="301"/>
      <c r="E117" s="301"/>
      <c r="F117" s="324" t="s">
        <v>1311</v>
      </c>
      <c r="G117" s="301"/>
      <c r="H117" s="301" t="s">
        <v>1357</v>
      </c>
      <c r="I117" s="301" t="s">
        <v>1358</v>
      </c>
      <c r="J117" s="301"/>
      <c r="K117" s="315"/>
    </row>
    <row r="118" s="1" customFormat="1" ht="15" customHeight="1">
      <c r="B118" s="329"/>
      <c r="C118" s="335"/>
      <c r="D118" s="335"/>
      <c r="E118" s="335"/>
      <c r="F118" s="335"/>
      <c r="G118" s="335"/>
      <c r="H118" s="335"/>
      <c r="I118" s="335"/>
      <c r="J118" s="335"/>
      <c r="K118" s="331"/>
    </row>
    <row r="119" s="1" customFormat="1" ht="18.75" customHeight="1">
      <c r="B119" s="336"/>
      <c r="C119" s="337"/>
      <c r="D119" s="337"/>
      <c r="E119" s="337"/>
      <c r="F119" s="338"/>
      <c r="G119" s="337"/>
      <c r="H119" s="337"/>
      <c r="I119" s="337"/>
      <c r="J119" s="337"/>
      <c r="K119" s="336"/>
    </row>
    <row r="120" s="1" customFormat="1" ht="18.75" customHeight="1">
      <c r="B120" s="309"/>
      <c r="C120" s="309"/>
      <c r="D120" s="309"/>
      <c r="E120" s="309"/>
      <c r="F120" s="309"/>
      <c r="G120" s="309"/>
      <c r="H120" s="309"/>
      <c r="I120" s="309"/>
      <c r="J120" s="309"/>
      <c r="K120" s="309"/>
    </row>
    <row r="121" s="1" customFormat="1" ht="7.5" customHeight="1">
      <c r="B121" s="339"/>
      <c r="C121" s="340"/>
      <c r="D121" s="340"/>
      <c r="E121" s="340"/>
      <c r="F121" s="340"/>
      <c r="G121" s="340"/>
      <c r="H121" s="340"/>
      <c r="I121" s="340"/>
      <c r="J121" s="340"/>
      <c r="K121" s="341"/>
    </row>
    <row r="122" s="1" customFormat="1" ht="45" customHeight="1">
      <c r="B122" s="342"/>
      <c r="C122" s="292" t="s">
        <v>1359</v>
      </c>
      <c r="D122" s="292"/>
      <c r="E122" s="292"/>
      <c r="F122" s="292"/>
      <c r="G122" s="292"/>
      <c r="H122" s="292"/>
      <c r="I122" s="292"/>
      <c r="J122" s="292"/>
      <c r="K122" s="343"/>
    </row>
    <row r="123" s="1" customFormat="1" ht="17.25" customHeight="1">
      <c r="B123" s="344"/>
      <c r="C123" s="316" t="s">
        <v>1305</v>
      </c>
      <c r="D123" s="316"/>
      <c r="E123" s="316"/>
      <c r="F123" s="316" t="s">
        <v>1306</v>
      </c>
      <c r="G123" s="317"/>
      <c r="H123" s="316" t="s">
        <v>57</v>
      </c>
      <c r="I123" s="316" t="s">
        <v>60</v>
      </c>
      <c r="J123" s="316" t="s">
        <v>1307</v>
      </c>
      <c r="K123" s="345"/>
    </row>
    <row r="124" s="1" customFormat="1" ht="17.25" customHeight="1">
      <c r="B124" s="344"/>
      <c r="C124" s="318" t="s">
        <v>1308</v>
      </c>
      <c r="D124" s="318"/>
      <c r="E124" s="318"/>
      <c r="F124" s="319" t="s">
        <v>1309</v>
      </c>
      <c r="G124" s="320"/>
      <c r="H124" s="318"/>
      <c r="I124" s="318"/>
      <c r="J124" s="318" t="s">
        <v>1310</v>
      </c>
      <c r="K124" s="345"/>
    </row>
    <row r="125" s="1" customFormat="1" ht="5.25" customHeight="1">
      <c r="B125" s="346"/>
      <c r="C125" s="321"/>
      <c r="D125" s="321"/>
      <c r="E125" s="321"/>
      <c r="F125" s="321"/>
      <c r="G125" s="347"/>
      <c r="H125" s="321"/>
      <c r="I125" s="321"/>
      <c r="J125" s="321"/>
      <c r="K125" s="348"/>
    </row>
    <row r="126" s="1" customFormat="1" ht="15" customHeight="1">
      <c r="B126" s="346"/>
      <c r="C126" s="301" t="s">
        <v>1314</v>
      </c>
      <c r="D126" s="323"/>
      <c r="E126" s="323"/>
      <c r="F126" s="324" t="s">
        <v>1311</v>
      </c>
      <c r="G126" s="301"/>
      <c r="H126" s="301" t="s">
        <v>1351</v>
      </c>
      <c r="I126" s="301" t="s">
        <v>1313</v>
      </c>
      <c r="J126" s="301">
        <v>120</v>
      </c>
      <c r="K126" s="349"/>
    </row>
    <row r="127" s="1" customFormat="1" ht="15" customHeight="1">
      <c r="B127" s="346"/>
      <c r="C127" s="301" t="s">
        <v>1360</v>
      </c>
      <c r="D127" s="301"/>
      <c r="E127" s="301"/>
      <c r="F127" s="324" t="s">
        <v>1311</v>
      </c>
      <c r="G127" s="301"/>
      <c r="H127" s="301" t="s">
        <v>1361</v>
      </c>
      <c r="I127" s="301" t="s">
        <v>1313</v>
      </c>
      <c r="J127" s="301" t="s">
        <v>1362</v>
      </c>
      <c r="K127" s="349"/>
    </row>
    <row r="128" s="1" customFormat="1" ht="15" customHeight="1">
      <c r="B128" s="346"/>
      <c r="C128" s="301" t="s">
        <v>87</v>
      </c>
      <c r="D128" s="301"/>
      <c r="E128" s="301"/>
      <c r="F128" s="324" t="s">
        <v>1311</v>
      </c>
      <c r="G128" s="301"/>
      <c r="H128" s="301" t="s">
        <v>1363</v>
      </c>
      <c r="I128" s="301" t="s">
        <v>1313</v>
      </c>
      <c r="J128" s="301" t="s">
        <v>1362</v>
      </c>
      <c r="K128" s="349"/>
    </row>
    <row r="129" s="1" customFormat="1" ht="15" customHeight="1">
      <c r="B129" s="346"/>
      <c r="C129" s="301" t="s">
        <v>1322</v>
      </c>
      <c r="D129" s="301"/>
      <c r="E129" s="301"/>
      <c r="F129" s="324" t="s">
        <v>1317</v>
      </c>
      <c r="G129" s="301"/>
      <c r="H129" s="301" t="s">
        <v>1323</v>
      </c>
      <c r="I129" s="301" t="s">
        <v>1313</v>
      </c>
      <c r="J129" s="301">
        <v>15</v>
      </c>
      <c r="K129" s="349"/>
    </row>
    <row r="130" s="1" customFormat="1" ht="15" customHeight="1">
      <c r="B130" s="346"/>
      <c r="C130" s="327" t="s">
        <v>1324</v>
      </c>
      <c r="D130" s="327"/>
      <c r="E130" s="327"/>
      <c r="F130" s="328" t="s">
        <v>1317</v>
      </c>
      <c r="G130" s="327"/>
      <c r="H130" s="327" t="s">
        <v>1325</v>
      </c>
      <c r="I130" s="327" t="s">
        <v>1313</v>
      </c>
      <c r="J130" s="327">
        <v>15</v>
      </c>
      <c r="K130" s="349"/>
    </row>
    <row r="131" s="1" customFormat="1" ht="15" customHeight="1">
      <c r="B131" s="346"/>
      <c r="C131" s="327" t="s">
        <v>1326</v>
      </c>
      <c r="D131" s="327"/>
      <c r="E131" s="327"/>
      <c r="F131" s="328" t="s">
        <v>1317</v>
      </c>
      <c r="G131" s="327"/>
      <c r="H131" s="327" t="s">
        <v>1327</v>
      </c>
      <c r="I131" s="327" t="s">
        <v>1313</v>
      </c>
      <c r="J131" s="327">
        <v>20</v>
      </c>
      <c r="K131" s="349"/>
    </row>
    <row r="132" s="1" customFormat="1" ht="15" customHeight="1">
      <c r="B132" s="346"/>
      <c r="C132" s="327" t="s">
        <v>1328</v>
      </c>
      <c r="D132" s="327"/>
      <c r="E132" s="327"/>
      <c r="F132" s="328" t="s">
        <v>1317</v>
      </c>
      <c r="G132" s="327"/>
      <c r="H132" s="327" t="s">
        <v>1329</v>
      </c>
      <c r="I132" s="327" t="s">
        <v>1313</v>
      </c>
      <c r="J132" s="327">
        <v>20</v>
      </c>
      <c r="K132" s="349"/>
    </row>
    <row r="133" s="1" customFormat="1" ht="15" customHeight="1">
      <c r="B133" s="346"/>
      <c r="C133" s="301" t="s">
        <v>1316</v>
      </c>
      <c r="D133" s="301"/>
      <c r="E133" s="301"/>
      <c r="F133" s="324" t="s">
        <v>1317</v>
      </c>
      <c r="G133" s="301"/>
      <c r="H133" s="301" t="s">
        <v>1351</v>
      </c>
      <c r="I133" s="301" t="s">
        <v>1313</v>
      </c>
      <c r="J133" s="301">
        <v>50</v>
      </c>
      <c r="K133" s="349"/>
    </row>
    <row r="134" s="1" customFormat="1" ht="15" customHeight="1">
      <c r="B134" s="346"/>
      <c r="C134" s="301" t="s">
        <v>1330</v>
      </c>
      <c r="D134" s="301"/>
      <c r="E134" s="301"/>
      <c r="F134" s="324" t="s">
        <v>1317</v>
      </c>
      <c r="G134" s="301"/>
      <c r="H134" s="301" t="s">
        <v>1351</v>
      </c>
      <c r="I134" s="301" t="s">
        <v>1313</v>
      </c>
      <c r="J134" s="301">
        <v>50</v>
      </c>
      <c r="K134" s="349"/>
    </row>
    <row r="135" s="1" customFormat="1" ht="15" customHeight="1">
      <c r="B135" s="346"/>
      <c r="C135" s="301" t="s">
        <v>1336</v>
      </c>
      <c r="D135" s="301"/>
      <c r="E135" s="301"/>
      <c r="F135" s="324" t="s">
        <v>1317</v>
      </c>
      <c r="G135" s="301"/>
      <c r="H135" s="301" t="s">
        <v>1351</v>
      </c>
      <c r="I135" s="301" t="s">
        <v>1313</v>
      </c>
      <c r="J135" s="301">
        <v>50</v>
      </c>
      <c r="K135" s="349"/>
    </row>
    <row r="136" s="1" customFormat="1" ht="15" customHeight="1">
      <c r="B136" s="346"/>
      <c r="C136" s="301" t="s">
        <v>1338</v>
      </c>
      <c r="D136" s="301"/>
      <c r="E136" s="301"/>
      <c r="F136" s="324" t="s">
        <v>1317</v>
      </c>
      <c r="G136" s="301"/>
      <c r="H136" s="301" t="s">
        <v>1351</v>
      </c>
      <c r="I136" s="301" t="s">
        <v>1313</v>
      </c>
      <c r="J136" s="301">
        <v>50</v>
      </c>
      <c r="K136" s="349"/>
    </row>
    <row r="137" s="1" customFormat="1" ht="15" customHeight="1">
      <c r="B137" s="346"/>
      <c r="C137" s="301" t="s">
        <v>1339</v>
      </c>
      <c r="D137" s="301"/>
      <c r="E137" s="301"/>
      <c r="F137" s="324" t="s">
        <v>1317</v>
      </c>
      <c r="G137" s="301"/>
      <c r="H137" s="301" t="s">
        <v>1364</v>
      </c>
      <c r="I137" s="301" t="s">
        <v>1313</v>
      </c>
      <c r="J137" s="301">
        <v>255</v>
      </c>
      <c r="K137" s="349"/>
    </row>
    <row r="138" s="1" customFormat="1" ht="15" customHeight="1">
      <c r="B138" s="346"/>
      <c r="C138" s="301" t="s">
        <v>1341</v>
      </c>
      <c r="D138" s="301"/>
      <c r="E138" s="301"/>
      <c r="F138" s="324" t="s">
        <v>1311</v>
      </c>
      <c r="G138" s="301"/>
      <c r="H138" s="301" t="s">
        <v>1365</v>
      </c>
      <c r="I138" s="301" t="s">
        <v>1343</v>
      </c>
      <c r="J138" s="301"/>
      <c r="K138" s="349"/>
    </row>
    <row r="139" s="1" customFormat="1" ht="15" customHeight="1">
      <c r="B139" s="346"/>
      <c r="C139" s="301" t="s">
        <v>1344</v>
      </c>
      <c r="D139" s="301"/>
      <c r="E139" s="301"/>
      <c r="F139" s="324" t="s">
        <v>1311</v>
      </c>
      <c r="G139" s="301"/>
      <c r="H139" s="301" t="s">
        <v>1366</v>
      </c>
      <c r="I139" s="301" t="s">
        <v>1346</v>
      </c>
      <c r="J139" s="301"/>
      <c r="K139" s="349"/>
    </row>
    <row r="140" s="1" customFormat="1" ht="15" customHeight="1">
      <c r="B140" s="346"/>
      <c r="C140" s="301" t="s">
        <v>1347</v>
      </c>
      <c r="D140" s="301"/>
      <c r="E140" s="301"/>
      <c r="F140" s="324" t="s">
        <v>1311</v>
      </c>
      <c r="G140" s="301"/>
      <c r="H140" s="301" t="s">
        <v>1347</v>
      </c>
      <c r="I140" s="301" t="s">
        <v>1346</v>
      </c>
      <c r="J140" s="301"/>
      <c r="K140" s="349"/>
    </row>
    <row r="141" s="1" customFormat="1" ht="15" customHeight="1">
      <c r="B141" s="346"/>
      <c r="C141" s="301" t="s">
        <v>41</v>
      </c>
      <c r="D141" s="301"/>
      <c r="E141" s="301"/>
      <c r="F141" s="324" t="s">
        <v>1311</v>
      </c>
      <c r="G141" s="301"/>
      <c r="H141" s="301" t="s">
        <v>1367</v>
      </c>
      <c r="I141" s="301" t="s">
        <v>1346</v>
      </c>
      <c r="J141" s="301"/>
      <c r="K141" s="349"/>
    </row>
    <row r="142" s="1" customFormat="1" ht="15" customHeight="1">
      <c r="B142" s="346"/>
      <c r="C142" s="301" t="s">
        <v>1368</v>
      </c>
      <c r="D142" s="301"/>
      <c r="E142" s="301"/>
      <c r="F142" s="324" t="s">
        <v>1311</v>
      </c>
      <c r="G142" s="301"/>
      <c r="H142" s="301" t="s">
        <v>1369</v>
      </c>
      <c r="I142" s="301" t="s">
        <v>1346</v>
      </c>
      <c r="J142" s="301"/>
      <c r="K142" s="349"/>
    </row>
    <row r="143" s="1" customFormat="1" ht="15" customHeight="1">
      <c r="B143" s="350"/>
      <c r="C143" s="351"/>
      <c r="D143" s="351"/>
      <c r="E143" s="351"/>
      <c r="F143" s="351"/>
      <c r="G143" s="351"/>
      <c r="H143" s="351"/>
      <c r="I143" s="351"/>
      <c r="J143" s="351"/>
      <c r="K143" s="352"/>
    </row>
    <row r="144" s="1" customFormat="1" ht="18.75" customHeight="1">
      <c r="B144" s="337"/>
      <c r="C144" s="337"/>
      <c r="D144" s="337"/>
      <c r="E144" s="337"/>
      <c r="F144" s="338"/>
      <c r="G144" s="337"/>
      <c r="H144" s="337"/>
      <c r="I144" s="337"/>
      <c r="J144" s="337"/>
      <c r="K144" s="337"/>
    </row>
    <row r="145" s="1" customFormat="1" ht="18.75" customHeight="1">
      <c r="B145" s="309"/>
      <c r="C145" s="309"/>
      <c r="D145" s="309"/>
      <c r="E145" s="309"/>
      <c r="F145" s="309"/>
      <c r="G145" s="309"/>
      <c r="H145" s="309"/>
      <c r="I145" s="309"/>
      <c r="J145" s="309"/>
      <c r="K145" s="309"/>
    </row>
    <row r="146" s="1" customFormat="1" ht="7.5" customHeight="1">
      <c r="B146" s="310"/>
      <c r="C146" s="311"/>
      <c r="D146" s="311"/>
      <c r="E146" s="311"/>
      <c r="F146" s="311"/>
      <c r="G146" s="311"/>
      <c r="H146" s="311"/>
      <c r="I146" s="311"/>
      <c r="J146" s="311"/>
      <c r="K146" s="312"/>
    </row>
    <row r="147" s="1" customFormat="1" ht="45" customHeight="1">
      <c r="B147" s="313"/>
      <c r="C147" s="314" t="s">
        <v>1370</v>
      </c>
      <c r="D147" s="314"/>
      <c r="E147" s="314"/>
      <c r="F147" s="314"/>
      <c r="G147" s="314"/>
      <c r="H147" s="314"/>
      <c r="I147" s="314"/>
      <c r="J147" s="314"/>
      <c r="K147" s="315"/>
    </row>
    <row r="148" s="1" customFormat="1" ht="17.25" customHeight="1">
      <c r="B148" s="313"/>
      <c r="C148" s="316" t="s">
        <v>1305</v>
      </c>
      <c r="D148" s="316"/>
      <c r="E148" s="316"/>
      <c r="F148" s="316" t="s">
        <v>1306</v>
      </c>
      <c r="G148" s="317"/>
      <c r="H148" s="316" t="s">
        <v>57</v>
      </c>
      <c r="I148" s="316" t="s">
        <v>60</v>
      </c>
      <c r="J148" s="316" t="s">
        <v>1307</v>
      </c>
      <c r="K148" s="315"/>
    </row>
    <row r="149" s="1" customFormat="1" ht="17.25" customHeight="1">
      <c r="B149" s="313"/>
      <c r="C149" s="318" t="s">
        <v>1308</v>
      </c>
      <c r="D149" s="318"/>
      <c r="E149" s="318"/>
      <c r="F149" s="319" t="s">
        <v>1309</v>
      </c>
      <c r="G149" s="320"/>
      <c r="H149" s="318"/>
      <c r="I149" s="318"/>
      <c r="J149" s="318" t="s">
        <v>1310</v>
      </c>
      <c r="K149" s="315"/>
    </row>
    <row r="150" s="1" customFormat="1" ht="5.25" customHeight="1">
      <c r="B150" s="326"/>
      <c r="C150" s="321"/>
      <c r="D150" s="321"/>
      <c r="E150" s="321"/>
      <c r="F150" s="321"/>
      <c r="G150" s="322"/>
      <c r="H150" s="321"/>
      <c r="I150" s="321"/>
      <c r="J150" s="321"/>
      <c r="K150" s="349"/>
    </row>
    <row r="151" s="1" customFormat="1" ht="15" customHeight="1">
      <c r="B151" s="326"/>
      <c r="C151" s="353" t="s">
        <v>1314</v>
      </c>
      <c r="D151" s="301"/>
      <c r="E151" s="301"/>
      <c r="F151" s="354" t="s">
        <v>1311</v>
      </c>
      <c r="G151" s="301"/>
      <c r="H151" s="353" t="s">
        <v>1351</v>
      </c>
      <c r="I151" s="353" t="s">
        <v>1313</v>
      </c>
      <c r="J151" s="353">
        <v>120</v>
      </c>
      <c r="K151" s="349"/>
    </row>
    <row r="152" s="1" customFormat="1" ht="15" customHeight="1">
      <c r="B152" s="326"/>
      <c r="C152" s="353" t="s">
        <v>1360</v>
      </c>
      <c r="D152" s="301"/>
      <c r="E152" s="301"/>
      <c r="F152" s="354" t="s">
        <v>1311</v>
      </c>
      <c r="G152" s="301"/>
      <c r="H152" s="353" t="s">
        <v>1371</v>
      </c>
      <c r="I152" s="353" t="s">
        <v>1313</v>
      </c>
      <c r="J152" s="353" t="s">
        <v>1362</v>
      </c>
      <c r="K152" s="349"/>
    </row>
    <row r="153" s="1" customFormat="1" ht="15" customHeight="1">
      <c r="B153" s="326"/>
      <c r="C153" s="353" t="s">
        <v>87</v>
      </c>
      <c r="D153" s="301"/>
      <c r="E153" s="301"/>
      <c r="F153" s="354" t="s">
        <v>1311</v>
      </c>
      <c r="G153" s="301"/>
      <c r="H153" s="353" t="s">
        <v>1372</v>
      </c>
      <c r="I153" s="353" t="s">
        <v>1313</v>
      </c>
      <c r="J153" s="353" t="s">
        <v>1362</v>
      </c>
      <c r="K153" s="349"/>
    </row>
    <row r="154" s="1" customFormat="1" ht="15" customHeight="1">
      <c r="B154" s="326"/>
      <c r="C154" s="353" t="s">
        <v>1316</v>
      </c>
      <c r="D154" s="301"/>
      <c r="E154" s="301"/>
      <c r="F154" s="354" t="s">
        <v>1317</v>
      </c>
      <c r="G154" s="301"/>
      <c r="H154" s="353" t="s">
        <v>1351</v>
      </c>
      <c r="I154" s="353" t="s">
        <v>1313</v>
      </c>
      <c r="J154" s="353">
        <v>50</v>
      </c>
      <c r="K154" s="349"/>
    </row>
    <row r="155" s="1" customFormat="1" ht="15" customHeight="1">
      <c r="B155" s="326"/>
      <c r="C155" s="353" t="s">
        <v>1319</v>
      </c>
      <c r="D155" s="301"/>
      <c r="E155" s="301"/>
      <c r="F155" s="354" t="s">
        <v>1311</v>
      </c>
      <c r="G155" s="301"/>
      <c r="H155" s="353" t="s">
        <v>1351</v>
      </c>
      <c r="I155" s="353" t="s">
        <v>1321</v>
      </c>
      <c r="J155" s="353"/>
      <c r="K155" s="349"/>
    </row>
    <row r="156" s="1" customFormat="1" ht="15" customHeight="1">
      <c r="B156" s="326"/>
      <c r="C156" s="353" t="s">
        <v>1330</v>
      </c>
      <c r="D156" s="301"/>
      <c r="E156" s="301"/>
      <c r="F156" s="354" t="s">
        <v>1317</v>
      </c>
      <c r="G156" s="301"/>
      <c r="H156" s="353" t="s">
        <v>1351</v>
      </c>
      <c r="I156" s="353" t="s">
        <v>1313</v>
      </c>
      <c r="J156" s="353">
        <v>50</v>
      </c>
      <c r="K156" s="349"/>
    </row>
    <row r="157" s="1" customFormat="1" ht="15" customHeight="1">
      <c r="B157" s="326"/>
      <c r="C157" s="353" t="s">
        <v>1338</v>
      </c>
      <c r="D157" s="301"/>
      <c r="E157" s="301"/>
      <c r="F157" s="354" t="s">
        <v>1317</v>
      </c>
      <c r="G157" s="301"/>
      <c r="H157" s="353" t="s">
        <v>1351</v>
      </c>
      <c r="I157" s="353" t="s">
        <v>1313</v>
      </c>
      <c r="J157" s="353">
        <v>50</v>
      </c>
      <c r="K157" s="349"/>
    </row>
    <row r="158" s="1" customFormat="1" ht="15" customHeight="1">
      <c r="B158" s="326"/>
      <c r="C158" s="353" t="s">
        <v>1336</v>
      </c>
      <c r="D158" s="301"/>
      <c r="E158" s="301"/>
      <c r="F158" s="354" t="s">
        <v>1317</v>
      </c>
      <c r="G158" s="301"/>
      <c r="H158" s="353" t="s">
        <v>1351</v>
      </c>
      <c r="I158" s="353" t="s">
        <v>1313</v>
      </c>
      <c r="J158" s="353">
        <v>50</v>
      </c>
      <c r="K158" s="349"/>
    </row>
    <row r="159" s="1" customFormat="1" ht="15" customHeight="1">
      <c r="B159" s="326"/>
      <c r="C159" s="353" t="s">
        <v>111</v>
      </c>
      <c r="D159" s="301"/>
      <c r="E159" s="301"/>
      <c r="F159" s="354" t="s">
        <v>1311</v>
      </c>
      <c r="G159" s="301"/>
      <c r="H159" s="353" t="s">
        <v>1373</v>
      </c>
      <c r="I159" s="353" t="s">
        <v>1313</v>
      </c>
      <c r="J159" s="353" t="s">
        <v>1374</v>
      </c>
      <c r="K159" s="349"/>
    </row>
    <row r="160" s="1" customFormat="1" ht="15" customHeight="1">
      <c r="B160" s="326"/>
      <c r="C160" s="353" t="s">
        <v>1375</v>
      </c>
      <c r="D160" s="301"/>
      <c r="E160" s="301"/>
      <c r="F160" s="354" t="s">
        <v>1311</v>
      </c>
      <c r="G160" s="301"/>
      <c r="H160" s="353" t="s">
        <v>1376</v>
      </c>
      <c r="I160" s="353" t="s">
        <v>1346</v>
      </c>
      <c r="J160" s="353"/>
      <c r="K160" s="349"/>
    </row>
    <row r="161" s="1" customFormat="1" ht="15" customHeight="1">
      <c r="B161" s="355"/>
      <c r="C161" s="335"/>
      <c r="D161" s="335"/>
      <c r="E161" s="335"/>
      <c r="F161" s="335"/>
      <c r="G161" s="335"/>
      <c r="H161" s="335"/>
      <c r="I161" s="335"/>
      <c r="J161" s="335"/>
      <c r="K161" s="356"/>
    </row>
    <row r="162" s="1" customFormat="1" ht="18.75" customHeight="1">
      <c r="B162" s="337"/>
      <c r="C162" s="347"/>
      <c r="D162" s="347"/>
      <c r="E162" s="347"/>
      <c r="F162" s="357"/>
      <c r="G162" s="347"/>
      <c r="H162" s="347"/>
      <c r="I162" s="347"/>
      <c r="J162" s="347"/>
      <c r="K162" s="337"/>
    </row>
    <row r="163" s="1" customFormat="1" ht="18.75" customHeight="1">
      <c r="B163" s="309"/>
      <c r="C163" s="309"/>
      <c r="D163" s="309"/>
      <c r="E163" s="309"/>
      <c r="F163" s="309"/>
      <c r="G163" s="309"/>
      <c r="H163" s="309"/>
      <c r="I163" s="309"/>
      <c r="J163" s="309"/>
      <c r="K163" s="309"/>
    </row>
    <row r="164" s="1" customFormat="1" ht="7.5" customHeight="1">
      <c r="B164" s="288"/>
      <c r="C164" s="289"/>
      <c r="D164" s="289"/>
      <c r="E164" s="289"/>
      <c r="F164" s="289"/>
      <c r="G164" s="289"/>
      <c r="H164" s="289"/>
      <c r="I164" s="289"/>
      <c r="J164" s="289"/>
      <c r="K164" s="290"/>
    </row>
    <row r="165" s="1" customFormat="1" ht="45" customHeight="1">
      <c r="B165" s="291"/>
      <c r="C165" s="292" t="s">
        <v>1377</v>
      </c>
      <c r="D165" s="292"/>
      <c r="E165" s="292"/>
      <c r="F165" s="292"/>
      <c r="G165" s="292"/>
      <c r="H165" s="292"/>
      <c r="I165" s="292"/>
      <c r="J165" s="292"/>
      <c r="K165" s="293"/>
    </row>
    <row r="166" s="1" customFormat="1" ht="17.25" customHeight="1">
      <c r="B166" s="291"/>
      <c r="C166" s="316" t="s">
        <v>1305</v>
      </c>
      <c r="D166" s="316"/>
      <c r="E166" s="316"/>
      <c r="F166" s="316" t="s">
        <v>1306</v>
      </c>
      <c r="G166" s="358"/>
      <c r="H166" s="359" t="s">
        <v>57</v>
      </c>
      <c r="I166" s="359" t="s">
        <v>60</v>
      </c>
      <c r="J166" s="316" t="s">
        <v>1307</v>
      </c>
      <c r="K166" s="293"/>
    </row>
    <row r="167" s="1" customFormat="1" ht="17.25" customHeight="1">
      <c r="B167" s="294"/>
      <c r="C167" s="318" t="s">
        <v>1308</v>
      </c>
      <c r="D167" s="318"/>
      <c r="E167" s="318"/>
      <c r="F167" s="319" t="s">
        <v>1309</v>
      </c>
      <c r="G167" s="360"/>
      <c r="H167" s="361"/>
      <c r="I167" s="361"/>
      <c r="J167" s="318" t="s">
        <v>1310</v>
      </c>
      <c r="K167" s="296"/>
    </row>
    <row r="168" s="1" customFormat="1" ht="5.25" customHeight="1">
      <c r="B168" s="326"/>
      <c r="C168" s="321"/>
      <c r="D168" s="321"/>
      <c r="E168" s="321"/>
      <c r="F168" s="321"/>
      <c r="G168" s="322"/>
      <c r="H168" s="321"/>
      <c r="I168" s="321"/>
      <c r="J168" s="321"/>
      <c r="K168" s="349"/>
    </row>
    <row r="169" s="1" customFormat="1" ht="15" customHeight="1">
      <c r="B169" s="326"/>
      <c r="C169" s="301" t="s">
        <v>1314</v>
      </c>
      <c r="D169" s="301"/>
      <c r="E169" s="301"/>
      <c r="F169" s="324" t="s">
        <v>1311</v>
      </c>
      <c r="G169" s="301"/>
      <c r="H169" s="301" t="s">
        <v>1351</v>
      </c>
      <c r="I169" s="301" t="s">
        <v>1313</v>
      </c>
      <c r="J169" s="301">
        <v>120</v>
      </c>
      <c r="K169" s="349"/>
    </row>
    <row r="170" s="1" customFormat="1" ht="15" customHeight="1">
      <c r="B170" s="326"/>
      <c r="C170" s="301" t="s">
        <v>1360</v>
      </c>
      <c r="D170" s="301"/>
      <c r="E170" s="301"/>
      <c r="F170" s="324" t="s">
        <v>1311</v>
      </c>
      <c r="G170" s="301"/>
      <c r="H170" s="301" t="s">
        <v>1361</v>
      </c>
      <c r="I170" s="301" t="s">
        <v>1313</v>
      </c>
      <c r="J170" s="301" t="s">
        <v>1362</v>
      </c>
      <c r="K170" s="349"/>
    </row>
    <row r="171" s="1" customFormat="1" ht="15" customHeight="1">
      <c r="B171" s="326"/>
      <c r="C171" s="301" t="s">
        <v>87</v>
      </c>
      <c r="D171" s="301"/>
      <c r="E171" s="301"/>
      <c r="F171" s="324" t="s">
        <v>1311</v>
      </c>
      <c r="G171" s="301"/>
      <c r="H171" s="301" t="s">
        <v>1378</v>
      </c>
      <c r="I171" s="301" t="s">
        <v>1313</v>
      </c>
      <c r="J171" s="301" t="s">
        <v>1362</v>
      </c>
      <c r="K171" s="349"/>
    </row>
    <row r="172" s="1" customFormat="1" ht="15" customHeight="1">
      <c r="B172" s="326"/>
      <c r="C172" s="301" t="s">
        <v>1316</v>
      </c>
      <c r="D172" s="301"/>
      <c r="E172" s="301"/>
      <c r="F172" s="324" t="s">
        <v>1317</v>
      </c>
      <c r="G172" s="301"/>
      <c r="H172" s="301" t="s">
        <v>1378</v>
      </c>
      <c r="I172" s="301" t="s">
        <v>1313</v>
      </c>
      <c r="J172" s="301">
        <v>50</v>
      </c>
      <c r="K172" s="349"/>
    </row>
    <row r="173" s="1" customFormat="1" ht="15" customHeight="1">
      <c r="B173" s="326"/>
      <c r="C173" s="301" t="s">
        <v>1319</v>
      </c>
      <c r="D173" s="301"/>
      <c r="E173" s="301"/>
      <c r="F173" s="324" t="s">
        <v>1311</v>
      </c>
      <c r="G173" s="301"/>
      <c r="H173" s="301" t="s">
        <v>1378</v>
      </c>
      <c r="I173" s="301" t="s">
        <v>1321</v>
      </c>
      <c r="J173" s="301"/>
      <c r="K173" s="349"/>
    </row>
    <row r="174" s="1" customFormat="1" ht="15" customHeight="1">
      <c r="B174" s="326"/>
      <c r="C174" s="301" t="s">
        <v>1330</v>
      </c>
      <c r="D174" s="301"/>
      <c r="E174" s="301"/>
      <c r="F174" s="324" t="s">
        <v>1317</v>
      </c>
      <c r="G174" s="301"/>
      <c r="H174" s="301" t="s">
        <v>1378</v>
      </c>
      <c r="I174" s="301" t="s">
        <v>1313</v>
      </c>
      <c r="J174" s="301">
        <v>50</v>
      </c>
      <c r="K174" s="349"/>
    </row>
    <row r="175" s="1" customFormat="1" ht="15" customHeight="1">
      <c r="B175" s="326"/>
      <c r="C175" s="301" t="s">
        <v>1338</v>
      </c>
      <c r="D175" s="301"/>
      <c r="E175" s="301"/>
      <c r="F175" s="324" t="s">
        <v>1317</v>
      </c>
      <c r="G175" s="301"/>
      <c r="H175" s="301" t="s">
        <v>1378</v>
      </c>
      <c r="I175" s="301" t="s">
        <v>1313</v>
      </c>
      <c r="J175" s="301">
        <v>50</v>
      </c>
      <c r="K175" s="349"/>
    </row>
    <row r="176" s="1" customFormat="1" ht="15" customHeight="1">
      <c r="B176" s="326"/>
      <c r="C176" s="301" t="s">
        <v>1336</v>
      </c>
      <c r="D176" s="301"/>
      <c r="E176" s="301"/>
      <c r="F176" s="324" t="s">
        <v>1317</v>
      </c>
      <c r="G176" s="301"/>
      <c r="H176" s="301" t="s">
        <v>1378</v>
      </c>
      <c r="I176" s="301" t="s">
        <v>1313</v>
      </c>
      <c r="J176" s="301">
        <v>50</v>
      </c>
      <c r="K176" s="349"/>
    </row>
    <row r="177" s="1" customFormat="1" ht="15" customHeight="1">
      <c r="B177" s="326"/>
      <c r="C177" s="301" t="s">
        <v>130</v>
      </c>
      <c r="D177" s="301"/>
      <c r="E177" s="301"/>
      <c r="F177" s="324" t="s">
        <v>1311</v>
      </c>
      <c r="G177" s="301"/>
      <c r="H177" s="301" t="s">
        <v>1379</v>
      </c>
      <c r="I177" s="301" t="s">
        <v>1380</v>
      </c>
      <c r="J177" s="301"/>
      <c r="K177" s="349"/>
    </row>
    <row r="178" s="1" customFormat="1" ht="15" customHeight="1">
      <c r="B178" s="326"/>
      <c r="C178" s="301" t="s">
        <v>60</v>
      </c>
      <c r="D178" s="301"/>
      <c r="E178" s="301"/>
      <c r="F178" s="324" t="s">
        <v>1311</v>
      </c>
      <c r="G178" s="301"/>
      <c r="H178" s="301" t="s">
        <v>1381</v>
      </c>
      <c r="I178" s="301" t="s">
        <v>1382</v>
      </c>
      <c r="J178" s="301">
        <v>1</v>
      </c>
      <c r="K178" s="349"/>
    </row>
    <row r="179" s="1" customFormat="1" ht="15" customHeight="1">
      <c r="B179" s="326"/>
      <c r="C179" s="301" t="s">
        <v>56</v>
      </c>
      <c r="D179" s="301"/>
      <c r="E179" s="301"/>
      <c r="F179" s="324" t="s">
        <v>1311</v>
      </c>
      <c r="G179" s="301"/>
      <c r="H179" s="301" t="s">
        <v>1383</v>
      </c>
      <c r="I179" s="301" t="s">
        <v>1313</v>
      </c>
      <c r="J179" s="301">
        <v>20</v>
      </c>
      <c r="K179" s="349"/>
    </row>
    <row r="180" s="1" customFormat="1" ht="15" customHeight="1">
      <c r="B180" s="326"/>
      <c r="C180" s="301" t="s">
        <v>57</v>
      </c>
      <c r="D180" s="301"/>
      <c r="E180" s="301"/>
      <c r="F180" s="324" t="s">
        <v>1311</v>
      </c>
      <c r="G180" s="301"/>
      <c r="H180" s="301" t="s">
        <v>1384</v>
      </c>
      <c r="I180" s="301" t="s">
        <v>1313</v>
      </c>
      <c r="J180" s="301">
        <v>255</v>
      </c>
      <c r="K180" s="349"/>
    </row>
    <row r="181" s="1" customFormat="1" ht="15" customHeight="1">
      <c r="B181" s="326"/>
      <c r="C181" s="301" t="s">
        <v>131</v>
      </c>
      <c r="D181" s="301"/>
      <c r="E181" s="301"/>
      <c r="F181" s="324" t="s">
        <v>1311</v>
      </c>
      <c r="G181" s="301"/>
      <c r="H181" s="301" t="s">
        <v>1275</v>
      </c>
      <c r="I181" s="301" t="s">
        <v>1313</v>
      </c>
      <c r="J181" s="301">
        <v>10</v>
      </c>
      <c r="K181" s="349"/>
    </row>
    <row r="182" s="1" customFormat="1" ht="15" customHeight="1">
      <c r="B182" s="326"/>
      <c r="C182" s="301" t="s">
        <v>132</v>
      </c>
      <c r="D182" s="301"/>
      <c r="E182" s="301"/>
      <c r="F182" s="324" t="s">
        <v>1311</v>
      </c>
      <c r="G182" s="301"/>
      <c r="H182" s="301" t="s">
        <v>1385</v>
      </c>
      <c r="I182" s="301" t="s">
        <v>1346</v>
      </c>
      <c r="J182" s="301"/>
      <c r="K182" s="349"/>
    </row>
    <row r="183" s="1" customFormat="1" ht="15" customHeight="1">
      <c r="B183" s="326"/>
      <c r="C183" s="301" t="s">
        <v>1386</v>
      </c>
      <c r="D183" s="301"/>
      <c r="E183" s="301"/>
      <c r="F183" s="324" t="s">
        <v>1311</v>
      </c>
      <c r="G183" s="301"/>
      <c r="H183" s="301" t="s">
        <v>1387</v>
      </c>
      <c r="I183" s="301" t="s">
        <v>1346</v>
      </c>
      <c r="J183" s="301"/>
      <c r="K183" s="349"/>
    </row>
    <row r="184" s="1" customFormat="1" ht="15" customHeight="1">
      <c r="B184" s="326"/>
      <c r="C184" s="301" t="s">
        <v>1375</v>
      </c>
      <c r="D184" s="301"/>
      <c r="E184" s="301"/>
      <c r="F184" s="324" t="s">
        <v>1311</v>
      </c>
      <c r="G184" s="301"/>
      <c r="H184" s="301" t="s">
        <v>1388</v>
      </c>
      <c r="I184" s="301" t="s">
        <v>1346</v>
      </c>
      <c r="J184" s="301"/>
      <c r="K184" s="349"/>
    </row>
    <row r="185" s="1" customFormat="1" ht="15" customHeight="1">
      <c r="B185" s="326"/>
      <c r="C185" s="301" t="s">
        <v>134</v>
      </c>
      <c r="D185" s="301"/>
      <c r="E185" s="301"/>
      <c r="F185" s="324" t="s">
        <v>1317</v>
      </c>
      <c r="G185" s="301"/>
      <c r="H185" s="301" t="s">
        <v>1389</v>
      </c>
      <c r="I185" s="301" t="s">
        <v>1313</v>
      </c>
      <c r="J185" s="301">
        <v>50</v>
      </c>
      <c r="K185" s="349"/>
    </row>
    <row r="186" s="1" customFormat="1" ht="15" customHeight="1">
      <c r="B186" s="326"/>
      <c r="C186" s="301" t="s">
        <v>1390</v>
      </c>
      <c r="D186" s="301"/>
      <c r="E186" s="301"/>
      <c r="F186" s="324" t="s">
        <v>1317</v>
      </c>
      <c r="G186" s="301"/>
      <c r="H186" s="301" t="s">
        <v>1391</v>
      </c>
      <c r="I186" s="301" t="s">
        <v>1392</v>
      </c>
      <c r="J186" s="301"/>
      <c r="K186" s="349"/>
    </row>
    <row r="187" s="1" customFormat="1" ht="15" customHeight="1">
      <c r="B187" s="326"/>
      <c r="C187" s="301" t="s">
        <v>1393</v>
      </c>
      <c r="D187" s="301"/>
      <c r="E187" s="301"/>
      <c r="F187" s="324" t="s">
        <v>1317</v>
      </c>
      <c r="G187" s="301"/>
      <c r="H187" s="301" t="s">
        <v>1394</v>
      </c>
      <c r="I187" s="301" t="s">
        <v>1392</v>
      </c>
      <c r="J187" s="301"/>
      <c r="K187" s="349"/>
    </row>
    <row r="188" s="1" customFormat="1" ht="15" customHeight="1">
      <c r="B188" s="326"/>
      <c r="C188" s="301" t="s">
        <v>1395</v>
      </c>
      <c r="D188" s="301"/>
      <c r="E188" s="301"/>
      <c r="F188" s="324" t="s">
        <v>1317</v>
      </c>
      <c r="G188" s="301"/>
      <c r="H188" s="301" t="s">
        <v>1396</v>
      </c>
      <c r="I188" s="301" t="s">
        <v>1392</v>
      </c>
      <c r="J188" s="301"/>
      <c r="K188" s="349"/>
    </row>
    <row r="189" s="1" customFormat="1" ht="15" customHeight="1">
      <c r="B189" s="326"/>
      <c r="C189" s="362" t="s">
        <v>1397</v>
      </c>
      <c r="D189" s="301"/>
      <c r="E189" s="301"/>
      <c r="F189" s="324" t="s">
        <v>1317</v>
      </c>
      <c r="G189" s="301"/>
      <c r="H189" s="301" t="s">
        <v>1398</v>
      </c>
      <c r="I189" s="301" t="s">
        <v>1399</v>
      </c>
      <c r="J189" s="363" t="s">
        <v>1400</v>
      </c>
      <c r="K189" s="349"/>
    </row>
    <row r="190" s="1" customFormat="1" ht="15" customHeight="1">
      <c r="B190" s="326"/>
      <c r="C190" s="362" t="s">
        <v>45</v>
      </c>
      <c r="D190" s="301"/>
      <c r="E190" s="301"/>
      <c r="F190" s="324" t="s">
        <v>1311</v>
      </c>
      <c r="G190" s="301"/>
      <c r="H190" s="298" t="s">
        <v>1401</v>
      </c>
      <c r="I190" s="301" t="s">
        <v>1402</v>
      </c>
      <c r="J190" s="301"/>
      <c r="K190" s="349"/>
    </row>
    <row r="191" s="1" customFormat="1" ht="15" customHeight="1">
      <c r="B191" s="326"/>
      <c r="C191" s="362" t="s">
        <v>1403</v>
      </c>
      <c r="D191" s="301"/>
      <c r="E191" s="301"/>
      <c r="F191" s="324" t="s">
        <v>1311</v>
      </c>
      <c r="G191" s="301"/>
      <c r="H191" s="301" t="s">
        <v>1404</v>
      </c>
      <c r="I191" s="301" t="s">
        <v>1346</v>
      </c>
      <c r="J191" s="301"/>
      <c r="K191" s="349"/>
    </row>
    <row r="192" s="1" customFormat="1" ht="15" customHeight="1">
      <c r="B192" s="326"/>
      <c r="C192" s="362" t="s">
        <v>1405</v>
      </c>
      <c r="D192" s="301"/>
      <c r="E192" s="301"/>
      <c r="F192" s="324" t="s">
        <v>1311</v>
      </c>
      <c r="G192" s="301"/>
      <c r="H192" s="301" t="s">
        <v>1406</v>
      </c>
      <c r="I192" s="301" t="s">
        <v>1346</v>
      </c>
      <c r="J192" s="301"/>
      <c r="K192" s="349"/>
    </row>
    <row r="193" s="1" customFormat="1" ht="15" customHeight="1">
      <c r="B193" s="326"/>
      <c r="C193" s="362" t="s">
        <v>1407</v>
      </c>
      <c r="D193" s="301"/>
      <c r="E193" s="301"/>
      <c r="F193" s="324" t="s">
        <v>1317</v>
      </c>
      <c r="G193" s="301"/>
      <c r="H193" s="301" t="s">
        <v>1408</v>
      </c>
      <c r="I193" s="301" t="s">
        <v>1346</v>
      </c>
      <c r="J193" s="301"/>
      <c r="K193" s="349"/>
    </row>
    <row r="194" s="1" customFormat="1" ht="15" customHeight="1">
      <c r="B194" s="355"/>
      <c r="C194" s="364"/>
      <c r="D194" s="335"/>
      <c r="E194" s="335"/>
      <c r="F194" s="335"/>
      <c r="G194" s="335"/>
      <c r="H194" s="335"/>
      <c r="I194" s="335"/>
      <c r="J194" s="335"/>
      <c r="K194" s="356"/>
    </row>
    <row r="195" s="1" customFormat="1" ht="18.75" customHeight="1">
      <c r="B195" s="337"/>
      <c r="C195" s="347"/>
      <c r="D195" s="347"/>
      <c r="E195" s="347"/>
      <c r="F195" s="357"/>
      <c r="G195" s="347"/>
      <c r="H195" s="347"/>
      <c r="I195" s="347"/>
      <c r="J195" s="347"/>
      <c r="K195" s="337"/>
    </row>
    <row r="196" s="1" customFormat="1" ht="18.75" customHeight="1">
      <c r="B196" s="337"/>
      <c r="C196" s="347"/>
      <c r="D196" s="347"/>
      <c r="E196" s="347"/>
      <c r="F196" s="357"/>
      <c r="G196" s="347"/>
      <c r="H196" s="347"/>
      <c r="I196" s="347"/>
      <c r="J196" s="347"/>
      <c r="K196" s="337"/>
    </row>
    <row r="197" s="1" customFormat="1" ht="18.75" customHeight="1">
      <c r="B197" s="309"/>
      <c r="C197" s="309"/>
      <c r="D197" s="309"/>
      <c r="E197" s="309"/>
      <c r="F197" s="309"/>
      <c r="G197" s="309"/>
      <c r="H197" s="309"/>
      <c r="I197" s="309"/>
      <c r="J197" s="309"/>
      <c r="K197" s="309"/>
    </row>
    <row r="198" s="1" customFormat="1" ht="13.5">
      <c r="B198" s="288"/>
      <c r="C198" s="289"/>
      <c r="D198" s="289"/>
      <c r="E198" s="289"/>
      <c r="F198" s="289"/>
      <c r="G198" s="289"/>
      <c r="H198" s="289"/>
      <c r="I198" s="289"/>
      <c r="J198" s="289"/>
      <c r="K198" s="290"/>
    </row>
    <row r="199" s="1" customFormat="1" ht="21">
      <c r="B199" s="291"/>
      <c r="C199" s="292" t="s">
        <v>1409</v>
      </c>
      <c r="D199" s="292"/>
      <c r="E199" s="292"/>
      <c r="F199" s="292"/>
      <c r="G199" s="292"/>
      <c r="H199" s="292"/>
      <c r="I199" s="292"/>
      <c r="J199" s="292"/>
      <c r="K199" s="293"/>
    </row>
    <row r="200" s="1" customFormat="1" ht="25.5" customHeight="1">
      <c r="B200" s="291"/>
      <c r="C200" s="365" t="s">
        <v>1410</v>
      </c>
      <c r="D200" s="365"/>
      <c r="E200" s="365"/>
      <c r="F200" s="365" t="s">
        <v>1411</v>
      </c>
      <c r="G200" s="366"/>
      <c r="H200" s="365" t="s">
        <v>1412</v>
      </c>
      <c r="I200" s="365"/>
      <c r="J200" s="365"/>
      <c r="K200" s="293"/>
    </row>
    <row r="201" s="1" customFormat="1" ht="5.25" customHeight="1">
      <c r="B201" s="326"/>
      <c r="C201" s="321"/>
      <c r="D201" s="321"/>
      <c r="E201" s="321"/>
      <c r="F201" s="321"/>
      <c r="G201" s="347"/>
      <c r="H201" s="321"/>
      <c r="I201" s="321"/>
      <c r="J201" s="321"/>
      <c r="K201" s="349"/>
    </row>
    <row r="202" s="1" customFormat="1" ht="15" customHeight="1">
      <c r="B202" s="326"/>
      <c r="C202" s="301" t="s">
        <v>1402</v>
      </c>
      <c r="D202" s="301"/>
      <c r="E202" s="301"/>
      <c r="F202" s="324" t="s">
        <v>46</v>
      </c>
      <c r="G202" s="301"/>
      <c r="H202" s="301" t="s">
        <v>1413</v>
      </c>
      <c r="I202" s="301"/>
      <c r="J202" s="301"/>
      <c r="K202" s="349"/>
    </row>
    <row r="203" s="1" customFormat="1" ht="15" customHeight="1">
      <c r="B203" s="326"/>
      <c r="C203" s="301"/>
      <c r="D203" s="301"/>
      <c r="E203" s="301"/>
      <c r="F203" s="324" t="s">
        <v>47</v>
      </c>
      <c r="G203" s="301"/>
      <c r="H203" s="301" t="s">
        <v>1414</v>
      </c>
      <c r="I203" s="301"/>
      <c r="J203" s="301"/>
      <c r="K203" s="349"/>
    </row>
    <row r="204" s="1" customFormat="1" ht="15" customHeight="1">
      <c r="B204" s="326"/>
      <c r="C204" s="301"/>
      <c r="D204" s="301"/>
      <c r="E204" s="301"/>
      <c r="F204" s="324" t="s">
        <v>50</v>
      </c>
      <c r="G204" s="301"/>
      <c r="H204" s="301" t="s">
        <v>1415</v>
      </c>
      <c r="I204" s="301"/>
      <c r="J204" s="301"/>
      <c r="K204" s="349"/>
    </row>
    <row r="205" s="1" customFormat="1" ht="15" customHeight="1">
      <c r="B205" s="326"/>
      <c r="C205" s="301"/>
      <c r="D205" s="301"/>
      <c r="E205" s="301"/>
      <c r="F205" s="324" t="s">
        <v>48</v>
      </c>
      <c r="G205" s="301"/>
      <c r="H205" s="301" t="s">
        <v>1416</v>
      </c>
      <c r="I205" s="301"/>
      <c r="J205" s="301"/>
      <c r="K205" s="349"/>
    </row>
    <row r="206" s="1" customFormat="1" ht="15" customHeight="1">
      <c r="B206" s="326"/>
      <c r="C206" s="301"/>
      <c r="D206" s="301"/>
      <c r="E206" s="301"/>
      <c r="F206" s="324" t="s">
        <v>49</v>
      </c>
      <c r="G206" s="301"/>
      <c r="H206" s="301" t="s">
        <v>1417</v>
      </c>
      <c r="I206" s="301"/>
      <c r="J206" s="301"/>
      <c r="K206" s="349"/>
    </row>
    <row r="207" s="1" customFormat="1" ht="15" customHeight="1">
      <c r="B207" s="326"/>
      <c r="C207" s="301"/>
      <c r="D207" s="301"/>
      <c r="E207" s="301"/>
      <c r="F207" s="324"/>
      <c r="G207" s="301"/>
      <c r="H207" s="301"/>
      <c r="I207" s="301"/>
      <c r="J207" s="301"/>
      <c r="K207" s="349"/>
    </row>
    <row r="208" s="1" customFormat="1" ht="15" customHeight="1">
      <c r="B208" s="326"/>
      <c r="C208" s="301" t="s">
        <v>1358</v>
      </c>
      <c r="D208" s="301"/>
      <c r="E208" s="301"/>
      <c r="F208" s="324" t="s">
        <v>81</v>
      </c>
      <c r="G208" s="301"/>
      <c r="H208" s="301" t="s">
        <v>1418</v>
      </c>
      <c r="I208" s="301"/>
      <c r="J208" s="301"/>
      <c r="K208" s="349"/>
    </row>
    <row r="209" s="1" customFormat="1" ht="15" customHeight="1">
      <c r="B209" s="326"/>
      <c r="C209" s="301"/>
      <c r="D209" s="301"/>
      <c r="E209" s="301"/>
      <c r="F209" s="324" t="s">
        <v>1254</v>
      </c>
      <c r="G209" s="301"/>
      <c r="H209" s="301" t="s">
        <v>1255</v>
      </c>
      <c r="I209" s="301"/>
      <c r="J209" s="301"/>
      <c r="K209" s="349"/>
    </row>
    <row r="210" s="1" customFormat="1" ht="15" customHeight="1">
      <c r="B210" s="326"/>
      <c r="C210" s="301"/>
      <c r="D210" s="301"/>
      <c r="E210" s="301"/>
      <c r="F210" s="324" t="s">
        <v>1252</v>
      </c>
      <c r="G210" s="301"/>
      <c r="H210" s="301" t="s">
        <v>1419</v>
      </c>
      <c r="I210" s="301"/>
      <c r="J210" s="301"/>
      <c r="K210" s="349"/>
    </row>
    <row r="211" s="1" customFormat="1" ht="15" customHeight="1">
      <c r="B211" s="367"/>
      <c r="C211" s="301"/>
      <c r="D211" s="301"/>
      <c r="E211" s="301"/>
      <c r="F211" s="324" t="s">
        <v>1256</v>
      </c>
      <c r="G211" s="362"/>
      <c r="H211" s="353" t="s">
        <v>1257</v>
      </c>
      <c r="I211" s="353"/>
      <c r="J211" s="353"/>
      <c r="K211" s="368"/>
    </row>
    <row r="212" s="1" customFormat="1" ht="15" customHeight="1">
      <c r="B212" s="367"/>
      <c r="C212" s="301"/>
      <c r="D212" s="301"/>
      <c r="E212" s="301"/>
      <c r="F212" s="324" t="s">
        <v>1258</v>
      </c>
      <c r="G212" s="362"/>
      <c r="H212" s="353" t="s">
        <v>1420</v>
      </c>
      <c r="I212" s="353"/>
      <c r="J212" s="353"/>
      <c r="K212" s="368"/>
    </row>
    <row r="213" s="1" customFormat="1" ht="15" customHeight="1">
      <c r="B213" s="367"/>
      <c r="C213" s="301"/>
      <c r="D213" s="301"/>
      <c r="E213" s="301"/>
      <c r="F213" s="324"/>
      <c r="G213" s="362"/>
      <c r="H213" s="353"/>
      <c r="I213" s="353"/>
      <c r="J213" s="353"/>
      <c r="K213" s="368"/>
    </row>
    <row r="214" s="1" customFormat="1" ht="15" customHeight="1">
      <c r="B214" s="367"/>
      <c r="C214" s="301" t="s">
        <v>1382</v>
      </c>
      <c r="D214" s="301"/>
      <c r="E214" s="301"/>
      <c r="F214" s="324">
        <v>1</v>
      </c>
      <c r="G214" s="362"/>
      <c r="H214" s="353" t="s">
        <v>1421</v>
      </c>
      <c r="I214" s="353"/>
      <c r="J214" s="353"/>
      <c r="K214" s="368"/>
    </row>
    <row r="215" s="1" customFormat="1" ht="15" customHeight="1">
      <c r="B215" s="367"/>
      <c r="C215" s="301"/>
      <c r="D215" s="301"/>
      <c r="E215" s="301"/>
      <c r="F215" s="324">
        <v>2</v>
      </c>
      <c r="G215" s="362"/>
      <c r="H215" s="353" t="s">
        <v>1422</v>
      </c>
      <c r="I215" s="353"/>
      <c r="J215" s="353"/>
      <c r="K215" s="368"/>
    </row>
    <row r="216" s="1" customFormat="1" ht="15" customHeight="1">
      <c r="B216" s="367"/>
      <c r="C216" s="301"/>
      <c r="D216" s="301"/>
      <c r="E216" s="301"/>
      <c r="F216" s="324">
        <v>3</v>
      </c>
      <c r="G216" s="362"/>
      <c r="H216" s="353" t="s">
        <v>1423</v>
      </c>
      <c r="I216" s="353"/>
      <c r="J216" s="353"/>
      <c r="K216" s="368"/>
    </row>
    <row r="217" s="1" customFormat="1" ht="15" customHeight="1">
      <c r="B217" s="367"/>
      <c r="C217" s="301"/>
      <c r="D217" s="301"/>
      <c r="E217" s="301"/>
      <c r="F217" s="324">
        <v>4</v>
      </c>
      <c r="G217" s="362"/>
      <c r="H217" s="353" t="s">
        <v>1424</v>
      </c>
      <c r="I217" s="353"/>
      <c r="J217" s="353"/>
      <c r="K217" s="368"/>
    </row>
    <row r="218" s="1" customFormat="1" ht="12.75" customHeight="1">
      <c r="B218" s="369"/>
      <c r="C218" s="370"/>
      <c r="D218" s="370"/>
      <c r="E218" s="370"/>
      <c r="F218" s="370"/>
      <c r="G218" s="370"/>
      <c r="H218" s="370"/>
      <c r="I218" s="370"/>
      <c r="J218" s="370"/>
      <c r="K218" s="371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PC-ALENA\Petr</dc:creator>
  <cp:lastModifiedBy>PC-ALENA\Petr</cp:lastModifiedBy>
  <dcterms:created xsi:type="dcterms:W3CDTF">2023-01-19T07:52:19Z</dcterms:created>
  <dcterms:modified xsi:type="dcterms:W3CDTF">2023-01-19T07:52:32Z</dcterms:modified>
</cp:coreProperties>
</file>